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 tabRatio="917"/>
  </bookViews>
  <sheets>
    <sheet name="Зарплата по ОКВЭД" sheetId="82" r:id="rId1"/>
    <sheet name="Зарплата село пищ 2015" sheetId="111" r:id="rId2"/>
    <sheet name="Зарплата село пищ  Ноябрь 15" sheetId="110" r:id="rId3"/>
    <sheet name="Зарплата село пищ  Октябрь 15" sheetId="109" r:id="rId4"/>
    <sheet name="зарплата село пищ 9 мес.15" sheetId="108" r:id="rId5"/>
    <sheet name="зарплата и ПМ  2015" sheetId="93" r:id="rId6"/>
    <sheet name="рейтинг зарпл.село 2009-2015 " sheetId="94" r:id="rId7"/>
    <sheet name="рейтинг зарпл.пищ. 2010-2015" sheetId="95" r:id="rId8"/>
    <sheet name="задолженность" sheetId="81" r:id="rId9"/>
    <sheet name="долги по ФО " sheetId="97" r:id="rId10"/>
    <sheet name="рейтинг по задолженности" sheetId="103" r:id="rId11"/>
    <sheet name="анализ долгов" sheetId="104" r:id="rId12"/>
  </sheets>
  <definedNames>
    <definedName name="_xlnm._FilterDatabase" localSheetId="7" hidden="1">'рейтинг зарпл.пищ. 2010-2015'!$BA$6:$BA$86</definedName>
    <definedName name="_xlnm.Print_Titles" localSheetId="11">'анализ долгов'!$6:$9</definedName>
    <definedName name="_xlnm.Print_Titles" localSheetId="8">задолженность!#REF!</definedName>
    <definedName name="_xlnm.Print_Titles" localSheetId="5">'зарплата и ПМ  2015'!$7:$9</definedName>
    <definedName name="_xlnm.Print_Titles" localSheetId="2">'Зарплата село пищ  Ноябрь 15'!$4:$5</definedName>
    <definedName name="_xlnm.Print_Titles" localSheetId="3">'Зарплата село пищ  Октябрь 15'!$4:$5</definedName>
    <definedName name="_xlnm.Print_Titles" localSheetId="4">'зарплата село пищ 9 мес.15'!$5:$6</definedName>
    <definedName name="_xlnm.Print_Titles" localSheetId="7">'рейтинг зарпл.пищ. 2010-2015'!$5:$5</definedName>
    <definedName name="_xlnm.Print_Titles" localSheetId="6">'рейтинг зарпл.село 2009-2015 '!$4:$4</definedName>
    <definedName name="_xlnm.Print_Titles" localSheetId="10">'рейтинг по задолженности'!$4:$5</definedName>
  </definedNames>
  <calcPr calcId="125725" fullCalcOnLoad="1"/>
</workbook>
</file>

<file path=xl/calcChain.xml><?xml version="1.0" encoding="utf-8"?>
<calcChain xmlns="http://schemas.openxmlformats.org/spreadsheetml/2006/main">
  <c r="J98" i="111"/>
  <c r="F98"/>
  <c r="J97"/>
  <c r="F97"/>
  <c r="J96"/>
  <c r="F96"/>
  <c r="J95"/>
  <c r="I95"/>
  <c r="F95"/>
  <c r="E95"/>
  <c r="J94"/>
  <c r="I94"/>
  <c r="F94"/>
  <c r="E94"/>
  <c r="J93"/>
  <c r="I93"/>
  <c r="F93"/>
  <c r="E93"/>
  <c r="J92"/>
  <c r="I92"/>
  <c r="F92"/>
  <c r="E92"/>
  <c r="J91"/>
  <c r="I91"/>
  <c r="F91"/>
  <c r="E91"/>
  <c r="J90"/>
  <c r="I90"/>
  <c r="F90"/>
  <c r="E90"/>
  <c r="J89"/>
  <c r="I89"/>
  <c r="F89"/>
  <c r="E89"/>
  <c r="J88"/>
  <c r="I88"/>
  <c r="F88"/>
  <c r="E88"/>
  <c r="J87"/>
  <c r="I87"/>
  <c r="F87"/>
  <c r="E87"/>
  <c r="J86"/>
  <c r="I86"/>
  <c r="F86"/>
  <c r="E86"/>
  <c r="J85"/>
  <c r="I85"/>
  <c r="F85"/>
  <c r="E85"/>
  <c r="J84"/>
  <c r="I84"/>
  <c r="F84"/>
  <c r="E84"/>
  <c r="J83"/>
  <c r="I83"/>
  <c r="F83"/>
  <c r="E83"/>
  <c r="J82"/>
  <c r="I82"/>
  <c r="F82"/>
  <c r="E82"/>
  <c r="J81"/>
  <c r="I81"/>
  <c r="F81"/>
  <c r="E81"/>
  <c r="J80"/>
  <c r="I80"/>
  <c r="F80"/>
  <c r="E80"/>
  <c r="J79"/>
  <c r="I79"/>
  <c r="F79"/>
  <c r="E79"/>
  <c r="J78"/>
  <c r="I78"/>
  <c r="F78"/>
  <c r="E78"/>
  <c r="J77"/>
  <c r="I77"/>
  <c r="F77"/>
  <c r="E77"/>
  <c r="J76"/>
  <c r="I76"/>
  <c r="F76"/>
  <c r="E76"/>
  <c r="J75"/>
  <c r="I75"/>
  <c r="F75"/>
  <c r="E75"/>
  <c r="J74"/>
  <c r="I74"/>
  <c r="F74"/>
  <c r="E74"/>
  <c r="J73"/>
  <c r="I73"/>
  <c r="F73"/>
  <c r="E73"/>
  <c r="J72"/>
  <c r="I72"/>
  <c r="F72"/>
  <c r="E72"/>
  <c r="J71"/>
  <c r="I71"/>
  <c r="F71"/>
  <c r="E71"/>
  <c r="J70"/>
  <c r="I70"/>
  <c r="F70"/>
  <c r="E70"/>
  <c r="J69"/>
  <c r="I69"/>
  <c r="F69"/>
  <c r="E69"/>
  <c r="J68"/>
  <c r="I68"/>
  <c r="F68"/>
  <c r="E68"/>
  <c r="J67"/>
  <c r="I67"/>
  <c r="F67"/>
  <c r="E67"/>
  <c r="J66"/>
  <c r="I66"/>
  <c r="F66"/>
  <c r="E66"/>
  <c r="J65"/>
  <c r="I65"/>
  <c r="F65"/>
  <c r="E65"/>
  <c r="J64"/>
  <c r="I64"/>
  <c r="F64"/>
  <c r="E64"/>
  <c r="J63"/>
  <c r="I63"/>
  <c r="F63"/>
  <c r="E63"/>
  <c r="J62"/>
  <c r="I62"/>
  <c r="F62"/>
  <c r="E62"/>
  <c r="J61"/>
  <c r="I61"/>
  <c r="F61"/>
  <c r="E61"/>
  <c r="J60"/>
  <c r="I60"/>
  <c r="F60"/>
  <c r="E60"/>
  <c r="J59"/>
  <c r="I59"/>
  <c r="F59"/>
  <c r="E59"/>
  <c r="J58"/>
  <c r="I58"/>
  <c r="F58"/>
  <c r="E58"/>
  <c r="J57"/>
  <c r="I57"/>
  <c r="F57"/>
  <c r="E57"/>
  <c r="J56"/>
  <c r="I56"/>
  <c r="F56"/>
  <c r="E56"/>
  <c r="J55"/>
  <c r="I55"/>
  <c r="F55"/>
  <c r="E55"/>
  <c r="J54"/>
  <c r="I54"/>
  <c r="F54"/>
  <c r="E54"/>
  <c r="J53"/>
  <c r="I53"/>
  <c r="F53"/>
  <c r="E53"/>
  <c r="J52"/>
  <c r="I52"/>
  <c r="F52"/>
  <c r="E52"/>
  <c r="J51"/>
  <c r="I51"/>
  <c r="F51"/>
  <c r="E51"/>
  <c r="J50"/>
  <c r="I50"/>
  <c r="F50"/>
  <c r="E50"/>
  <c r="J49"/>
  <c r="I49"/>
  <c r="F49"/>
  <c r="E49"/>
  <c r="J48"/>
  <c r="I48"/>
  <c r="F48"/>
  <c r="E48"/>
  <c r="J47"/>
  <c r="I47"/>
  <c r="F47"/>
  <c r="E47"/>
  <c r="J46"/>
  <c r="I46"/>
  <c r="F46"/>
  <c r="E46"/>
  <c r="J45"/>
  <c r="I45"/>
  <c r="F45"/>
  <c r="E45"/>
  <c r="J44"/>
  <c r="I44"/>
  <c r="F44"/>
  <c r="E44"/>
  <c r="J43"/>
  <c r="I43"/>
  <c r="F43"/>
  <c r="E43"/>
  <c r="J42"/>
  <c r="I42"/>
  <c r="F42"/>
  <c r="E42"/>
  <c r="J41"/>
  <c r="I41"/>
  <c r="F41"/>
  <c r="E41"/>
  <c r="J40"/>
  <c r="I40"/>
  <c r="F40"/>
  <c r="E40"/>
  <c r="J39"/>
  <c r="I39"/>
  <c r="F39"/>
  <c r="E39"/>
  <c r="J38"/>
  <c r="I38"/>
  <c r="F38"/>
  <c r="E38"/>
  <c r="J37"/>
  <c r="I37"/>
  <c r="F37"/>
  <c r="E37"/>
  <c r="J36"/>
  <c r="I36"/>
  <c r="F36"/>
  <c r="E36"/>
  <c r="J35"/>
  <c r="I35"/>
  <c r="F35"/>
  <c r="E35"/>
  <c r="J34"/>
  <c r="I34"/>
  <c r="F34"/>
  <c r="E34"/>
  <c r="J33"/>
  <c r="I33"/>
  <c r="F33"/>
  <c r="E33"/>
  <c r="J32"/>
  <c r="I32"/>
  <c r="F32"/>
  <c r="E32"/>
  <c r="J31"/>
  <c r="I31"/>
  <c r="F31"/>
  <c r="E31"/>
  <c r="J30"/>
  <c r="I30"/>
  <c r="F30"/>
  <c r="E30"/>
  <c r="J29"/>
  <c r="I29"/>
  <c r="F29"/>
  <c r="E29"/>
  <c r="J28"/>
  <c r="I28"/>
  <c r="F28"/>
  <c r="E28"/>
  <c r="J27"/>
  <c r="I27"/>
  <c r="F27"/>
  <c r="E27"/>
  <c r="J26"/>
  <c r="I26"/>
  <c r="F26"/>
  <c r="E26"/>
  <c r="J25"/>
  <c r="I25"/>
  <c r="F25"/>
  <c r="E25"/>
  <c r="J24"/>
  <c r="I24"/>
  <c r="F24"/>
  <c r="E24"/>
  <c r="J23"/>
  <c r="I23"/>
  <c r="F23"/>
  <c r="E23"/>
  <c r="J22"/>
  <c r="I22"/>
  <c r="F22"/>
  <c r="E22"/>
  <c r="J21"/>
  <c r="I21"/>
  <c r="F21"/>
  <c r="E21"/>
  <c r="J20"/>
  <c r="I20"/>
  <c r="F20"/>
  <c r="E20"/>
  <c r="J19"/>
  <c r="I19"/>
  <c r="F19"/>
  <c r="E19"/>
  <c r="J18"/>
  <c r="I18"/>
  <c r="F18"/>
  <c r="E18"/>
  <c r="J17"/>
  <c r="I17"/>
  <c r="F17"/>
  <c r="E17"/>
  <c r="J16"/>
  <c r="I16"/>
  <c r="F16"/>
  <c r="E16"/>
  <c r="J15"/>
  <c r="I15"/>
  <c r="F15"/>
  <c r="E15"/>
  <c r="J14"/>
  <c r="I14"/>
  <c r="F14"/>
  <c r="E14"/>
  <c r="J13"/>
  <c r="I13"/>
  <c r="F13"/>
  <c r="E13"/>
  <c r="J12"/>
  <c r="I12"/>
  <c r="F12"/>
  <c r="E12"/>
  <c r="J11"/>
  <c r="I11"/>
  <c r="F11"/>
  <c r="E11"/>
  <c r="J10"/>
  <c r="I10"/>
  <c r="F10"/>
  <c r="E10"/>
  <c r="J9"/>
  <c r="I9"/>
  <c r="F9"/>
  <c r="E9"/>
  <c r="J8"/>
  <c r="I8"/>
  <c r="F8"/>
  <c r="E8"/>
  <c r="J7"/>
  <c r="I7"/>
  <c r="F7"/>
  <c r="E7"/>
  <c r="BG85" i="104"/>
  <c r="BF85"/>
  <c r="BE85"/>
  <c r="BD85"/>
  <c r="BC85"/>
  <c r="BB85"/>
  <c r="BG84"/>
  <c r="BF84"/>
  <c r="BD84"/>
  <c r="BC84"/>
  <c r="BB84"/>
  <c r="BG83"/>
  <c r="BF83"/>
  <c r="BE83"/>
  <c r="BD83"/>
  <c r="BC83"/>
  <c r="BB83"/>
  <c r="AA83"/>
  <c r="M83"/>
  <c r="BG82"/>
  <c r="BF82"/>
  <c r="BE82"/>
  <c r="BD82"/>
  <c r="BC82"/>
  <c r="BB82"/>
  <c r="AA82"/>
  <c r="M82"/>
  <c r="BG81"/>
  <c r="BF81"/>
  <c r="BE81"/>
  <c r="BD81"/>
  <c r="BC81"/>
  <c r="BB81"/>
  <c r="AA81"/>
  <c r="M81"/>
  <c r="BG80"/>
  <c r="BF80"/>
  <c r="BE80"/>
  <c r="BD80"/>
  <c r="BC80"/>
  <c r="BB80"/>
  <c r="AA80"/>
  <c r="M80"/>
  <c r="BG79"/>
  <c r="BF79"/>
  <c r="BE79"/>
  <c r="BD79"/>
  <c r="BC79"/>
  <c r="BB79"/>
  <c r="AA79"/>
  <c r="M79"/>
  <c r="BG78"/>
  <c r="BF78"/>
  <c r="BE78"/>
  <c r="BD78"/>
  <c r="BC78"/>
  <c r="BB78"/>
  <c r="AA78"/>
  <c r="M78"/>
  <c r="BG77"/>
  <c r="BF77"/>
  <c r="BE77"/>
  <c r="BD77"/>
  <c r="BC77"/>
  <c r="BB77"/>
  <c r="AA77"/>
  <c r="M77"/>
  <c r="BG76"/>
  <c r="BF76"/>
  <c r="BE76"/>
  <c r="BD76"/>
  <c r="BC76"/>
  <c r="BB76"/>
  <c r="AA76"/>
  <c r="M76"/>
  <c r="BG75"/>
  <c r="BF75"/>
  <c r="BE75"/>
  <c r="BD75"/>
  <c r="BC75"/>
  <c r="BB75"/>
  <c r="AA75"/>
  <c r="M75"/>
  <c r="BG74"/>
  <c r="BF74"/>
  <c r="BE74"/>
  <c r="BD74"/>
  <c r="BC74"/>
  <c r="BB74"/>
  <c r="AA74"/>
  <c r="M74"/>
  <c r="BG73"/>
  <c r="BF73"/>
  <c r="BE73"/>
  <c r="BD73"/>
  <c r="BC73"/>
  <c r="BB73"/>
  <c r="AA73"/>
  <c r="M73"/>
  <c r="BG72"/>
  <c r="BF72"/>
  <c r="BE72"/>
  <c r="BD72"/>
  <c r="BC72"/>
  <c r="BB72"/>
  <c r="AA72"/>
  <c r="M72"/>
  <c r="BG71"/>
  <c r="BF71"/>
  <c r="BE71"/>
  <c r="BD71"/>
  <c r="BC71"/>
  <c r="BB71"/>
  <c r="AA71"/>
  <c r="M71"/>
  <c r="BG70"/>
  <c r="BF70"/>
  <c r="BE70"/>
  <c r="BD70"/>
  <c r="BC70"/>
  <c r="BB70"/>
  <c r="AA70"/>
  <c r="M70"/>
  <c r="BG69"/>
  <c r="BF69"/>
  <c r="BE69"/>
  <c r="BD69"/>
  <c r="BC69"/>
  <c r="BB69"/>
  <c r="AA69"/>
  <c r="M69"/>
  <c r="BG68"/>
  <c r="BF68"/>
  <c r="BE68"/>
  <c r="BD68"/>
  <c r="BC68"/>
  <c r="BB68"/>
  <c r="AA68"/>
  <c r="M68"/>
  <c r="BG67"/>
  <c r="BF67"/>
  <c r="BE67"/>
  <c r="BD67"/>
  <c r="BC67"/>
  <c r="BB67"/>
  <c r="AA67"/>
  <c r="M67"/>
  <c r="BG66"/>
  <c r="BF66"/>
  <c r="BE66"/>
  <c r="BD66"/>
  <c r="BC66"/>
  <c r="BB66"/>
  <c r="AA66"/>
  <c r="M66"/>
  <c r="BG65"/>
  <c r="BF65"/>
  <c r="BE65"/>
  <c r="BD65"/>
  <c r="BC65"/>
  <c r="BB65"/>
  <c r="AA65"/>
  <c r="M65"/>
  <c r="BG64"/>
  <c r="BF64"/>
  <c r="BE64"/>
  <c r="BD64"/>
  <c r="BC64"/>
  <c r="BB64"/>
  <c r="AA64"/>
  <c r="M64"/>
  <c r="BG63"/>
  <c r="BF63"/>
  <c r="BE63"/>
  <c r="BD63"/>
  <c r="BC63"/>
  <c r="BB63"/>
  <c r="AA63"/>
  <c r="M63"/>
  <c r="BG62"/>
  <c r="BF62"/>
  <c r="BE62"/>
  <c r="BD62"/>
  <c r="BC62"/>
  <c r="BB62"/>
  <c r="AA62"/>
  <c r="M62"/>
  <c r="BG61"/>
  <c r="BF61"/>
  <c r="BE61"/>
  <c r="BD61"/>
  <c r="BC61"/>
  <c r="BB61"/>
  <c r="AA61"/>
  <c r="M61"/>
  <c r="BG60"/>
  <c r="BF60"/>
  <c r="BE60"/>
  <c r="BD60"/>
  <c r="BC60"/>
  <c r="BB60"/>
  <c r="AA60"/>
  <c r="M60"/>
  <c r="BG59"/>
  <c r="BF59"/>
  <c r="BE59"/>
  <c r="BD59"/>
  <c r="BC59"/>
  <c r="BB59"/>
  <c r="AA59"/>
  <c r="M59"/>
  <c r="BG58"/>
  <c r="BF58"/>
  <c r="BE58"/>
  <c r="BD58"/>
  <c r="BC58"/>
  <c r="BB58"/>
  <c r="AA58"/>
  <c r="M58"/>
  <c r="BG57"/>
  <c r="BF57"/>
  <c r="BE57"/>
  <c r="BD57"/>
  <c r="BC57"/>
  <c r="BB57"/>
  <c r="AA57"/>
  <c r="M57"/>
  <c r="BG56"/>
  <c r="BF56"/>
  <c r="BE56"/>
  <c r="BD56"/>
  <c r="BC56"/>
  <c r="BB56"/>
  <c r="AA56"/>
  <c r="M56"/>
  <c r="BG55"/>
  <c r="BF55"/>
  <c r="BE55"/>
  <c r="BD55"/>
  <c r="BC55"/>
  <c r="BB55"/>
  <c r="AA55"/>
  <c r="M55"/>
  <c r="BG54"/>
  <c r="BF54"/>
  <c r="BE54"/>
  <c r="BD54"/>
  <c r="BC54"/>
  <c r="BB54"/>
  <c r="AA54"/>
  <c r="M54"/>
  <c r="BG53"/>
  <c r="BF53"/>
  <c r="BE53"/>
  <c r="BD53"/>
  <c r="BC53"/>
  <c r="BB53"/>
  <c r="AA53"/>
  <c r="M53"/>
  <c r="DY52"/>
  <c r="DX52"/>
  <c r="DW52"/>
  <c r="DV52"/>
  <c r="DU52"/>
  <c r="DT52"/>
  <c r="BG52"/>
  <c r="BF52"/>
  <c r="BE52"/>
  <c r="BD52"/>
  <c r="BC52"/>
  <c r="BB52"/>
  <c r="AA52"/>
  <c r="M52"/>
  <c r="DY51"/>
  <c r="DX51"/>
  <c r="DW51"/>
  <c r="DV51"/>
  <c r="DU51"/>
  <c r="DT51"/>
  <c r="BG51"/>
  <c r="BF51"/>
  <c r="BE51"/>
  <c r="BD51"/>
  <c r="BC51"/>
  <c r="BB51"/>
  <c r="AA51"/>
  <c r="M51"/>
  <c r="DX50"/>
  <c r="DW50"/>
  <c r="DV50"/>
  <c r="DU50"/>
  <c r="DT50"/>
  <c r="BG50"/>
  <c r="BF50"/>
  <c r="BE50"/>
  <c r="BD50"/>
  <c r="BC50"/>
  <c r="BB50"/>
  <c r="AA50"/>
  <c r="M50"/>
  <c r="DY49"/>
  <c r="DX49"/>
  <c r="DV49"/>
  <c r="DU49"/>
  <c r="DT49"/>
  <c r="BG49"/>
  <c r="BF49"/>
  <c r="BE49"/>
  <c r="BD49"/>
  <c r="BC49"/>
  <c r="BB49"/>
  <c r="AA49"/>
  <c r="M49"/>
  <c r="DY48"/>
  <c r="DX48"/>
  <c r="DW48"/>
  <c r="DV48"/>
  <c r="DU48"/>
  <c r="DT48"/>
  <c r="BG48"/>
  <c r="BF48"/>
  <c r="BD48"/>
  <c r="BC48"/>
  <c r="BB48"/>
  <c r="AD48"/>
  <c r="AC48"/>
  <c r="AB48"/>
  <c r="AA48"/>
  <c r="Z48"/>
  <c r="Q48"/>
  <c r="P48"/>
  <c r="O48"/>
  <c r="N48"/>
  <c r="M48"/>
  <c r="L48"/>
  <c r="D48"/>
  <c r="DY47"/>
  <c r="DX47"/>
  <c r="DW47"/>
  <c r="DV47"/>
  <c r="DU47"/>
  <c r="DT47"/>
  <c r="BF47"/>
  <c r="BD47"/>
  <c r="BC47"/>
  <c r="BB47"/>
  <c r="AE47"/>
  <c r="AD47"/>
  <c r="AC47"/>
  <c r="AB47"/>
  <c r="AA47"/>
  <c r="Z47"/>
  <c r="Q47"/>
  <c r="P47"/>
  <c r="O47"/>
  <c r="N47"/>
  <c r="M47"/>
  <c r="L47"/>
  <c r="D47"/>
  <c r="EM46"/>
  <c r="EL46"/>
  <c r="EK46"/>
  <c r="EJ46"/>
  <c r="EI46"/>
  <c r="EH46"/>
  <c r="DY46"/>
  <c r="DX46"/>
  <c r="DW46"/>
  <c r="DV46"/>
  <c r="DU46"/>
  <c r="DT46"/>
  <c r="BU46"/>
  <c r="BT46"/>
  <c r="BS46"/>
  <c r="BR46"/>
  <c r="BQ46"/>
  <c r="BP46"/>
  <c r="BF46"/>
  <c r="BD46"/>
  <c r="BC46"/>
  <c r="BB46"/>
  <c r="AD46"/>
  <c r="AC46"/>
  <c r="AB46"/>
  <c r="AA46"/>
  <c r="Z46"/>
  <c r="Q46"/>
  <c r="P46"/>
  <c r="O46"/>
  <c r="N46"/>
  <c r="M46"/>
  <c r="L46"/>
  <c r="D46"/>
  <c r="EL45"/>
  <c r="EJ45"/>
  <c r="EI45"/>
  <c r="EH45"/>
  <c r="DY45"/>
  <c r="DX45"/>
  <c r="DW45"/>
  <c r="DV45"/>
  <c r="DU45"/>
  <c r="DT45"/>
  <c r="DK45"/>
  <c r="DJ45"/>
  <c r="DI45"/>
  <c r="DH45"/>
  <c r="DG45"/>
  <c r="DF45"/>
  <c r="CW45"/>
  <c r="CV45"/>
  <c r="CU45"/>
  <c r="CT45"/>
  <c r="CS45"/>
  <c r="CR45"/>
  <c r="CI45"/>
  <c r="CH45"/>
  <c r="CG45"/>
  <c r="CF45"/>
  <c r="CE45"/>
  <c r="CD45"/>
  <c r="BU45"/>
  <c r="BT45"/>
  <c r="BS45"/>
  <c r="BR45"/>
  <c r="BQ45"/>
  <c r="BP45"/>
  <c r="BG45"/>
  <c r="BF45"/>
  <c r="BE45"/>
  <c r="BD45"/>
  <c r="BC45"/>
  <c r="BB45"/>
  <c r="AS45"/>
  <c r="AR45"/>
  <c r="AQ45"/>
  <c r="AP45"/>
  <c r="AO45"/>
  <c r="AN45"/>
  <c r="AE45"/>
  <c r="AD45"/>
  <c r="AC45"/>
  <c r="AB45"/>
  <c r="AA45"/>
  <c r="Z45"/>
  <c r="Q45"/>
  <c r="P45"/>
  <c r="O45"/>
  <c r="N45"/>
  <c r="M45"/>
  <c r="L45"/>
  <c r="D45"/>
  <c r="EL44"/>
  <c r="EK44"/>
  <c r="EJ44"/>
  <c r="EI44"/>
  <c r="EH44"/>
  <c r="DY44"/>
  <c r="DX44"/>
  <c r="DW44"/>
  <c r="DV44"/>
  <c r="DU44"/>
  <c r="DT44"/>
  <c r="DK44"/>
  <c r="DJ44"/>
  <c r="DI44"/>
  <c r="DH44"/>
  <c r="DG44"/>
  <c r="DF44"/>
  <c r="CW44"/>
  <c r="CV44"/>
  <c r="CU44"/>
  <c r="CT44"/>
  <c r="CS44"/>
  <c r="CR44"/>
  <c r="CI44"/>
  <c r="CH44"/>
  <c r="CG44"/>
  <c r="CF44"/>
  <c r="CE44"/>
  <c r="CD44"/>
  <c r="BU44"/>
  <c r="BT44"/>
  <c r="BR44"/>
  <c r="BQ44"/>
  <c r="BP44"/>
  <c r="BF44"/>
  <c r="BE44"/>
  <c r="BD44"/>
  <c r="BC44"/>
  <c r="BB44"/>
  <c r="AS44"/>
  <c r="AR44"/>
  <c r="AQ44"/>
  <c r="AP44"/>
  <c r="AO44"/>
  <c r="AN44"/>
  <c r="AE44"/>
  <c r="AD44"/>
  <c r="AC44"/>
  <c r="AB44"/>
  <c r="AA44"/>
  <c r="Z44"/>
  <c r="Q44"/>
  <c r="P44"/>
  <c r="O44"/>
  <c r="N44"/>
  <c r="M44"/>
  <c r="L44"/>
  <c r="D44"/>
  <c r="EM43"/>
  <c r="EL43"/>
  <c r="EK43"/>
  <c r="EJ43"/>
  <c r="EI43"/>
  <c r="EH43"/>
  <c r="DX43"/>
  <c r="DW43"/>
  <c r="DV43"/>
  <c r="DU43"/>
  <c r="DT43"/>
  <c r="DK43"/>
  <c r="DJ43"/>
  <c r="DI43"/>
  <c r="DH43"/>
  <c r="DG43"/>
  <c r="DF43"/>
  <c r="CW43"/>
  <c r="CV43"/>
  <c r="CU43"/>
  <c r="CT43"/>
  <c r="CS43"/>
  <c r="CR43"/>
  <c r="CI43"/>
  <c r="CH43"/>
  <c r="CG43"/>
  <c r="CF43"/>
  <c r="CE43"/>
  <c r="CD43"/>
  <c r="BU43"/>
  <c r="BT43"/>
  <c r="BS43"/>
  <c r="BR43"/>
  <c r="BQ43"/>
  <c r="BP43"/>
  <c r="BG43"/>
  <c r="BF43"/>
  <c r="BE43"/>
  <c r="BD43"/>
  <c r="BC43"/>
  <c r="BB43"/>
  <c r="AS43"/>
  <c r="AR43"/>
  <c r="AQ43"/>
  <c r="AP43"/>
  <c r="AO43"/>
  <c r="AN43"/>
  <c r="AD43"/>
  <c r="AC43"/>
  <c r="AB43"/>
  <c r="AA43"/>
  <c r="Z43"/>
  <c r="Q43"/>
  <c r="P43"/>
  <c r="O43"/>
  <c r="N43"/>
  <c r="M43"/>
  <c r="L43"/>
  <c r="D43"/>
  <c r="EM42"/>
  <c r="EL42"/>
  <c r="EK42"/>
  <c r="EJ42"/>
  <c r="EI42"/>
  <c r="EH42"/>
  <c r="DY42"/>
  <c r="DX42"/>
  <c r="DW42"/>
  <c r="DV42"/>
  <c r="DU42"/>
  <c r="DT42"/>
  <c r="DK42"/>
  <c r="DJ42"/>
  <c r="DI42"/>
  <c r="DH42"/>
  <c r="DG42"/>
  <c r="DF42"/>
  <c r="CV42"/>
  <c r="CU42"/>
  <c r="CT42"/>
  <c r="CS42"/>
  <c r="CR42"/>
  <c r="CI42"/>
  <c r="CH42"/>
  <c r="CG42"/>
  <c r="CF42"/>
  <c r="CE42"/>
  <c r="CD42"/>
  <c r="BU42"/>
  <c r="BT42"/>
  <c r="BS42"/>
  <c r="BR42"/>
  <c r="BQ42"/>
  <c r="BP42"/>
  <c r="BG42"/>
  <c r="BF42"/>
  <c r="BE42"/>
  <c r="BD42"/>
  <c r="BC42"/>
  <c r="BB42"/>
  <c r="AS42"/>
  <c r="AR42"/>
  <c r="AQ42"/>
  <c r="AP42"/>
  <c r="AO42"/>
  <c r="AN42"/>
  <c r="AE42"/>
  <c r="AD42"/>
  <c r="AC42"/>
  <c r="AB42"/>
  <c r="AA42"/>
  <c r="Z42"/>
  <c r="P42"/>
  <c r="N42"/>
  <c r="M42"/>
  <c r="L42"/>
  <c r="D42"/>
  <c r="EM41"/>
  <c r="EL41"/>
  <c r="EK41"/>
  <c r="EJ41"/>
  <c r="EI41"/>
  <c r="EH41"/>
  <c r="DY41"/>
  <c r="DX41"/>
  <c r="DW41"/>
  <c r="DV41"/>
  <c r="DU41"/>
  <c r="DT41"/>
  <c r="DK41"/>
  <c r="DJ41"/>
  <c r="DI41"/>
  <c r="DH41"/>
  <c r="DG41"/>
  <c r="DF41"/>
  <c r="CW41"/>
  <c r="CV41"/>
  <c r="CU41"/>
  <c r="CT41"/>
  <c r="CS41"/>
  <c r="CR41"/>
  <c r="CI41"/>
  <c r="CH41"/>
  <c r="CG41"/>
  <c r="CF41"/>
  <c r="CE41"/>
  <c r="CD41"/>
  <c r="BT41"/>
  <c r="BS41"/>
  <c r="BR41"/>
  <c r="BQ41"/>
  <c r="BP41"/>
  <c r="BG41"/>
  <c r="BF41"/>
  <c r="BE41"/>
  <c r="BD41"/>
  <c r="BC41"/>
  <c r="BB41"/>
  <c r="AS41"/>
  <c r="AR41"/>
  <c r="AQ41"/>
  <c r="AP41"/>
  <c r="AO41"/>
  <c r="AN41"/>
  <c r="AE41"/>
  <c r="AD41"/>
  <c r="AC41"/>
  <c r="AB41"/>
  <c r="AA41"/>
  <c r="Z41"/>
  <c r="Q41"/>
  <c r="P41"/>
  <c r="O41"/>
  <c r="N41"/>
  <c r="M41"/>
  <c r="L41"/>
  <c r="D41"/>
  <c r="EM40"/>
  <c r="EL40"/>
  <c r="EK40"/>
  <c r="EJ40"/>
  <c r="EI40"/>
  <c r="EH40"/>
  <c r="DY40"/>
  <c r="DX40"/>
  <c r="DW40"/>
  <c r="DV40"/>
  <c r="DU40"/>
  <c r="DT40"/>
  <c r="DK40"/>
  <c r="DJ40"/>
  <c r="DH40"/>
  <c r="DG40"/>
  <c r="DF40"/>
  <c r="CV40"/>
  <c r="CU40"/>
  <c r="CT40"/>
  <c r="CS40"/>
  <c r="CR40"/>
  <c r="CH40"/>
  <c r="CG40"/>
  <c r="CF40"/>
  <c r="CE40"/>
  <c r="CD40"/>
  <c r="BT40"/>
  <c r="BS40"/>
  <c r="BR40"/>
  <c r="BQ40"/>
  <c r="BP40"/>
  <c r="BG40"/>
  <c r="BF40"/>
  <c r="BE40"/>
  <c r="BD40"/>
  <c r="BC40"/>
  <c r="BB40"/>
  <c r="AS40"/>
  <c r="AR40"/>
  <c r="AQ40"/>
  <c r="AP40"/>
  <c r="AO40"/>
  <c r="AN40"/>
  <c r="AE40"/>
  <c r="AD40"/>
  <c r="AC40"/>
  <c r="AB40"/>
  <c r="AA40"/>
  <c r="Z40"/>
  <c r="Q40"/>
  <c r="P40"/>
  <c r="O40"/>
  <c r="N40"/>
  <c r="M40"/>
  <c r="L40"/>
  <c r="D40"/>
  <c r="EM39"/>
  <c r="EL39"/>
  <c r="EK39"/>
  <c r="EJ39"/>
  <c r="EI39"/>
  <c r="EH39"/>
  <c r="DX39"/>
  <c r="DV39"/>
  <c r="DU39"/>
  <c r="DT39"/>
  <c r="DK39"/>
  <c r="DJ39"/>
  <c r="DI39"/>
  <c r="DH39"/>
  <c r="DG39"/>
  <c r="DF39"/>
  <c r="CW39"/>
  <c r="CV39"/>
  <c r="CU39"/>
  <c r="CT39"/>
  <c r="CS39"/>
  <c r="CR39"/>
  <c r="CI39"/>
  <c r="CH39"/>
  <c r="CG39"/>
  <c r="CF39"/>
  <c r="CE39"/>
  <c r="CD39"/>
  <c r="BU39"/>
  <c r="BT39"/>
  <c r="BS39"/>
  <c r="BR39"/>
  <c r="BQ39"/>
  <c r="BP39"/>
  <c r="BG39"/>
  <c r="BF39"/>
  <c r="BE39"/>
  <c r="BD39"/>
  <c r="BC39"/>
  <c r="BB39"/>
  <c r="AS39"/>
  <c r="AR39"/>
  <c r="AQ39"/>
  <c r="AP39"/>
  <c r="AO39"/>
  <c r="AN39"/>
  <c r="AE39"/>
  <c r="AD39"/>
  <c r="AC39"/>
  <c r="AB39"/>
  <c r="AA39"/>
  <c r="Z39"/>
  <c r="P39"/>
  <c r="O39"/>
  <c r="N39"/>
  <c r="M39"/>
  <c r="L39"/>
  <c r="D39"/>
  <c r="EM38"/>
  <c r="EL38"/>
  <c r="EK38"/>
  <c r="EJ38"/>
  <c r="EI38"/>
  <c r="EH38"/>
  <c r="DY38"/>
  <c r="DX38"/>
  <c r="DV38"/>
  <c r="DU38"/>
  <c r="DT38"/>
  <c r="DK38"/>
  <c r="DJ38"/>
  <c r="DI38"/>
  <c r="DH38"/>
  <c r="DG38"/>
  <c r="DF38"/>
  <c r="CW38"/>
  <c r="CV38"/>
  <c r="CU38"/>
  <c r="CT38"/>
  <c r="CS38"/>
  <c r="CR38"/>
  <c r="CH38"/>
  <c r="CG38"/>
  <c r="CF38"/>
  <c r="CE38"/>
  <c r="CD38"/>
  <c r="BU38"/>
  <c r="BT38"/>
  <c r="BS38"/>
  <c r="BR38"/>
  <c r="BQ38"/>
  <c r="BP38"/>
  <c r="BF38"/>
  <c r="BE38"/>
  <c r="BD38"/>
  <c r="BC38"/>
  <c r="BB38"/>
  <c r="AS38"/>
  <c r="AR38"/>
  <c r="AQ38"/>
  <c r="AP38"/>
  <c r="AO38"/>
  <c r="AN38"/>
  <c r="AE38"/>
  <c r="AD38"/>
  <c r="AC38"/>
  <c r="AB38"/>
  <c r="AA38"/>
  <c r="Z38"/>
  <c r="Q38"/>
  <c r="P38"/>
  <c r="O38"/>
  <c r="N38"/>
  <c r="M38"/>
  <c r="L38"/>
  <c r="D38"/>
  <c r="EM37"/>
  <c r="EL37"/>
  <c r="EK37"/>
  <c r="EJ37"/>
  <c r="EI37"/>
  <c r="EH37"/>
  <c r="DX37"/>
  <c r="DW37"/>
  <c r="DV37"/>
  <c r="DU37"/>
  <c r="DT37"/>
  <c r="DJ37"/>
  <c r="DI37"/>
  <c r="DH37"/>
  <c r="DG37"/>
  <c r="DF37"/>
  <c r="CV37"/>
  <c r="CU37"/>
  <c r="CT37"/>
  <c r="CS37"/>
  <c r="CR37"/>
  <c r="CI37"/>
  <c r="CH37"/>
  <c r="CG37"/>
  <c r="CF37"/>
  <c r="CE37"/>
  <c r="CD37"/>
  <c r="BU37"/>
  <c r="BT37"/>
  <c r="BS37"/>
  <c r="BR37"/>
  <c r="BQ37"/>
  <c r="BP37"/>
  <c r="BG37"/>
  <c r="BF37"/>
  <c r="BE37"/>
  <c r="BD37"/>
  <c r="BC37"/>
  <c r="BB37"/>
  <c r="AS37"/>
  <c r="AR37"/>
  <c r="AQ37"/>
  <c r="AP37"/>
  <c r="AO37"/>
  <c r="AN37"/>
  <c r="AE37"/>
  <c r="AD37"/>
  <c r="AC37"/>
  <c r="AB37"/>
  <c r="AA37"/>
  <c r="Z37"/>
  <c r="P37"/>
  <c r="N37"/>
  <c r="M37"/>
  <c r="L37"/>
  <c r="D37"/>
  <c r="EL36"/>
  <c r="EK36"/>
  <c r="EJ36"/>
  <c r="EI36"/>
  <c r="EH36"/>
  <c r="DX36"/>
  <c r="DV36"/>
  <c r="DU36"/>
  <c r="DT36"/>
  <c r="DK36"/>
  <c r="DJ36"/>
  <c r="DI36"/>
  <c r="DH36"/>
  <c r="DG36"/>
  <c r="DF36"/>
  <c r="CW36"/>
  <c r="CV36"/>
  <c r="CU36"/>
  <c r="CT36"/>
  <c r="CS36"/>
  <c r="CR36"/>
  <c r="CI36"/>
  <c r="CH36"/>
  <c r="CG36"/>
  <c r="CF36"/>
  <c r="CE36"/>
  <c r="CD36"/>
  <c r="BU36"/>
  <c r="BT36"/>
  <c r="BS36"/>
  <c r="BR36"/>
  <c r="BQ36"/>
  <c r="BP36"/>
  <c r="BG36"/>
  <c r="BF36"/>
  <c r="BE36"/>
  <c r="BD36"/>
  <c r="BC36"/>
  <c r="BB36"/>
  <c r="AR36"/>
  <c r="AQ36"/>
  <c r="AP36"/>
  <c r="AO36"/>
  <c r="AN36"/>
  <c r="AD36"/>
  <c r="AC36"/>
  <c r="AB36"/>
  <c r="AA36"/>
  <c r="Z36"/>
  <c r="P36"/>
  <c r="N36"/>
  <c r="M36"/>
  <c r="L36"/>
  <c r="D36"/>
  <c r="EL35"/>
  <c r="EK35"/>
  <c r="EJ35"/>
  <c r="EI35"/>
  <c r="EH35"/>
  <c r="DY35"/>
  <c r="DX35"/>
  <c r="DV35"/>
  <c r="DU35"/>
  <c r="DT35"/>
  <c r="DJ35"/>
  <c r="DI35"/>
  <c r="DH35"/>
  <c r="DG35"/>
  <c r="DF35"/>
  <c r="CW35"/>
  <c r="CV35"/>
  <c r="CU35"/>
  <c r="CT35"/>
  <c r="CS35"/>
  <c r="CR35"/>
  <c r="CI35"/>
  <c r="CH35"/>
  <c r="CG35"/>
  <c r="CF35"/>
  <c r="CE35"/>
  <c r="CD35"/>
  <c r="BU35"/>
  <c r="BT35"/>
  <c r="BS35"/>
  <c r="BR35"/>
  <c r="BQ35"/>
  <c r="BP35"/>
  <c r="BG35"/>
  <c r="BF35"/>
  <c r="BE35"/>
  <c r="BD35"/>
  <c r="BC35"/>
  <c r="BB35"/>
  <c r="AS35"/>
  <c r="AR35"/>
  <c r="AQ35"/>
  <c r="AP35"/>
  <c r="AO35"/>
  <c r="AN35"/>
  <c r="AE35"/>
  <c r="AD35"/>
  <c r="AC35"/>
  <c r="AB35"/>
  <c r="AA35"/>
  <c r="Z35"/>
  <c r="P35"/>
  <c r="O35"/>
  <c r="N35"/>
  <c r="M35"/>
  <c r="L35"/>
  <c r="D35"/>
  <c r="EL34"/>
  <c r="EK34"/>
  <c r="EJ34"/>
  <c r="EI34"/>
  <c r="EH34"/>
  <c r="DY34"/>
  <c r="DX34"/>
  <c r="DW34"/>
  <c r="DV34"/>
  <c r="DU34"/>
  <c r="DT34"/>
  <c r="DK34"/>
  <c r="DJ34"/>
  <c r="DI34"/>
  <c r="DH34"/>
  <c r="DG34"/>
  <c r="DF34"/>
  <c r="CW34"/>
  <c r="CV34"/>
  <c r="CU34"/>
  <c r="CT34"/>
  <c r="CS34"/>
  <c r="CR34"/>
  <c r="CI34"/>
  <c r="CH34"/>
  <c r="CG34"/>
  <c r="CF34"/>
  <c r="CE34"/>
  <c r="CD34"/>
  <c r="BU34"/>
  <c r="BT34"/>
  <c r="BS34"/>
  <c r="BR34"/>
  <c r="BQ34"/>
  <c r="BP34"/>
  <c r="BG34"/>
  <c r="BF34"/>
  <c r="BE34"/>
  <c r="BD34"/>
  <c r="BC34"/>
  <c r="BB34"/>
  <c r="AR34"/>
  <c r="AQ34"/>
  <c r="AP34"/>
  <c r="AO34"/>
  <c r="AN34"/>
  <c r="AE34"/>
  <c r="AD34"/>
  <c r="AC34"/>
  <c r="AB34"/>
  <c r="AA34"/>
  <c r="Z34"/>
  <c r="P34"/>
  <c r="N34"/>
  <c r="M34"/>
  <c r="L34"/>
  <c r="D34"/>
  <c r="EM33"/>
  <c r="EL33"/>
  <c r="EK33"/>
  <c r="EJ33"/>
  <c r="EI33"/>
  <c r="EH33"/>
  <c r="DY33"/>
  <c r="DX33"/>
  <c r="DV33"/>
  <c r="DU33"/>
  <c r="DT33"/>
  <c r="DJ33"/>
  <c r="DI33"/>
  <c r="DH33"/>
  <c r="DG33"/>
  <c r="DF33"/>
  <c r="CW33"/>
  <c r="CV33"/>
  <c r="CT33"/>
  <c r="CS33"/>
  <c r="CR33"/>
  <c r="CI33"/>
  <c r="CH33"/>
  <c r="CG33"/>
  <c r="CF33"/>
  <c r="CE33"/>
  <c r="CD33"/>
  <c r="BU33"/>
  <c r="BT33"/>
  <c r="BS33"/>
  <c r="BR33"/>
  <c r="BQ33"/>
  <c r="BP33"/>
  <c r="BG33"/>
  <c r="BF33"/>
  <c r="BE33"/>
  <c r="BD33"/>
  <c r="BC33"/>
  <c r="BB33"/>
  <c r="AS33"/>
  <c r="AR33"/>
  <c r="AQ33"/>
  <c r="AP33"/>
  <c r="AO33"/>
  <c r="AN33"/>
  <c r="AD33"/>
  <c r="AC33"/>
  <c r="AB33"/>
  <c r="AA33"/>
  <c r="Z33"/>
  <c r="Q33"/>
  <c r="P33"/>
  <c r="O33"/>
  <c r="N33"/>
  <c r="M33"/>
  <c r="L33"/>
  <c r="D33"/>
  <c r="EM32"/>
  <c r="EL32"/>
  <c r="EK32"/>
  <c r="EJ32"/>
  <c r="EI32"/>
  <c r="EH32"/>
  <c r="DY32"/>
  <c r="DX32"/>
  <c r="DW32"/>
  <c r="DV32"/>
  <c r="DU32"/>
  <c r="DT32"/>
  <c r="DK32"/>
  <c r="DJ32"/>
  <c r="DI32"/>
  <c r="DH32"/>
  <c r="DG32"/>
  <c r="DF32"/>
  <c r="CW32"/>
  <c r="CV32"/>
  <c r="CU32"/>
  <c r="CT32"/>
  <c r="CS32"/>
  <c r="CR32"/>
  <c r="CH32"/>
  <c r="CF32"/>
  <c r="CE32"/>
  <c r="CD32"/>
  <c r="BU32"/>
  <c r="BT32"/>
  <c r="BS32"/>
  <c r="BR32"/>
  <c r="BQ32"/>
  <c r="BP32"/>
  <c r="BF32"/>
  <c r="BE32"/>
  <c r="BD32"/>
  <c r="BC32"/>
  <c r="BB32"/>
  <c r="AR32"/>
  <c r="AQ32"/>
  <c r="AP32"/>
  <c r="AO32"/>
  <c r="AN32"/>
  <c r="AE32"/>
  <c r="AD32"/>
  <c r="AC32"/>
  <c r="AB32"/>
  <c r="AA32"/>
  <c r="Z32"/>
  <c r="Q32"/>
  <c r="P32"/>
  <c r="O32"/>
  <c r="N32"/>
  <c r="M32"/>
  <c r="L32"/>
  <c r="D32"/>
  <c r="EM31"/>
  <c r="EL31"/>
  <c r="EK31"/>
  <c r="EJ31"/>
  <c r="EI31"/>
  <c r="EH31"/>
  <c r="DY31"/>
  <c r="DX31"/>
  <c r="DW31"/>
  <c r="DV31"/>
  <c r="DU31"/>
  <c r="DT31"/>
  <c r="DK31"/>
  <c r="DJ31"/>
  <c r="DI31"/>
  <c r="DH31"/>
  <c r="DG31"/>
  <c r="DF31"/>
  <c r="CV31"/>
  <c r="CU31"/>
  <c r="CT31"/>
  <c r="CS31"/>
  <c r="CR31"/>
  <c r="CI31"/>
  <c r="CH31"/>
  <c r="CG31"/>
  <c r="CF31"/>
  <c r="CE31"/>
  <c r="CD31"/>
  <c r="BU31"/>
  <c r="BT31"/>
  <c r="BS31"/>
  <c r="BR31"/>
  <c r="BQ31"/>
  <c r="BP31"/>
  <c r="BG31"/>
  <c r="BF31"/>
  <c r="BD31"/>
  <c r="BC31"/>
  <c r="BB31"/>
  <c r="AR31"/>
  <c r="AQ31"/>
  <c r="AP31"/>
  <c r="AO31"/>
  <c r="AN31"/>
  <c r="AE31"/>
  <c r="AD31"/>
  <c r="AC31"/>
  <c r="AB31"/>
  <c r="AA31"/>
  <c r="Z31"/>
  <c r="Q31"/>
  <c r="P31"/>
  <c r="O31"/>
  <c r="N31"/>
  <c r="M31"/>
  <c r="L31"/>
  <c r="D31"/>
  <c r="EM30"/>
  <c r="EL30"/>
  <c r="EK30"/>
  <c r="EJ30"/>
  <c r="EI30"/>
  <c r="EH30"/>
  <c r="DX30"/>
  <c r="DW30"/>
  <c r="DV30"/>
  <c r="DU30"/>
  <c r="DT30"/>
  <c r="DK30"/>
  <c r="DJ30"/>
  <c r="DI30"/>
  <c r="DH30"/>
  <c r="DG30"/>
  <c r="DF30"/>
  <c r="CW30"/>
  <c r="CV30"/>
  <c r="CU30"/>
  <c r="CT30"/>
  <c r="CS30"/>
  <c r="CR30"/>
  <c r="CI30"/>
  <c r="CH30"/>
  <c r="CG30"/>
  <c r="CF30"/>
  <c r="CE30"/>
  <c r="CD30"/>
  <c r="BU30"/>
  <c r="BT30"/>
  <c r="BS30"/>
  <c r="BR30"/>
  <c r="BQ30"/>
  <c r="BP30"/>
  <c r="BG30"/>
  <c r="BF30"/>
  <c r="BE30"/>
  <c r="BD30"/>
  <c r="BC30"/>
  <c r="BB30"/>
  <c r="AS30"/>
  <c r="AR30"/>
  <c r="AQ30"/>
  <c r="AP30"/>
  <c r="AO30"/>
  <c r="AN30"/>
  <c r="AE30"/>
  <c r="AD30"/>
  <c r="AC30"/>
  <c r="AB30"/>
  <c r="AA30"/>
  <c r="Z30"/>
  <c r="P30"/>
  <c r="O30"/>
  <c r="N30"/>
  <c r="M30"/>
  <c r="L30"/>
  <c r="D30"/>
  <c r="EL29"/>
  <c r="EK29"/>
  <c r="EJ29"/>
  <c r="EI29"/>
  <c r="EH29"/>
  <c r="DX29"/>
  <c r="DW29"/>
  <c r="DV29"/>
  <c r="DU29"/>
  <c r="DT29"/>
  <c r="DK29"/>
  <c r="DJ29"/>
  <c r="DI29"/>
  <c r="DH29"/>
  <c r="DG29"/>
  <c r="DF29"/>
  <c r="CW29"/>
  <c r="CV29"/>
  <c r="CU29"/>
  <c r="CT29"/>
  <c r="CS29"/>
  <c r="CR29"/>
  <c r="CI29"/>
  <c r="CH29"/>
  <c r="CG29"/>
  <c r="CF29"/>
  <c r="CE29"/>
  <c r="CD29"/>
  <c r="BT29"/>
  <c r="BS29"/>
  <c r="BR29"/>
  <c r="BQ29"/>
  <c r="BP29"/>
  <c r="BF29"/>
  <c r="BE29"/>
  <c r="BD29"/>
  <c r="BC29"/>
  <c r="BB29"/>
  <c r="AS29"/>
  <c r="AR29"/>
  <c r="AQ29"/>
  <c r="AP29"/>
  <c r="AO29"/>
  <c r="AN29"/>
  <c r="AD29"/>
  <c r="AC29"/>
  <c r="AB29"/>
  <c r="AA29"/>
  <c r="Z29"/>
  <c r="Q29"/>
  <c r="P29"/>
  <c r="O29"/>
  <c r="N29"/>
  <c r="M29"/>
  <c r="L29"/>
  <c r="D29"/>
  <c r="EL28"/>
  <c r="EK28"/>
  <c r="EJ28"/>
  <c r="EI28"/>
  <c r="EH28"/>
  <c r="DY28"/>
  <c r="DX28"/>
  <c r="DW28"/>
  <c r="DV28"/>
  <c r="DU28"/>
  <c r="DT28"/>
  <c r="DJ28"/>
  <c r="DH28"/>
  <c r="DG28"/>
  <c r="DF28"/>
  <c r="CW28"/>
  <c r="CV28"/>
  <c r="CU28"/>
  <c r="CT28"/>
  <c r="CS28"/>
  <c r="CR28"/>
  <c r="CI28"/>
  <c r="CH28"/>
  <c r="CG28"/>
  <c r="CF28"/>
  <c r="CE28"/>
  <c r="CD28"/>
  <c r="BU28"/>
  <c r="BT28"/>
  <c r="BS28"/>
  <c r="BR28"/>
  <c r="BQ28"/>
  <c r="BP28"/>
  <c r="BF28"/>
  <c r="BD28"/>
  <c r="BC28"/>
  <c r="BB28"/>
  <c r="AR28"/>
  <c r="AQ28"/>
  <c r="AP28"/>
  <c r="AO28"/>
  <c r="AN28"/>
  <c r="AE28"/>
  <c r="AD28"/>
  <c r="AC28"/>
  <c r="AB28"/>
  <c r="AA28"/>
  <c r="Z28"/>
  <c r="P28"/>
  <c r="N28"/>
  <c r="M28"/>
  <c r="L28"/>
  <c r="D28"/>
  <c r="EM27"/>
  <c r="EL27"/>
  <c r="EK27"/>
  <c r="EJ27"/>
  <c r="EI27"/>
  <c r="EH27"/>
  <c r="DY27"/>
  <c r="DX27"/>
  <c r="DW27"/>
  <c r="DV27"/>
  <c r="DU27"/>
  <c r="DT27"/>
  <c r="DJ27"/>
  <c r="DI27"/>
  <c r="DH27"/>
  <c r="DG27"/>
  <c r="DF27"/>
  <c r="CW27"/>
  <c r="CV27"/>
  <c r="CT27"/>
  <c r="CS27"/>
  <c r="CR27"/>
  <c r="CI27"/>
  <c r="CH27"/>
  <c r="CG27"/>
  <c r="CF27"/>
  <c r="CE27"/>
  <c r="CD27"/>
  <c r="BT27"/>
  <c r="BS27"/>
  <c r="BR27"/>
  <c r="BQ27"/>
  <c r="BP27"/>
  <c r="BG27"/>
  <c r="BF27"/>
  <c r="BE27"/>
  <c r="BD27"/>
  <c r="BC27"/>
  <c r="BB27"/>
  <c r="AS27"/>
  <c r="AR27"/>
  <c r="AQ27"/>
  <c r="AP27"/>
  <c r="AO27"/>
  <c r="AN27"/>
  <c r="AD27"/>
  <c r="AC27"/>
  <c r="AB27"/>
  <c r="AA27"/>
  <c r="Z27"/>
  <c r="P27"/>
  <c r="O27"/>
  <c r="N27"/>
  <c r="M27"/>
  <c r="L27"/>
  <c r="D27"/>
  <c r="EM26"/>
  <c r="EL26"/>
  <c r="EK26"/>
  <c r="EJ26"/>
  <c r="EI26"/>
  <c r="EH26"/>
  <c r="DX26"/>
  <c r="DV26"/>
  <c r="DU26"/>
  <c r="DT26"/>
  <c r="DK26"/>
  <c r="DJ26"/>
  <c r="DI26"/>
  <c r="DH26"/>
  <c r="DG26"/>
  <c r="DF26"/>
  <c r="CV26"/>
  <c r="CU26"/>
  <c r="CT26"/>
  <c r="CS26"/>
  <c r="CR26"/>
  <c r="CH26"/>
  <c r="CG26"/>
  <c r="CF26"/>
  <c r="CE26"/>
  <c r="CD26"/>
  <c r="BU26"/>
  <c r="BT26"/>
  <c r="BS26"/>
  <c r="BR26"/>
  <c r="BQ26"/>
  <c r="BP26"/>
  <c r="BF26"/>
  <c r="BE26"/>
  <c r="BD26"/>
  <c r="BC26"/>
  <c r="BB26"/>
  <c r="AS26"/>
  <c r="AR26"/>
  <c r="AQ26"/>
  <c r="AP26"/>
  <c r="AO26"/>
  <c r="AN26"/>
  <c r="AD26"/>
  <c r="AC26"/>
  <c r="AB26"/>
  <c r="AA26"/>
  <c r="Z26"/>
  <c r="Q26"/>
  <c r="P26"/>
  <c r="O26"/>
  <c r="N26"/>
  <c r="M26"/>
  <c r="L26"/>
  <c r="D26"/>
  <c r="EL25"/>
  <c r="EK25"/>
  <c r="EJ25"/>
  <c r="EI25"/>
  <c r="EH25"/>
  <c r="DX25"/>
  <c r="DW25"/>
  <c r="DV25"/>
  <c r="DU25"/>
  <c r="DT25"/>
  <c r="DJ25"/>
  <c r="DI25"/>
  <c r="DH25"/>
  <c r="DG25"/>
  <c r="DF25"/>
  <c r="CW25"/>
  <c r="CV25"/>
  <c r="CU25"/>
  <c r="CT25"/>
  <c r="CS25"/>
  <c r="CR25"/>
  <c r="CH25"/>
  <c r="CG25"/>
  <c r="CF25"/>
  <c r="CE25"/>
  <c r="CD25"/>
  <c r="BU25"/>
  <c r="BT25"/>
  <c r="BS25"/>
  <c r="BR25"/>
  <c r="BQ25"/>
  <c r="BP25"/>
  <c r="BF25"/>
  <c r="BE25"/>
  <c r="BD25"/>
  <c r="BC25"/>
  <c r="BB25"/>
  <c r="AR25"/>
  <c r="AQ25"/>
  <c r="AP25"/>
  <c r="AO25"/>
  <c r="AN25"/>
  <c r="AE25"/>
  <c r="AD25"/>
  <c r="AC25"/>
  <c r="AB25"/>
  <c r="AA25"/>
  <c r="Z25"/>
  <c r="Q25"/>
  <c r="P25"/>
  <c r="O25"/>
  <c r="N25"/>
  <c r="M25"/>
  <c r="L25"/>
  <c r="D25"/>
  <c r="EL24"/>
  <c r="EK24"/>
  <c r="EJ24"/>
  <c r="EI24"/>
  <c r="EH24"/>
  <c r="DX24"/>
  <c r="DV24"/>
  <c r="DU24"/>
  <c r="DT24"/>
  <c r="DK24"/>
  <c r="DJ24"/>
  <c r="DI24"/>
  <c r="DH24"/>
  <c r="DG24"/>
  <c r="DF24"/>
  <c r="CW24"/>
  <c r="CV24"/>
  <c r="CU24"/>
  <c r="CT24"/>
  <c r="CS24"/>
  <c r="CR24"/>
  <c r="CI24"/>
  <c r="CH24"/>
  <c r="CG24"/>
  <c r="CF24"/>
  <c r="CE24"/>
  <c r="CD24"/>
  <c r="BT24"/>
  <c r="BS24"/>
  <c r="BR24"/>
  <c r="BQ24"/>
  <c r="BP24"/>
  <c r="BF24"/>
  <c r="BE24"/>
  <c r="BD24"/>
  <c r="BC24"/>
  <c r="BB24"/>
  <c r="AS24"/>
  <c r="AR24"/>
  <c r="AQ24"/>
  <c r="AP24"/>
  <c r="AO24"/>
  <c r="AN24"/>
  <c r="AE24"/>
  <c r="AD24"/>
  <c r="AC24"/>
  <c r="AB24"/>
  <c r="AA24"/>
  <c r="Z24"/>
  <c r="Q24"/>
  <c r="P24"/>
  <c r="O24"/>
  <c r="N24"/>
  <c r="M24"/>
  <c r="L24"/>
  <c r="D24"/>
  <c r="EM23"/>
  <c r="EL23"/>
  <c r="EK23"/>
  <c r="EJ23"/>
  <c r="EI23"/>
  <c r="EH23"/>
  <c r="DY23"/>
  <c r="DX23"/>
  <c r="DW23"/>
  <c r="DV23"/>
  <c r="DU23"/>
  <c r="DT23"/>
  <c r="DJ23"/>
  <c r="DI23"/>
  <c r="DH23"/>
  <c r="DG23"/>
  <c r="DF23"/>
  <c r="CV23"/>
  <c r="CU23"/>
  <c r="CT23"/>
  <c r="CS23"/>
  <c r="CR23"/>
  <c r="CH23"/>
  <c r="CG23"/>
  <c r="CF23"/>
  <c r="CE23"/>
  <c r="CD23"/>
  <c r="BU23"/>
  <c r="BT23"/>
  <c r="BS23"/>
  <c r="BR23"/>
  <c r="BQ23"/>
  <c r="BP23"/>
  <c r="BF23"/>
  <c r="BE23"/>
  <c r="BD23"/>
  <c r="BC23"/>
  <c r="BB23"/>
  <c r="AS23"/>
  <c r="AR23"/>
  <c r="AQ23"/>
  <c r="AP23"/>
  <c r="AO23"/>
  <c r="AN23"/>
  <c r="AE23"/>
  <c r="AD23"/>
  <c r="AC23"/>
  <c r="AB23"/>
  <c r="AA23"/>
  <c r="Z23"/>
  <c r="Q23"/>
  <c r="P23"/>
  <c r="O23"/>
  <c r="N23"/>
  <c r="M23"/>
  <c r="L23"/>
  <c r="D23"/>
  <c r="EM22"/>
  <c r="EL22"/>
  <c r="EJ22"/>
  <c r="EI22"/>
  <c r="EH22"/>
  <c r="DY22"/>
  <c r="DX22"/>
  <c r="DW22"/>
  <c r="DV22"/>
  <c r="DU22"/>
  <c r="DT22"/>
  <c r="DK22"/>
  <c r="DJ22"/>
  <c r="DI22"/>
  <c r="DH22"/>
  <c r="DG22"/>
  <c r="DF22"/>
  <c r="CV22"/>
  <c r="CU22"/>
  <c r="CT22"/>
  <c r="CS22"/>
  <c r="CR22"/>
  <c r="CI22"/>
  <c r="CH22"/>
  <c r="CG22"/>
  <c r="CF22"/>
  <c r="CE22"/>
  <c r="CD22"/>
  <c r="BT22"/>
  <c r="BS22"/>
  <c r="BR22"/>
  <c r="BQ22"/>
  <c r="BP22"/>
  <c r="BG22"/>
  <c r="BF22"/>
  <c r="BE22"/>
  <c r="BD22"/>
  <c r="BC22"/>
  <c r="BB22"/>
  <c r="AS22"/>
  <c r="AR22"/>
  <c r="AQ22"/>
  <c r="AP22"/>
  <c r="AO22"/>
  <c r="AN22"/>
  <c r="AD22"/>
  <c r="AC22"/>
  <c r="AB22"/>
  <c r="AA22"/>
  <c r="Z22"/>
  <c r="Q22"/>
  <c r="P22"/>
  <c r="O22"/>
  <c r="N22"/>
  <c r="M22"/>
  <c r="L22"/>
  <c r="D22"/>
  <c r="EL21"/>
  <c r="EK21"/>
  <c r="EJ21"/>
  <c r="EI21"/>
  <c r="EH21"/>
  <c r="DY21"/>
  <c r="DX21"/>
  <c r="DW21"/>
  <c r="DV21"/>
  <c r="DU21"/>
  <c r="DT21"/>
  <c r="DK21"/>
  <c r="DJ21"/>
  <c r="DI21"/>
  <c r="DH21"/>
  <c r="DG21"/>
  <c r="DF21"/>
  <c r="CW21"/>
  <c r="CV21"/>
  <c r="CU21"/>
  <c r="CT21"/>
  <c r="CS21"/>
  <c r="CR21"/>
  <c r="CH21"/>
  <c r="CG21"/>
  <c r="CF21"/>
  <c r="CE21"/>
  <c r="CD21"/>
  <c r="BT21"/>
  <c r="BS21"/>
  <c r="BR21"/>
  <c r="BQ21"/>
  <c r="BP21"/>
  <c r="BF21"/>
  <c r="BD21"/>
  <c r="BC21"/>
  <c r="BB21"/>
  <c r="AS21"/>
  <c r="AR21"/>
  <c r="AQ21"/>
  <c r="AP21"/>
  <c r="AO21"/>
  <c r="AN21"/>
  <c r="AE21"/>
  <c r="AD21"/>
  <c r="AC21"/>
  <c r="AB21"/>
  <c r="AA21"/>
  <c r="Z21"/>
  <c r="Q21"/>
  <c r="P21"/>
  <c r="O21"/>
  <c r="N21"/>
  <c r="M21"/>
  <c r="L21"/>
  <c r="D21"/>
  <c r="EM20"/>
  <c r="EL20"/>
  <c r="EK20"/>
  <c r="EJ20"/>
  <c r="EI20"/>
  <c r="EH20"/>
  <c r="DY20"/>
  <c r="DX20"/>
  <c r="DW20"/>
  <c r="DV20"/>
  <c r="DU20"/>
  <c r="DT20"/>
  <c r="DK20"/>
  <c r="DJ20"/>
  <c r="DI20"/>
  <c r="DH20"/>
  <c r="DG20"/>
  <c r="DF20"/>
  <c r="CW20"/>
  <c r="CV20"/>
  <c r="CU20"/>
  <c r="CT20"/>
  <c r="CS20"/>
  <c r="CR20"/>
  <c r="CI20"/>
  <c r="CH20"/>
  <c r="CG20"/>
  <c r="CF20"/>
  <c r="CE20"/>
  <c r="CD20"/>
  <c r="BU20"/>
  <c r="BT20"/>
  <c r="BS20"/>
  <c r="BR20"/>
  <c r="BQ20"/>
  <c r="BP20"/>
  <c r="BG20"/>
  <c r="BF20"/>
  <c r="BE20"/>
  <c r="BD20"/>
  <c r="BC20"/>
  <c r="BB20"/>
  <c r="AS20"/>
  <c r="AR20"/>
  <c r="AQ20"/>
  <c r="AP20"/>
  <c r="AO20"/>
  <c r="AN20"/>
  <c r="AE20"/>
  <c r="AD20"/>
  <c r="AC20"/>
  <c r="AB20"/>
  <c r="AA20"/>
  <c r="Z20"/>
  <c r="Q20"/>
  <c r="P20"/>
  <c r="O20"/>
  <c r="N20"/>
  <c r="M20"/>
  <c r="L20"/>
  <c r="D20"/>
  <c r="EM19"/>
  <c r="EL19"/>
  <c r="EK19"/>
  <c r="EJ19"/>
  <c r="EI19"/>
  <c r="EH19"/>
  <c r="DY19"/>
  <c r="DX19"/>
  <c r="DW19"/>
  <c r="DV19"/>
  <c r="DU19"/>
  <c r="DT19"/>
  <c r="DJ19"/>
  <c r="DI19"/>
  <c r="DH19"/>
  <c r="DG19"/>
  <c r="DF19"/>
  <c r="CV19"/>
  <c r="CU19"/>
  <c r="CT19"/>
  <c r="CS19"/>
  <c r="CR19"/>
  <c r="CI19"/>
  <c r="CH19"/>
  <c r="CG19"/>
  <c r="CF19"/>
  <c r="CE19"/>
  <c r="CD19"/>
  <c r="BT19"/>
  <c r="BS19"/>
  <c r="BR19"/>
  <c r="BQ19"/>
  <c r="BP19"/>
  <c r="BG19"/>
  <c r="BF19"/>
  <c r="BE19"/>
  <c r="BD19"/>
  <c r="BC19"/>
  <c r="BB19"/>
  <c r="AR19"/>
  <c r="AP19"/>
  <c r="AO19"/>
  <c r="AN19"/>
  <c r="AE19"/>
  <c r="AD19"/>
  <c r="AC19"/>
  <c r="AB19"/>
  <c r="AA19"/>
  <c r="Z19"/>
  <c r="Q19"/>
  <c r="P19"/>
  <c r="O19"/>
  <c r="N19"/>
  <c r="M19"/>
  <c r="L19"/>
  <c r="D19"/>
  <c r="EL18"/>
  <c r="EK18"/>
  <c r="EJ18"/>
  <c r="EI18"/>
  <c r="EH18"/>
  <c r="DX18"/>
  <c r="DW18"/>
  <c r="DV18"/>
  <c r="DU18"/>
  <c r="DT18"/>
  <c r="DK18"/>
  <c r="DJ18"/>
  <c r="DI18"/>
  <c r="DH18"/>
  <c r="DG18"/>
  <c r="DF18"/>
  <c r="CV18"/>
  <c r="CU18"/>
  <c r="CT18"/>
  <c r="CS18"/>
  <c r="CR18"/>
  <c r="CI18"/>
  <c r="CH18"/>
  <c r="CG18"/>
  <c r="CF18"/>
  <c r="CE18"/>
  <c r="CD18"/>
  <c r="BU18"/>
  <c r="BT18"/>
  <c r="BS18"/>
  <c r="BR18"/>
  <c r="BQ18"/>
  <c r="BP18"/>
  <c r="BG18"/>
  <c r="BF18"/>
  <c r="BE18"/>
  <c r="BD18"/>
  <c r="BC18"/>
  <c r="BB18"/>
  <c r="AS18"/>
  <c r="AR18"/>
  <c r="AQ18"/>
  <c r="AP18"/>
  <c r="AO18"/>
  <c r="AN18"/>
  <c r="AE18"/>
  <c r="AD18"/>
  <c r="AC18"/>
  <c r="AB18"/>
  <c r="AA18"/>
  <c r="Z18"/>
  <c r="Q18"/>
  <c r="P18"/>
  <c r="O18"/>
  <c r="N18"/>
  <c r="M18"/>
  <c r="L18"/>
  <c r="D18"/>
  <c r="EM17"/>
  <c r="EL17"/>
  <c r="EK17"/>
  <c r="EJ17"/>
  <c r="EI17"/>
  <c r="EH17"/>
  <c r="DY17"/>
  <c r="DX17"/>
  <c r="DW17"/>
  <c r="DV17"/>
  <c r="DU17"/>
  <c r="DT17"/>
  <c r="DK17"/>
  <c r="DJ17"/>
  <c r="DI17"/>
  <c r="DH17"/>
  <c r="DG17"/>
  <c r="DF17"/>
  <c r="CW17"/>
  <c r="CV17"/>
  <c r="CU17"/>
  <c r="CT17"/>
  <c r="CS17"/>
  <c r="CR17"/>
  <c r="CH17"/>
  <c r="CG17"/>
  <c r="CF17"/>
  <c r="CE17"/>
  <c r="CD17"/>
  <c r="BU17"/>
  <c r="BT17"/>
  <c r="BS17"/>
  <c r="BR17"/>
  <c r="BQ17"/>
  <c r="BP17"/>
  <c r="BG17"/>
  <c r="BF17"/>
  <c r="BE17"/>
  <c r="BD17"/>
  <c r="BC17"/>
  <c r="BB17"/>
  <c r="AS17"/>
  <c r="AR17"/>
  <c r="AQ17"/>
  <c r="AP17"/>
  <c r="AO17"/>
  <c r="AN17"/>
  <c r="AE17"/>
  <c r="AD17"/>
  <c r="AC17"/>
  <c r="AB17"/>
  <c r="AA17"/>
  <c r="Z17"/>
  <c r="O17"/>
  <c r="N17"/>
  <c r="M17"/>
  <c r="L17"/>
  <c r="D17"/>
  <c r="EL16"/>
  <c r="EK16"/>
  <c r="EJ16"/>
  <c r="EI16"/>
  <c r="EH16"/>
  <c r="DX16"/>
  <c r="DW16"/>
  <c r="DV16"/>
  <c r="DU16"/>
  <c r="DT16"/>
  <c r="DJ16"/>
  <c r="DI16"/>
  <c r="DH16"/>
  <c r="DG16"/>
  <c r="DF16"/>
  <c r="CW16"/>
  <c r="CV16"/>
  <c r="CU16"/>
  <c r="CT16"/>
  <c r="CS16"/>
  <c r="CR16"/>
  <c r="CI16"/>
  <c r="CH16"/>
  <c r="CG16"/>
  <c r="CF16"/>
  <c r="CE16"/>
  <c r="CD16"/>
  <c r="BU16"/>
  <c r="BT16"/>
  <c r="BS16"/>
  <c r="BR16"/>
  <c r="BQ16"/>
  <c r="BP16"/>
  <c r="BG16"/>
  <c r="BF16"/>
  <c r="BE16"/>
  <c r="BD16"/>
  <c r="BC16"/>
  <c r="BB16"/>
  <c r="AS16"/>
  <c r="AR16"/>
  <c r="AQ16"/>
  <c r="AP16"/>
  <c r="AO16"/>
  <c r="AN16"/>
  <c r="AD16"/>
  <c r="AB16"/>
  <c r="AA16"/>
  <c r="Z16"/>
  <c r="Q16"/>
  <c r="P16"/>
  <c r="O16"/>
  <c r="N16"/>
  <c r="M16"/>
  <c r="L16"/>
  <c r="D16"/>
  <c r="EM15"/>
  <c r="EL15"/>
  <c r="EK15"/>
  <c r="EJ15"/>
  <c r="EI15"/>
  <c r="EH15"/>
  <c r="DX15"/>
  <c r="DW15"/>
  <c r="DV15"/>
  <c r="DU15"/>
  <c r="DT15"/>
  <c r="DK15"/>
  <c r="DJ15"/>
  <c r="DI15"/>
  <c r="DH15"/>
  <c r="DG15"/>
  <c r="DF15"/>
  <c r="CW15"/>
  <c r="CV15"/>
  <c r="CU15"/>
  <c r="CT15"/>
  <c r="CS15"/>
  <c r="CR15"/>
  <c r="CI15"/>
  <c r="CH15"/>
  <c r="CG15"/>
  <c r="CF15"/>
  <c r="CE15"/>
  <c r="CD15"/>
  <c r="BU15"/>
  <c r="BT15"/>
  <c r="BS15"/>
  <c r="BR15"/>
  <c r="BQ15"/>
  <c r="BP15"/>
  <c r="BG15"/>
  <c r="BF15"/>
  <c r="BE15"/>
  <c r="BD15"/>
  <c r="BC15"/>
  <c r="BB15"/>
  <c r="AS15"/>
  <c r="AR15"/>
  <c r="AQ15"/>
  <c r="AP15"/>
  <c r="AO15"/>
  <c r="AN15"/>
  <c r="AE15"/>
  <c r="AD15"/>
  <c r="AC15"/>
  <c r="AB15"/>
  <c r="AA15"/>
  <c r="Z15"/>
  <c r="Q15"/>
  <c r="P15"/>
  <c r="O15"/>
  <c r="N15"/>
  <c r="M15"/>
  <c r="L15"/>
  <c r="D15"/>
  <c r="EM14"/>
  <c r="EL14"/>
  <c r="EK14"/>
  <c r="EJ14"/>
  <c r="EI14"/>
  <c r="EH14"/>
  <c r="DY14"/>
  <c r="DX14"/>
  <c r="DW14"/>
  <c r="DV14"/>
  <c r="DU14"/>
  <c r="DT14"/>
  <c r="DK14"/>
  <c r="DJ14"/>
  <c r="DI14"/>
  <c r="DH14"/>
  <c r="DG14"/>
  <c r="DF14"/>
  <c r="CW14"/>
  <c r="CV14"/>
  <c r="CU14"/>
  <c r="CT14"/>
  <c r="CS14"/>
  <c r="CR14"/>
  <c r="CI14"/>
  <c r="CH14"/>
  <c r="CG14"/>
  <c r="CF14"/>
  <c r="CE14"/>
  <c r="CD14"/>
  <c r="BU14"/>
  <c r="BT14"/>
  <c r="BS14"/>
  <c r="BR14"/>
  <c r="BQ14"/>
  <c r="BP14"/>
  <c r="BG14"/>
  <c r="BF14"/>
  <c r="BE14"/>
  <c r="BD14"/>
  <c r="BC14"/>
  <c r="BB14"/>
  <c r="AS14"/>
  <c r="AR14"/>
  <c r="AQ14"/>
  <c r="AP14"/>
  <c r="AO14"/>
  <c r="AN14"/>
  <c r="AE14"/>
  <c r="AD14"/>
  <c r="AC14"/>
  <c r="AB14"/>
  <c r="AA14"/>
  <c r="Z14"/>
  <c r="Q14"/>
  <c r="P14"/>
  <c r="O14"/>
  <c r="N14"/>
  <c r="M14"/>
  <c r="L14"/>
  <c r="D14"/>
  <c r="EM13"/>
  <c r="EL13"/>
  <c r="EK13"/>
  <c r="EJ13"/>
  <c r="EI13"/>
  <c r="EH13"/>
  <c r="DY13"/>
  <c r="DX13"/>
  <c r="DW13"/>
  <c r="DV13"/>
  <c r="DU13"/>
  <c r="DT13"/>
  <c r="DK13"/>
  <c r="DJ13"/>
  <c r="DI13"/>
  <c r="DH13"/>
  <c r="DG13"/>
  <c r="DF13"/>
  <c r="CW13"/>
  <c r="CV13"/>
  <c r="CU13"/>
  <c r="CT13"/>
  <c r="CS13"/>
  <c r="CR13"/>
  <c r="CI13"/>
  <c r="CH13"/>
  <c r="CG13"/>
  <c r="CF13"/>
  <c r="CE13"/>
  <c r="CD13"/>
  <c r="BU13"/>
  <c r="BT13"/>
  <c r="BS13"/>
  <c r="BR13"/>
  <c r="BQ13"/>
  <c r="BP13"/>
  <c r="BG13"/>
  <c r="BF13"/>
  <c r="BE13"/>
  <c r="BD13"/>
  <c r="BC13"/>
  <c r="BB13"/>
  <c r="AS13"/>
  <c r="AR13"/>
  <c r="AQ13"/>
  <c r="AP13"/>
  <c r="AO13"/>
  <c r="AN13"/>
  <c r="AE13"/>
  <c r="AD13"/>
  <c r="AC13"/>
  <c r="AB13"/>
  <c r="AA13"/>
  <c r="Z13"/>
  <c r="P13"/>
  <c r="O13"/>
  <c r="N13"/>
  <c r="M13"/>
  <c r="L13"/>
  <c r="D13"/>
  <c r="EM12"/>
  <c r="EL12"/>
  <c r="EK12"/>
  <c r="EJ12"/>
  <c r="EI12"/>
  <c r="EH12"/>
  <c r="DY12"/>
  <c r="DX12"/>
  <c r="DW12"/>
  <c r="DV12"/>
  <c r="DU12"/>
  <c r="DT12"/>
  <c r="DK12"/>
  <c r="DJ12"/>
  <c r="DI12"/>
  <c r="DH12"/>
  <c r="DG12"/>
  <c r="DF12"/>
  <c r="CW12"/>
  <c r="CV12"/>
  <c r="CU12"/>
  <c r="CT12"/>
  <c r="CS12"/>
  <c r="CR12"/>
  <c r="CI12"/>
  <c r="CH12"/>
  <c r="CG12"/>
  <c r="CF12"/>
  <c r="CE12"/>
  <c r="CD12"/>
  <c r="BU12"/>
  <c r="BT12"/>
  <c r="BS12"/>
  <c r="BR12"/>
  <c r="BQ12"/>
  <c r="BP12"/>
  <c r="BG12"/>
  <c r="BF12"/>
  <c r="BE12"/>
  <c r="BD12"/>
  <c r="BC12"/>
  <c r="BB12"/>
  <c r="AR12"/>
  <c r="AQ12"/>
  <c r="AP12"/>
  <c r="AO12"/>
  <c r="AN12"/>
  <c r="AE12"/>
  <c r="AD12"/>
  <c r="AC12"/>
  <c r="AB12"/>
  <c r="AA12"/>
  <c r="Z12"/>
  <c r="Q12"/>
  <c r="P12"/>
  <c r="O12"/>
  <c r="N12"/>
  <c r="M12"/>
  <c r="L12"/>
  <c r="D12"/>
  <c r="EM11"/>
  <c r="EL11"/>
  <c r="EK11"/>
  <c r="EJ11"/>
  <c r="EI11"/>
  <c r="EH11"/>
  <c r="DY11"/>
  <c r="DX11"/>
  <c r="DW11"/>
  <c r="DV11"/>
  <c r="DU11"/>
  <c r="DT11"/>
  <c r="DK11"/>
  <c r="DJ11"/>
  <c r="DI11"/>
  <c r="DH11"/>
  <c r="DG11"/>
  <c r="DF11"/>
  <c r="CW11"/>
  <c r="CV11"/>
  <c r="CU11"/>
  <c r="CT11"/>
  <c r="CS11"/>
  <c r="CR11"/>
  <c r="CI11"/>
  <c r="CH11"/>
  <c r="CG11"/>
  <c r="CF11"/>
  <c r="CE11"/>
  <c r="CD11"/>
  <c r="BU11"/>
  <c r="BT11"/>
  <c r="BS11"/>
  <c r="BR11"/>
  <c r="BQ11"/>
  <c r="BP11"/>
  <c r="BG11"/>
  <c r="BF11"/>
  <c r="BE11"/>
  <c r="BD11"/>
  <c r="BC11"/>
  <c r="BB11"/>
  <c r="AS11"/>
  <c r="AR11"/>
  <c r="AQ11"/>
  <c r="AP11"/>
  <c r="AO11"/>
  <c r="AN11"/>
  <c r="AE11"/>
  <c r="AD11"/>
  <c r="AC11"/>
  <c r="AB11"/>
  <c r="AA11"/>
  <c r="Z11"/>
  <c r="Q11"/>
  <c r="P11"/>
  <c r="O11"/>
  <c r="N11"/>
  <c r="M11"/>
  <c r="L11"/>
  <c r="D11"/>
  <c r="EG10"/>
  <c r="EM10" s="1"/>
  <c r="DS10"/>
  <c r="DW10" s="1"/>
  <c r="DE10"/>
  <c r="DK10" s="1"/>
  <c r="CQ10"/>
  <c r="CU10" s="1"/>
  <c r="CC10"/>
  <c r="CI10" s="1"/>
  <c r="BO10"/>
  <c r="BS10" s="1"/>
  <c r="BA10"/>
  <c r="BG10" s="1"/>
  <c r="AM10"/>
  <c r="AQ10" s="1"/>
  <c r="Y10"/>
  <c r="AE10" s="1"/>
  <c r="Q10"/>
  <c r="P10"/>
  <c r="O10"/>
  <c r="L10"/>
  <c r="BV42" i="103"/>
  <c r="BU42"/>
  <c r="BU41"/>
  <c r="BV40"/>
  <c r="BU40"/>
  <c r="BV39"/>
  <c r="BU39"/>
  <c r="BV38"/>
  <c r="BU38"/>
  <c r="BV37"/>
  <c r="BU37"/>
  <c r="BV36"/>
  <c r="BU36"/>
  <c r="BV35"/>
  <c r="BU35"/>
  <c r="BV34"/>
  <c r="BU34"/>
  <c r="BV33"/>
  <c r="BU33"/>
  <c r="BV32"/>
  <c r="BU32"/>
  <c r="BV31"/>
  <c r="BU31"/>
  <c r="BV30"/>
  <c r="BU30"/>
  <c r="BV29"/>
  <c r="BU29"/>
  <c r="BV28"/>
  <c r="BU28"/>
  <c r="BV27"/>
  <c r="BU27"/>
  <c r="BV26"/>
  <c r="BU26"/>
  <c r="BV25"/>
  <c r="BU25"/>
  <c r="BV24"/>
  <c r="BU24"/>
  <c r="BV23"/>
  <c r="BU23"/>
  <c r="BV22"/>
  <c r="BU22"/>
  <c r="BV21"/>
  <c r="BU21"/>
  <c r="BV20"/>
  <c r="BU20"/>
  <c r="BV19"/>
  <c r="BU19"/>
  <c r="BU18"/>
  <c r="BV17"/>
  <c r="BU17"/>
  <c r="BV16"/>
  <c r="BU16"/>
  <c r="BV15"/>
  <c r="BU15"/>
  <c r="BV14"/>
  <c r="BU14"/>
  <c r="BV13"/>
  <c r="BU13"/>
  <c r="BV12"/>
  <c r="BU12"/>
  <c r="BU11"/>
  <c r="BU10"/>
  <c r="BV9"/>
  <c r="BU9"/>
  <c r="BV8"/>
  <c r="BU8"/>
  <c r="BV7"/>
  <c r="BU7"/>
  <c r="BT6"/>
  <c r="BV6" s="1"/>
  <c r="S298" i="97"/>
  <c r="R298"/>
  <c r="Q298"/>
  <c r="O298"/>
  <c r="T296"/>
  <c r="S296"/>
  <c r="R296"/>
  <c r="Q296"/>
  <c r="O296"/>
  <c r="T294"/>
  <c r="S294"/>
  <c r="R294"/>
  <c r="Q294"/>
  <c r="O294"/>
  <c r="T292"/>
  <c r="S292"/>
  <c r="Q292"/>
  <c r="O292"/>
  <c r="T290"/>
  <c r="S290"/>
  <c r="R290"/>
  <c r="Q290"/>
  <c r="O290"/>
  <c r="T288"/>
  <c r="S288"/>
  <c r="R288"/>
  <c r="Q288"/>
  <c r="O288"/>
  <c r="T286"/>
  <c r="S286"/>
  <c r="R286"/>
  <c r="Q286"/>
  <c r="O286"/>
  <c r="T284"/>
  <c r="S284"/>
  <c r="R284"/>
  <c r="Q284"/>
  <c r="O284"/>
  <c r="T282"/>
  <c r="S282"/>
  <c r="R282"/>
  <c r="Q282"/>
  <c r="O282"/>
  <c r="W280"/>
  <c r="V280"/>
  <c r="N280"/>
  <c r="P292"/>
  <c r="EH100" i="81"/>
  <c r="EG100"/>
  <c r="EE100"/>
  <c r="EC100"/>
  <c r="EB100"/>
  <c r="DZ100"/>
  <c r="DX100"/>
  <c r="DW100"/>
  <c r="DU100"/>
  <c r="DS100"/>
  <c r="DR100"/>
  <c r="DP100"/>
  <c r="DN100"/>
  <c r="DM100"/>
  <c r="DK100"/>
  <c r="DI100"/>
  <c r="DH100"/>
  <c r="DF100"/>
  <c r="DD100"/>
  <c r="DC100"/>
  <c r="DA100"/>
  <c r="CY100"/>
  <c r="CX100"/>
  <c r="CV100"/>
  <c r="CT100"/>
  <c r="CS100"/>
  <c r="CQ100"/>
  <c r="CO100"/>
  <c r="CN100"/>
  <c r="CL100"/>
  <c r="CI100"/>
  <c r="CG100"/>
  <c r="ED99"/>
  <c r="DY99"/>
  <c r="DT99"/>
  <c r="DO99"/>
  <c r="DJ99"/>
  <c r="DL99" s="1"/>
  <c r="DE99"/>
  <c r="DH99" s="1"/>
  <c r="CZ99"/>
  <c r="DD99" s="1"/>
  <c r="CV99"/>
  <c r="CU99"/>
  <c r="CY99" s="1"/>
  <c r="CP99"/>
  <c r="CQ99" s="1"/>
  <c r="CK99"/>
  <c r="CL99" s="1"/>
  <c r="CG99"/>
  <c r="CF99"/>
  <c r="CC99"/>
  <c r="EH96"/>
  <c r="EG96"/>
  <c r="EE96"/>
  <c r="EB96"/>
  <c r="DZ96"/>
  <c r="DI96"/>
  <c r="DH96"/>
  <c r="DF96"/>
  <c r="DD96"/>
  <c r="DC96"/>
  <c r="DA96"/>
  <c r="CY96"/>
  <c r="CX96"/>
  <c r="CV96"/>
  <c r="CS96"/>
  <c r="CQ96"/>
  <c r="CO96"/>
  <c r="CN96"/>
  <c r="CL96"/>
  <c r="CI96"/>
  <c r="CG96"/>
  <c r="CA96"/>
  <c r="BZ96"/>
  <c r="BY96"/>
  <c r="BW96"/>
  <c r="BV96"/>
  <c r="BU96"/>
  <c r="BT96"/>
  <c r="BQ96"/>
  <c r="BP96"/>
  <c r="BO96"/>
  <c r="BK96"/>
  <c r="BJ96"/>
  <c r="BH96"/>
  <c r="BG96"/>
  <c r="BF96"/>
  <c r="BE96"/>
  <c r="BC96"/>
  <c r="BB96"/>
  <c r="BA96"/>
  <c r="AZ96"/>
  <c r="AX96"/>
  <c r="AW96"/>
  <c r="AU96"/>
  <c r="AS96"/>
  <c r="AR96"/>
  <c r="AQ96"/>
  <c r="AP96"/>
  <c r="AN96"/>
  <c r="AM96"/>
  <c r="AK96"/>
  <c r="AH96"/>
  <c r="AF96"/>
  <c r="AC96"/>
  <c r="AA96"/>
  <c r="Y96"/>
  <c r="X96"/>
  <c r="V96"/>
  <c r="U96"/>
  <c r="T96"/>
  <c r="S96"/>
  <c r="Q96"/>
  <c r="P96"/>
  <c r="BZ95"/>
  <c r="BY95"/>
  <c r="BU95"/>
  <c r="BT95"/>
  <c r="BP95"/>
  <c r="BO95"/>
  <c r="BK95"/>
  <c r="BJ95"/>
  <c r="BG95"/>
  <c r="BF95"/>
  <c r="BE95"/>
  <c r="BA95"/>
  <c r="AZ95"/>
  <c r="AV95"/>
  <c r="AU95"/>
  <c r="AQ95"/>
  <c r="AP95"/>
  <c r="AL95"/>
  <c r="AK95"/>
  <c r="AI95"/>
  <c r="AH95"/>
  <c r="AG95"/>
  <c r="AF95"/>
  <c r="AD95"/>
  <c r="AC95"/>
  <c r="AB95"/>
  <c r="AA95"/>
  <c r="Y95"/>
  <c r="X95"/>
  <c r="U95"/>
  <c r="T95"/>
  <c r="S95"/>
  <c r="P95"/>
  <c r="U94"/>
  <c r="S94"/>
  <c r="P94"/>
  <c r="EF93"/>
  <c r="EE93"/>
  <c r="EA93"/>
  <c r="DZ93"/>
  <c r="DV93"/>
  <c r="DU93"/>
  <c r="DQ93"/>
  <c r="DP93"/>
  <c r="DL93"/>
  <c r="DK93"/>
  <c r="DG93"/>
  <c r="DF93"/>
  <c r="DB93"/>
  <c r="DA93"/>
  <c r="CW93"/>
  <c r="CV93"/>
  <c r="CR93"/>
  <c r="CQ93"/>
  <c r="CO93"/>
  <c r="CN93"/>
  <c r="CM93"/>
  <c r="CL93"/>
  <c r="CJ93"/>
  <c r="CI93"/>
  <c r="CH93"/>
  <c r="CG93"/>
  <c r="CE93"/>
  <c r="CD93"/>
  <c r="CA93"/>
  <c r="BY93"/>
  <c r="BW93"/>
  <c r="BV93"/>
  <c r="BT93"/>
  <c r="BQ93"/>
  <c r="BO93"/>
  <c r="BM93"/>
  <c r="BL93"/>
  <c r="BJ93"/>
  <c r="BG93"/>
  <c r="BE93"/>
  <c r="AW93"/>
  <c r="AR93"/>
  <c r="AP93"/>
  <c r="U93"/>
  <c r="T93"/>
  <c r="S93"/>
  <c r="P93"/>
  <c r="EH92"/>
  <c r="EG92"/>
  <c r="EF92"/>
  <c r="EE92"/>
  <c r="EC92"/>
  <c r="EB92"/>
  <c r="EA92"/>
  <c r="DZ92"/>
  <c r="DX92"/>
  <c r="DW92"/>
  <c r="DV92"/>
  <c r="DU92"/>
  <c r="DS92"/>
  <c r="DR92"/>
  <c r="DQ92"/>
  <c r="DP92"/>
  <c r="DN92"/>
  <c r="DM92"/>
  <c r="DL92"/>
  <c r="DK92"/>
  <c r="DI92"/>
  <c r="DH92"/>
  <c r="DG92"/>
  <c r="DF92"/>
  <c r="DD92"/>
  <c r="DC92"/>
  <c r="DB92"/>
  <c r="DA92"/>
  <c r="CY92"/>
  <c r="CX92"/>
  <c r="CW92"/>
  <c r="CV92"/>
  <c r="CT92"/>
  <c r="CS92"/>
  <c r="CR92"/>
  <c r="CQ92"/>
  <c r="CO92"/>
  <c r="CN92"/>
  <c r="CM92"/>
  <c r="CL92"/>
  <c r="CJ92"/>
  <c r="CI92"/>
  <c r="CH92"/>
  <c r="CG92"/>
  <c r="CE92"/>
  <c r="CD92"/>
  <c r="CB92"/>
  <c r="CA92"/>
  <c r="BZ92"/>
  <c r="BY92"/>
  <c r="BW92"/>
  <c r="BV92"/>
  <c r="BU92"/>
  <c r="BT92"/>
  <c r="BR92"/>
  <c r="BQ92"/>
  <c r="BP92"/>
  <c r="BO92"/>
  <c r="BM92"/>
  <c r="BL92"/>
  <c r="BK92"/>
  <c r="BJ92"/>
  <c r="BH92"/>
  <c r="BG92"/>
  <c r="BF92"/>
  <c r="BE92"/>
  <c r="BC92"/>
  <c r="BB92"/>
  <c r="BA92"/>
  <c r="AZ92"/>
  <c r="AX92"/>
  <c r="AW92"/>
  <c r="AV92"/>
  <c r="AU92"/>
  <c r="AS92"/>
  <c r="AR92"/>
  <c r="AQ92"/>
  <c r="AP92"/>
  <c r="AN92"/>
  <c r="AM92"/>
  <c r="AL92"/>
  <c r="AK92"/>
  <c r="AI92"/>
  <c r="AH92"/>
  <c r="AG92"/>
  <c r="AF92"/>
  <c r="AD92"/>
  <c r="AC92"/>
  <c r="AB92"/>
  <c r="AA92"/>
  <c r="Y92"/>
  <c r="X92"/>
  <c r="V92"/>
  <c r="U92"/>
  <c r="T92"/>
  <c r="S92"/>
  <c r="Q92"/>
  <c r="P92"/>
  <c r="EH91"/>
  <c r="EG91"/>
  <c r="EF91"/>
  <c r="EE91"/>
  <c r="EC91"/>
  <c r="EB91"/>
  <c r="EA91"/>
  <c r="DZ91"/>
  <c r="DX91"/>
  <c r="DW91"/>
  <c r="DV91"/>
  <c r="DU91"/>
  <c r="DS91"/>
  <c r="DR91"/>
  <c r="DQ91"/>
  <c r="DP91"/>
  <c r="DN91"/>
  <c r="DM91"/>
  <c r="DL91"/>
  <c r="DK91"/>
  <c r="DI91"/>
  <c r="DH91"/>
  <c r="DG91"/>
  <c r="DF91"/>
  <c r="DD91"/>
  <c r="DC91"/>
  <c r="DB91"/>
  <c r="DA91"/>
  <c r="CY91"/>
  <c r="CX91"/>
  <c r="CW91"/>
  <c r="CV91"/>
  <c r="CT91"/>
  <c r="CS91"/>
  <c r="CR91"/>
  <c r="CQ91"/>
  <c r="CO91"/>
  <c r="CN91"/>
  <c r="CM91"/>
  <c r="CL91"/>
  <c r="CJ91"/>
  <c r="CI91"/>
  <c r="CH91"/>
  <c r="CG91"/>
  <c r="CE91"/>
  <c r="CD91"/>
  <c r="CB91"/>
  <c r="CA91"/>
  <c r="BZ91"/>
  <c r="BY91"/>
  <c r="BW91"/>
  <c r="BV91"/>
  <c r="BU91"/>
  <c r="BT91"/>
  <c r="BR91"/>
  <c r="BQ91"/>
  <c r="BP91"/>
  <c r="BO91"/>
  <c r="BM91"/>
  <c r="BL91"/>
  <c r="BK91"/>
  <c r="BJ91"/>
  <c r="BH91"/>
  <c r="BG91"/>
  <c r="BF91"/>
  <c r="BE91"/>
  <c r="BC91"/>
  <c r="BB91"/>
  <c r="BA91"/>
  <c r="AZ91"/>
  <c r="AX91"/>
  <c r="AW91"/>
  <c r="AV91"/>
  <c r="AU91"/>
  <c r="AS91"/>
  <c r="AR91"/>
  <c r="AQ91"/>
  <c r="AP91"/>
  <c r="AN91"/>
  <c r="AM91"/>
  <c r="AL91"/>
  <c r="AK91"/>
  <c r="AI91"/>
  <c r="AH91"/>
  <c r="AG91"/>
  <c r="AF91"/>
  <c r="AD91"/>
  <c r="AC91"/>
  <c r="AB91"/>
  <c r="AA91"/>
  <c r="Y91"/>
  <c r="X91"/>
  <c r="V91"/>
  <c r="U91"/>
  <c r="T91"/>
  <c r="S91"/>
  <c r="Q91"/>
  <c r="P91"/>
  <c r="EH90"/>
  <c r="EG90"/>
  <c r="EF90"/>
  <c r="EE90"/>
  <c r="EC90"/>
  <c r="EB90"/>
  <c r="EA90"/>
  <c r="DZ90"/>
  <c r="DX90"/>
  <c r="DW90"/>
  <c r="DV90"/>
  <c r="DU90"/>
  <c r="DS90"/>
  <c r="DR90"/>
  <c r="DQ90"/>
  <c r="DP90"/>
  <c r="DN90"/>
  <c r="DM90"/>
  <c r="DL90"/>
  <c r="DK90"/>
  <c r="DI90"/>
  <c r="DH90"/>
  <c r="DG90"/>
  <c r="DF90"/>
  <c r="DD90"/>
  <c r="DC90"/>
  <c r="DB90"/>
  <c r="DA90"/>
  <c r="CY90"/>
  <c r="CX90"/>
  <c r="CW90"/>
  <c r="CV90"/>
  <c r="CT90"/>
  <c r="CS90"/>
  <c r="CR90"/>
  <c r="CQ90"/>
  <c r="CO90"/>
  <c r="CN90"/>
  <c r="CL90"/>
  <c r="CI90"/>
  <c r="CG90"/>
  <c r="CE90"/>
  <c r="CD90"/>
  <c r="CB90"/>
  <c r="CA90"/>
  <c r="BY90"/>
  <c r="BW90"/>
  <c r="BV90"/>
  <c r="BT90"/>
  <c r="BR90"/>
  <c r="BQ90"/>
  <c r="BO90"/>
  <c r="BL90"/>
  <c r="BJ90"/>
  <c r="BG90"/>
  <c r="BE90"/>
  <c r="BB90"/>
  <c r="AZ90"/>
  <c r="AW90"/>
  <c r="AU90"/>
  <c r="AS90"/>
  <c r="AR90"/>
  <c r="AM90"/>
  <c r="AK90"/>
  <c r="AI90"/>
  <c r="AH90"/>
  <c r="AF90"/>
  <c r="AD90"/>
  <c r="AC90"/>
  <c r="AA90"/>
  <c r="X90"/>
  <c r="U90"/>
  <c r="T90"/>
  <c r="S90"/>
  <c r="P90"/>
  <c r="ED89"/>
  <c r="EG89" s="1"/>
  <c r="EB89"/>
  <c r="DY89"/>
  <c r="DX89"/>
  <c r="DT89"/>
  <c r="DP89"/>
  <c r="DO89"/>
  <c r="DJ89"/>
  <c r="DS89" s="1"/>
  <c r="DH89"/>
  <c r="DE89"/>
  <c r="DD89"/>
  <c r="CZ89"/>
  <c r="CV89"/>
  <c r="CU89"/>
  <c r="CP89"/>
  <c r="CY89" s="1"/>
  <c r="CN89"/>
  <c r="CK89"/>
  <c r="CF89"/>
  <c r="CC89"/>
  <c r="CJ89" s="1"/>
  <c r="BX89"/>
  <c r="BS89"/>
  <c r="BU89" s="1"/>
  <c r="BN89"/>
  <c r="BQ89" s="1"/>
  <c r="BI89"/>
  <c r="BD89"/>
  <c r="AY89"/>
  <c r="BA89" s="1"/>
  <c r="AT89"/>
  <c r="AW89" s="1"/>
  <c r="AO89"/>
  <c r="AJ89"/>
  <c r="AE89"/>
  <c r="AI89" s="1"/>
  <c r="Z89"/>
  <c r="AB89" s="1"/>
  <c r="AD89"/>
  <c r="W89"/>
  <c r="R89"/>
  <c r="AA89" s="1"/>
  <c r="P89"/>
  <c r="BM88"/>
  <c r="BL88"/>
  <c r="BJ88"/>
  <c r="BH88"/>
  <c r="BG88"/>
  <c r="BE88"/>
  <c r="BC88"/>
  <c r="BB88"/>
  <c r="AZ88"/>
  <c r="AX88"/>
  <c r="AW88"/>
  <c r="AU88"/>
  <c r="AS88"/>
  <c r="AR88"/>
  <c r="AP88"/>
  <c r="AN88"/>
  <c r="AM88"/>
  <c r="AK88"/>
  <c r="AI88"/>
  <c r="AH88"/>
  <c r="AF88"/>
  <c r="AD88"/>
  <c r="AC88"/>
  <c r="AA88"/>
  <c r="X88"/>
  <c r="U88"/>
  <c r="T88"/>
  <c r="S88"/>
  <c r="P88"/>
  <c r="EH87"/>
  <c r="EG87"/>
  <c r="EF87"/>
  <c r="EE87"/>
  <c r="EC87"/>
  <c r="EB87"/>
  <c r="EA87"/>
  <c r="DZ87"/>
  <c r="DX87"/>
  <c r="DW87"/>
  <c r="DV87"/>
  <c r="DU87"/>
  <c r="DS87"/>
  <c r="DR87"/>
  <c r="DQ87"/>
  <c r="DP87"/>
  <c r="DN87"/>
  <c r="DM87"/>
  <c r="DL87"/>
  <c r="DK87"/>
  <c r="DI87"/>
  <c r="DH87"/>
  <c r="DG87"/>
  <c r="DF87"/>
  <c r="DD87"/>
  <c r="DC87"/>
  <c r="DB87"/>
  <c r="DA87"/>
  <c r="CY87"/>
  <c r="CX87"/>
  <c r="CW87"/>
  <c r="CV87"/>
  <c r="CT87"/>
  <c r="CS87"/>
  <c r="CR87"/>
  <c r="CQ87"/>
  <c r="CO87"/>
  <c r="CN87"/>
  <c r="CM87"/>
  <c r="CL87"/>
  <c r="CJ87"/>
  <c r="CI87"/>
  <c r="CH87"/>
  <c r="CG87"/>
  <c r="CE87"/>
  <c r="CD87"/>
  <c r="CB87"/>
  <c r="CA87"/>
  <c r="BZ87"/>
  <c r="BY87"/>
  <c r="BW87"/>
  <c r="BV87"/>
  <c r="BU87"/>
  <c r="BT87"/>
  <c r="BR87"/>
  <c r="BQ87"/>
  <c r="BP87"/>
  <c r="BO87"/>
  <c r="BM87"/>
  <c r="BL87"/>
  <c r="BK87"/>
  <c r="BJ87"/>
  <c r="BH87"/>
  <c r="BG87"/>
  <c r="BF87"/>
  <c r="BE87"/>
  <c r="BC87"/>
  <c r="BB87"/>
  <c r="BA87"/>
  <c r="AZ87"/>
  <c r="AX87"/>
  <c r="AW87"/>
  <c r="AV87"/>
  <c r="AU87"/>
  <c r="AS87"/>
  <c r="AR87"/>
  <c r="AQ87"/>
  <c r="AP87"/>
  <c r="AN87"/>
  <c r="AM87"/>
  <c r="AL87"/>
  <c r="AK87"/>
  <c r="AH87"/>
  <c r="AG87"/>
  <c r="AF87"/>
  <c r="AC87"/>
  <c r="AB87"/>
  <c r="AA87"/>
  <c r="Y87"/>
  <c r="X87"/>
  <c r="U87"/>
  <c r="S87"/>
  <c r="P87"/>
  <c r="EH86"/>
  <c r="EG86"/>
  <c r="EF86"/>
  <c r="EE86"/>
  <c r="EC86"/>
  <c r="EB86"/>
  <c r="EA86"/>
  <c r="DZ86"/>
  <c r="DX86"/>
  <c r="DW86"/>
  <c r="DV86"/>
  <c r="DU86"/>
  <c r="DS86"/>
  <c r="DR86"/>
  <c r="DQ86"/>
  <c r="DP86"/>
  <c r="DN86"/>
  <c r="DM86"/>
  <c r="DL86"/>
  <c r="DK86"/>
  <c r="DI86"/>
  <c r="DH86"/>
  <c r="DG86"/>
  <c r="DF86"/>
  <c r="DD86"/>
  <c r="DC86"/>
  <c r="DB86"/>
  <c r="DA86"/>
  <c r="CY86"/>
  <c r="CX86"/>
  <c r="CW86"/>
  <c r="CV86"/>
  <c r="CT86"/>
  <c r="CS86"/>
  <c r="CR86"/>
  <c r="CQ86"/>
  <c r="CO86"/>
  <c r="CN86"/>
  <c r="CM86"/>
  <c r="CL86"/>
  <c r="CJ86"/>
  <c r="CI86"/>
  <c r="CH86"/>
  <c r="CG86"/>
  <c r="CE86"/>
  <c r="CD86"/>
  <c r="CB86"/>
  <c r="CA86"/>
  <c r="BZ86"/>
  <c r="BY86"/>
  <c r="BW86"/>
  <c r="BV86"/>
  <c r="BU86"/>
  <c r="BT86"/>
  <c r="BR86"/>
  <c r="BQ86"/>
  <c r="BP86"/>
  <c r="BO86"/>
  <c r="BM86"/>
  <c r="BL86"/>
  <c r="BK86"/>
  <c r="BJ86"/>
  <c r="BH86"/>
  <c r="BG86"/>
  <c r="BF86"/>
  <c r="BE86"/>
  <c r="BC86"/>
  <c r="BB86"/>
  <c r="BA86"/>
  <c r="AZ86"/>
  <c r="AX86"/>
  <c r="AW86"/>
  <c r="AV86"/>
  <c r="AU86"/>
  <c r="AS86"/>
  <c r="AR86"/>
  <c r="AQ86"/>
  <c r="AP86"/>
  <c r="AN86"/>
  <c r="AM86"/>
  <c r="AL86"/>
  <c r="AK86"/>
  <c r="AI86"/>
  <c r="AH86"/>
  <c r="AG86"/>
  <c r="AF86"/>
  <c r="AD86"/>
  <c r="AC86"/>
  <c r="AB86"/>
  <c r="AA86"/>
  <c r="Y86"/>
  <c r="X86"/>
  <c r="U86"/>
  <c r="T86"/>
  <c r="S86"/>
  <c r="Q86"/>
  <c r="P86"/>
  <c r="EH85"/>
  <c r="EG85"/>
  <c r="EF85"/>
  <c r="EE85"/>
  <c r="EB85"/>
  <c r="EA85"/>
  <c r="DZ85"/>
  <c r="DV85"/>
  <c r="DU85"/>
  <c r="DQ85"/>
  <c r="DP85"/>
  <c r="DM85"/>
  <c r="DL85"/>
  <c r="DK85"/>
  <c r="DH85"/>
  <c r="DG85"/>
  <c r="DF85"/>
  <c r="DC85"/>
  <c r="DB85"/>
  <c r="DA85"/>
  <c r="CY85"/>
  <c r="CX85"/>
  <c r="CW85"/>
  <c r="CV85"/>
  <c r="CT85"/>
  <c r="CS85"/>
  <c r="CR85"/>
  <c r="CQ85"/>
  <c r="CO85"/>
  <c r="CN85"/>
  <c r="CM85"/>
  <c r="CL85"/>
  <c r="CJ85"/>
  <c r="CI85"/>
  <c r="CH85"/>
  <c r="CG85"/>
  <c r="CE85"/>
  <c r="CD85"/>
  <c r="CB85"/>
  <c r="CA85"/>
  <c r="BZ85"/>
  <c r="BY85"/>
  <c r="BW85"/>
  <c r="BV85"/>
  <c r="BU85"/>
  <c r="BT85"/>
  <c r="BR85"/>
  <c r="BQ85"/>
  <c r="BP85"/>
  <c r="BO85"/>
  <c r="BM85"/>
  <c r="BL85"/>
  <c r="BK85"/>
  <c r="BJ85"/>
  <c r="BH85"/>
  <c r="BG85"/>
  <c r="BF85"/>
  <c r="BE85"/>
  <c r="BC85"/>
  <c r="BB85"/>
  <c r="BA85"/>
  <c r="AZ85"/>
  <c r="AX85"/>
  <c r="AW85"/>
  <c r="AV85"/>
  <c r="AU85"/>
  <c r="AS85"/>
  <c r="AR85"/>
  <c r="AQ85"/>
  <c r="AP85"/>
  <c r="AN85"/>
  <c r="AM85"/>
  <c r="AL85"/>
  <c r="AK85"/>
  <c r="AI85"/>
  <c r="AH85"/>
  <c r="AG85"/>
  <c r="AF85"/>
  <c r="AD85"/>
  <c r="AC85"/>
  <c r="AB85"/>
  <c r="AA85"/>
  <c r="Y85"/>
  <c r="X85"/>
  <c r="U85"/>
  <c r="T85"/>
  <c r="S85"/>
  <c r="P85"/>
  <c r="EH84"/>
  <c r="EG84"/>
  <c r="EF84"/>
  <c r="EE84"/>
  <c r="EC84"/>
  <c r="EB84"/>
  <c r="EA84"/>
  <c r="DZ84"/>
  <c r="DX84"/>
  <c r="DW84"/>
  <c r="DV84"/>
  <c r="DU84"/>
  <c r="DS84"/>
  <c r="DR84"/>
  <c r="DQ84"/>
  <c r="DP84"/>
  <c r="DN84"/>
  <c r="DM84"/>
  <c r="DL84"/>
  <c r="DK84"/>
  <c r="DI84"/>
  <c r="DH84"/>
  <c r="DG84"/>
  <c r="DF84"/>
  <c r="DD84"/>
  <c r="DC84"/>
  <c r="DB84"/>
  <c r="DA84"/>
  <c r="CY84"/>
  <c r="CX84"/>
  <c r="CW84"/>
  <c r="CV84"/>
  <c r="CT84"/>
  <c r="CS84"/>
  <c r="CR84"/>
  <c r="CQ84"/>
  <c r="CO84"/>
  <c r="CN84"/>
  <c r="CM84"/>
  <c r="CL84"/>
  <c r="CJ84"/>
  <c r="CI84"/>
  <c r="CH84"/>
  <c r="CG84"/>
  <c r="CE84"/>
  <c r="CD84"/>
  <c r="CB84"/>
  <c r="CA84"/>
  <c r="BZ84"/>
  <c r="BY84"/>
  <c r="BW84"/>
  <c r="BV84"/>
  <c r="BU84"/>
  <c r="BT84"/>
  <c r="BR84"/>
  <c r="BQ84"/>
  <c r="BP84"/>
  <c r="BO84"/>
  <c r="BM84"/>
  <c r="BL84"/>
  <c r="BK84"/>
  <c r="BJ84"/>
  <c r="BH84"/>
  <c r="BG84"/>
  <c r="BF84"/>
  <c r="BE84"/>
  <c r="BC84"/>
  <c r="BB84"/>
  <c r="BA84"/>
  <c r="AZ84"/>
  <c r="AX84"/>
  <c r="AW84"/>
  <c r="AV84"/>
  <c r="AU84"/>
  <c r="AS84"/>
  <c r="AR84"/>
  <c r="AQ84"/>
  <c r="AP84"/>
  <c r="AN84"/>
  <c r="AM84"/>
  <c r="AL84"/>
  <c r="AK84"/>
  <c r="AI84"/>
  <c r="AH84"/>
  <c r="AG84"/>
  <c r="AF84"/>
  <c r="AD84"/>
  <c r="AC84"/>
  <c r="AB84"/>
  <c r="AA84"/>
  <c r="Y84"/>
  <c r="X84"/>
  <c r="V84"/>
  <c r="U84"/>
  <c r="T84"/>
  <c r="S84"/>
  <c r="Q84"/>
  <c r="P84"/>
  <c r="EH83"/>
  <c r="EG83"/>
  <c r="EF83"/>
  <c r="EE83"/>
  <c r="EC83"/>
  <c r="EB83"/>
  <c r="EA83"/>
  <c r="DZ83"/>
  <c r="DX83"/>
  <c r="DW83"/>
  <c r="DV83"/>
  <c r="DU83"/>
  <c r="DS83"/>
  <c r="DR83"/>
  <c r="DQ83"/>
  <c r="DP83"/>
  <c r="DN83"/>
  <c r="DM83"/>
  <c r="DL83"/>
  <c r="DK83"/>
  <c r="DI83"/>
  <c r="DH83"/>
  <c r="DG83"/>
  <c r="DF83"/>
  <c r="DD83"/>
  <c r="DC83"/>
  <c r="DB83"/>
  <c r="DA83"/>
  <c r="CY83"/>
  <c r="CX83"/>
  <c r="CW83"/>
  <c r="CV83"/>
  <c r="CT83"/>
  <c r="CS83"/>
  <c r="CR83"/>
  <c r="CQ83"/>
  <c r="CO83"/>
  <c r="CN83"/>
  <c r="CM83"/>
  <c r="CL83"/>
  <c r="CJ83"/>
  <c r="CI83"/>
  <c r="CH83"/>
  <c r="CG83"/>
  <c r="CD83"/>
  <c r="CB83"/>
  <c r="CA83"/>
  <c r="BZ83"/>
  <c r="BY83"/>
  <c r="BW83"/>
  <c r="BV83"/>
  <c r="BU83"/>
  <c r="BT83"/>
  <c r="BR83"/>
  <c r="BQ83"/>
  <c r="BP83"/>
  <c r="BO83"/>
  <c r="BM83"/>
  <c r="BL83"/>
  <c r="BK83"/>
  <c r="BJ83"/>
  <c r="BH83"/>
  <c r="BG83"/>
  <c r="BF83"/>
  <c r="BE83"/>
  <c r="BC83"/>
  <c r="BB83"/>
  <c r="BA83"/>
  <c r="AZ83"/>
  <c r="AX83"/>
  <c r="AW83"/>
  <c r="AV83"/>
  <c r="AU83"/>
  <c r="AS83"/>
  <c r="AR83"/>
  <c r="AQ83"/>
  <c r="AP83"/>
  <c r="AN83"/>
  <c r="AM83"/>
  <c r="AL83"/>
  <c r="AK83"/>
  <c r="AI83"/>
  <c r="AH83"/>
  <c r="AG83"/>
  <c r="AF83"/>
  <c r="AD83"/>
  <c r="AC83"/>
  <c r="AB83"/>
  <c r="AA83"/>
  <c r="Y83"/>
  <c r="X83"/>
  <c r="U83"/>
  <c r="T83"/>
  <c r="S83"/>
  <c r="Q83"/>
  <c r="P83"/>
  <c r="EH82"/>
  <c r="EG82"/>
  <c r="EE82"/>
  <c r="EC82"/>
  <c r="EB82"/>
  <c r="DZ82"/>
  <c r="DX82"/>
  <c r="DW82"/>
  <c r="DU82"/>
  <c r="DS82"/>
  <c r="DR82"/>
  <c r="DP82"/>
  <c r="DM82"/>
  <c r="DK82"/>
  <c r="DH82"/>
  <c r="DC82"/>
  <c r="DA82"/>
  <c r="CO82"/>
  <c r="CN82"/>
  <c r="CL82"/>
  <c r="CI82"/>
  <c r="CG82"/>
  <c r="V82"/>
  <c r="U82"/>
  <c r="T82"/>
  <c r="S82"/>
  <c r="Q82"/>
  <c r="P82"/>
  <c r="EH81"/>
  <c r="EG81"/>
  <c r="EF81"/>
  <c r="EE81"/>
  <c r="EC81"/>
  <c r="EB81"/>
  <c r="EA81"/>
  <c r="DZ81"/>
  <c r="DX81"/>
  <c r="DW81"/>
  <c r="DV81"/>
  <c r="DU81"/>
  <c r="DS81"/>
  <c r="DR81"/>
  <c r="DQ81"/>
  <c r="DP81"/>
  <c r="DN81"/>
  <c r="DM81"/>
  <c r="DK81"/>
  <c r="DI81"/>
  <c r="DH81"/>
  <c r="DG81"/>
  <c r="DF81"/>
  <c r="DD81"/>
  <c r="DC81"/>
  <c r="DB81"/>
  <c r="DA81"/>
  <c r="CY81"/>
  <c r="CX81"/>
  <c r="CW81"/>
  <c r="CV81"/>
  <c r="CT81"/>
  <c r="CS81"/>
  <c r="CR81"/>
  <c r="CQ81"/>
  <c r="CO81"/>
  <c r="CN81"/>
  <c r="CM81"/>
  <c r="CL81"/>
  <c r="CJ81"/>
  <c r="CI81"/>
  <c r="CH81"/>
  <c r="CG81"/>
  <c r="CE81"/>
  <c r="CD81"/>
  <c r="CB81"/>
  <c r="CA81"/>
  <c r="BZ81"/>
  <c r="BY81"/>
  <c r="BW81"/>
  <c r="BV81"/>
  <c r="BU81"/>
  <c r="BT81"/>
  <c r="BR81"/>
  <c r="BQ81"/>
  <c r="BP81"/>
  <c r="BO81"/>
  <c r="BM81"/>
  <c r="BL81"/>
  <c r="BK81"/>
  <c r="BJ81"/>
  <c r="BH81"/>
  <c r="BG81"/>
  <c r="BF81"/>
  <c r="BE81"/>
  <c r="BC81"/>
  <c r="BB81"/>
  <c r="BA81"/>
  <c r="AZ81"/>
  <c r="AX81"/>
  <c r="AW81"/>
  <c r="AV81"/>
  <c r="AU81"/>
  <c r="AS81"/>
  <c r="AR81"/>
  <c r="AQ81"/>
  <c r="AP81"/>
  <c r="AN81"/>
  <c r="AM81"/>
  <c r="AL81"/>
  <c r="AK81"/>
  <c r="AI81"/>
  <c r="AH81"/>
  <c r="AF81"/>
  <c r="AD81"/>
  <c r="AC81"/>
  <c r="AB81"/>
  <c r="AA81"/>
  <c r="Y81"/>
  <c r="X81"/>
  <c r="V81"/>
  <c r="U81"/>
  <c r="T81"/>
  <c r="S81"/>
  <c r="P81"/>
  <c r="EH80"/>
  <c r="EG80"/>
  <c r="EF80"/>
  <c r="EE80"/>
  <c r="EC80"/>
  <c r="EB80"/>
  <c r="EA80"/>
  <c r="DZ80"/>
  <c r="DX80"/>
  <c r="DW80"/>
  <c r="DV80"/>
  <c r="DU80"/>
  <c r="DS80"/>
  <c r="DR80"/>
  <c r="DQ80"/>
  <c r="DP80"/>
  <c r="DN80"/>
  <c r="DM80"/>
  <c r="DL80"/>
  <c r="DK80"/>
  <c r="DI80"/>
  <c r="DH80"/>
  <c r="DG80"/>
  <c r="DF80"/>
  <c r="DD80"/>
  <c r="DC80"/>
  <c r="DB80"/>
  <c r="DA80"/>
  <c r="CY80"/>
  <c r="CX80"/>
  <c r="CW80"/>
  <c r="CV80"/>
  <c r="CT80"/>
  <c r="CS80"/>
  <c r="CR80"/>
  <c r="CQ80"/>
  <c r="CO80"/>
  <c r="CN80"/>
  <c r="CM80"/>
  <c r="CL80"/>
  <c r="CJ80"/>
  <c r="CI80"/>
  <c r="CH80"/>
  <c r="CG80"/>
  <c r="CE80"/>
  <c r="CD80"/>
  <c r="CB80"/>
  <c r="CA80"/>
  <c r="BZ80"/>
  <c r="BY80"/>
  <c r="BW80"/>
  <c r="BV80"/>
  <c r="BU80"/>
  <c r="BT80"/>
  <c r="BR80"/>
  <c r="BQ80"/>
  <c r="BP80"/>
  <c r="BO80"/>
  <c r="BM80"/>
  <c r="BL80"/>
  <c r="BK80"/>
  <c r="BJ80"/>
  <c r="BH80"/>
  <c r="BG80"/>
  <c r="BF80"/>
  <c r="BE80"/>
  <c r="BC80"/>
  <c r="BB80"/>
  <c r="BA80"/>
  <c r="AZ80"/>
  <c r="AX80"/>
  <c r="AW80"/>
  <c r="AV80"/>
  <c r="AU80"/>
  <c r="AS80"/>
  <c r="AR80"/>
  <c r="AQ80"/>
  <c r="AP80"/>
  <c r="AN80"/>
  <c r="AM80"/>
  <c r="AL80"/>
  <c r="AK80"/>
  <c r="AI80"/>
  <c r="AH80"/>
  <c r="AG80"/>
  <c r="AF80"/>
  <c r="AD80"/>
  <c r="AC80"/>
  <c r="AB80"/>
  <c r="AA80"/>
  <c r="Y80"/>
  <c r="X80"/>
  <c r="V80"/>
  <c r="U80"/>
  <c r="T80"/>
  <c r="S80"/>
  <c r="P80"/>
  <c r="EH79"/>
  <c r="EG79"/>
  <c r="EF79"/>
  <c r="EE79"/>
  <c r="EB79"/>
  <c r="EA79"/>
  <c r="DZ79"/>
  <c r="DV79"/>
  <c r="DU79"/>
  <c r="DQ79"/>
  <c r="DP79"/>
  <c r="DL79"/>
  <c r="DK79"/>
  <c r="DG79"/>
  <c r="DF79"/>
  <c r="DB79"/>
  <c r="DA79"/>
  <c r="CW79"/>
  <c r="CV79"/>
  <c r="CR79"/>
  <c r="CQ79"/>
  <c r="CM79"/>
  <c r="CL79"/>
  <c r="CH79"/>
  <c r="CG79"/>
  <c r="CE79"/>
  <c r="CD79"/>
  <c r="CB79"/>
  <c r="CA79"/>
  <c r="BZ79"/>
  <c r="BY79"/>
  <c r="BW79"/>
  <c r="BV79"/>
  <c r="BU79"/>
  <c r="BT79"/>
  <c r="BR79"/>
  <c r="BQ79"/>
  <c r="BP79"/>
  <c r="BO79"/>
  <c r="BM79"/>
  <c r="BL79"/>
  <c r="BK79"/>
  <c r="BJ79"/>
  <c r="BH79"/>
  <c r="BG79"/>
  <c r="BF79"/>
  <c r="BE79"/>
  <c r="BC79"/>
  <c r="BB79"/>
  <c r="BA79"/>
  <c r="AZ79"/>
  <c r="AX79"/>
  <c r="AW79"/>
  <c r="AV79"/>
  <c r="AU79"/>
  <c r="AS79"/>
  <c r="AR79"/>
  <c r="AQ79"/>
  <c r="AP79"/>
  <c r="AN79"/>
  <c r="AM79"/>
  <c r="AL79"/>
  <c r="AK79"/>
  <c r="AI79"/>
  <c r="AH79"/>
  <c r="AG79"/>
  <c r="AF79"/>
  <c r="AD79"/>
  <c r="AC79"/>
  <c r="AB79"/>
  <c r="AA79"/>
  <c r="Y79"/>
  <c r="X79"/>
  <c r="V79"/>
  <c r="U79"/>
  <c r="T79"/>
  <c r="S79"/>
  <c r="Q79"/>
  <c r="P79"/>
  <c r="EF78"/>
  <c r="EE78"/>
  <c r="EA78"/>
  <c r="DZ78"/>
  <c r="DV78"/>
  <c r="DU78"/>
  <c r="DQ78"/>
  <c r="DP78"/>
  <c r="DL78"/>
  <c r="DK78"/>
  <c r="DG78"/>
  <c r="DF78"/>
  <c r="DB78"/>
  <c r="DA78"/>
  <c r="CW78"/>
  <c r="CV78"/>
  <c r="CR78"/>
  <c r="CQ78"/>
  <c r="CO78"/>
  <c r="CN78"/>
  <c r="CM78"/>
  <c r="CL78"/>
  <c r="CJ78"/>
  <c r="CI78"/>
  <c r="CH78"/>
  <c r="CG78"/>
  <c r="CE78"/>
  <c r="CD78"/>
  <c r="CB78"/>
  <c r="CA78"/>
  <c r="BZ78"/>
  <c r="BY78"/>
  <c r="BW78"/>
  <c r="BV78"/>
  <c r="BU78"/>
  <c r="BT78"/>
  <c r="BR78"/>
  <c r="BQ78"/>
  <c r="BP78"/>
  <c r="BO78"/>
  <c r="BM78"/>
  <c r="BL78"/>
  <c r="BK78"/>
  <c r="BJ78"/>
  <c r="BH78"/>
  <c r="BG78"/>
  <c r="BF78"/>
  <c r="BE78"/>
  <c r="BC78"/>
  <c r="BB78"/>
  <c r="BA78"/>
  <c r="AZ78"/>
  <c r="AX78"/>
  <c r="AW78"/>
  <c r="AV78"/>
  <c r="AU78"/>
  <c r="AS78"/>
  <c r="AR78"/>
  <c r="AQ78"/>
  <c r="AP78"/>
  <c r="AN78"/>
  <c r="AM78"/>
  <c r="AL78"/>
  <c r="AK78"/>
  <c r="AI78"/>
  <c r="AH78"/>
  <c r="AG78"/>
  <c r="AF78"/>
  <c r="AD78"/>
  <c r="AC78"/>
  <c r="AB78"/>
  <c r="AA78"/>
  <c r="Y78"/>
  <c r="X78"/>
  <c r="U78"/>
  <c r="T78"/>
  <c r="S78"/>
  <c r="P78"/>
  <c r="CY77"/>
  <c r="CX77"/>
  <c r="CV77"/>
  <c r="CT77"/>
  <c r="CS77"/>
  <c r="CQ77"/>
  <c r="CN77"/>
  <c r="CL77"/>
  <c r="CA77"/>
  <c r="BZ77"/>
  <c r="BY77"/>
  <c r="BV77"/>
  <c r="BU77"/>
  <c r="BT77"/>
  <c r="BR77"/>
  <c r="BQ77"/>
  <c r="BP77"/>
  <c r="BO77"/>
  <c r="BL77"/>
  <c r="BK77"/>
  <c r="BJ77"/>
  <c r="BG77"/>
  <c r="BF77"/>
  <c r="BE77"/>
  <c r="BA77"/>
  <c r="AZ77"/>
  <c r="AW77"/>
  <c r="AV77"/>
  <c r="AU77"/>
  <c r="AS77"/>
  <c r="AR77"/>
  <c r="AQ77"/>
  <c r="AP77"/>
  <c r="AN77"/>
  <c r="AM77"/>
  <c r="AL77"/>
  <c r="AK77"/>
  <c r="AI77"/>
  <c r="AH77"/>
  <c r="AG77"/>
  <c r="AF77"/>
  <c r="AD77"/>
  <c r="AC77"/>
  <c r="AB77"/>
  <c r="AA77"/>
  <c r="Y77"/>
  <c r="X77"/>
  <c r="V77"/>
  <c r="U77"/>
  <c r="T77"/>
  <c r="S77"/>
  <c r="Q77"/>
  <c r="P77"/>
  <c r="ED76"/>
  <c r="EG76" s="1"/>
  <c r="DY76"/>
  <c r="DT76"/>
  <c r="DO76"/>
  <c r="DJ76"/>
  <c r="DM76" s="1"/>
  <c r="DE76"/>
  <c r="CZ76"/>
  <c r="CU76"/>
  <c r="CP76"/>
  <c r="CS76" s="1"/>
  <c r="CK76"/>
  <c r="CF76"/>
  <c r="CC76"/>
  <c r="BX76"/>
  <c r="CB76" s="1"/>
  <c r="BS76"/>
  <c r="BU76" s="1"/>
  <c r="BW76"/>
  <c r="BN76"/>
  <c r="BP76" s="1"/>
  <c r="BI76"/>
  <c r="BD76"/>
  <c r="BE76" s="1"/>
  <c r="AY76"/>
  <c r="BA76" s="1"/>
  <c r="BC76"/>
  <c r="AT76"/>
  <c r="AV76" s="1"/>
  <c r="AO76"/>
  <c r="AJ76"/>
  <c r="AE76"/>
  <c r="Z76"/>
  <c r="AC76" s="1"/>
  <c r="W76"/>
  <c r="X76" s="1"/>
  <c r="R76"/>
  <c r="U76" s="1"/>
  <c r="Q76"/>
  <c r="P76"/>
  <c r="CJ73"/>
  <c r="CI73"/>
  <c r="CD73"/>
  <c r="AS73"/>
  <c r="AR73"/>
  <c r="AM73"/>
  <c r="AK73"/>
  <c r="EF72"/>
  <c r="EE72"/>
  <c r="EA72"/>
  <c r="DZ72"/>
  <c r="DV72"/>
  <c r="DU72"/>
  <c r="DQ72"/>
  <c r="DP72"/>
  <c r="DL72"/>
  <c r="DK72"/>
  <c r="DG72"/>
  <c r="DF72"/>
  <c r="DB72"/>
  <c r="DA72"/>
  <c r="CR72"/>
  <c r="CQ72"/>
  <c r="CO72"/>
  <c r="CN72"/>
  <c r="CM72"/>
  <c r="CL72"/>
  <c r="CJ72"/>
  <c r="CI72"/>
  <c r="CH72"/>
  <c r="CV72"/>
  <c r="CG72"/>
  <c r="CE72"/>
  <c r="CD72"/>
  <c r="CB72"/>
  <c r="CA72"/>
  <c r="BZ72"/>
  <c r="BW72"/>
  <c r="BV72"/>
  <c r="BU72"/>
  <c r="BT72"/>
  <c r="BR72"/>
  <c r="BQ72"/>
  <c r="BP72"/>
  <c r="BO72"/>
  <c r="BM72"/>
  <c r="BL72"/>
  <c r="BK72"/>
  <c r="BJ72"/>
  <c r="BH72"/>
  <c r="BG72"/>
  <c r="BF72"/>
  <c r="BE72"/>
  <c r="BC72"/>
  <c r="BB72"/>
  <c r="BA72"/>
  <c r="AZ72"/>
  <c r="AX72"/>
  <c r="AW72"/>
  <c r="AV72"/>
  <c r="AU72"/>
  <c r="AS72"/>
  <c r="AR72"/>
  <c r="AQ72"/>
  <c r="AP72"/>
  <c r="AN72"/>
  <c r="AM72"/>
  <c r="AL72"/>
  <c r="AK72"/>
  <c r="AI72"/>
  <c r="AH72"/>
  <c r="AG72"/>
  <c r="AF72"/>
  <c r="AD72"/>
  <c r="AC72"/>
  <c r="AB72"/>
  <c r="BY72"/>
  <c r="AA72"/>
  <c r="Y72"/>
  <c r="X72"/>
  <c r="V72"/>
  <c r="U72"/>
  <c r="T72"/>
  <c r="S72"/>
  <c r="P72"/>
  <c r="ED71"/>
  <c r="DY71"/>
  <c r="DT71"/>
  <c r="DO71"/>
  <c r="DJ71"/>
  <c r="DE71"/>
  <c r="CZ71"/>
  <c r="CU71"/>
  <c r="CP71"/>
  <c r="CK71"/>
  <c r="CF71"/>
  <c r="CC71"/>
  <c r="BX71"/>
  <c r="CA71" s="1"/>
  <c r="BS71"/>
  <c r="BU71" s="1"/>
  <c r="BN71"/>
  <c r="BI71"/>
  <c r="BL71" s="1"/>
  <c r="BD71"/>
  <c r="BG71" s="1"/>
  <c r="AY71"/>
  <c r="BA71" s="1"/>
  <c r="AT71"/>
  <c r="AO71"/>
  <c r="AR71" s="1"/>
  <c r="AJ71"/>
  <c r="AM71" s="1"/>
  <c r="AE71"/>
  <c r="AG71" s="1"/>
  <c r="Z71"/>
  <c r="W71"/>
  <c r="X71" s="1"/>
  <c r="R71"/>
  <c r="Q71"/>
  <c r="P71"/>
  <c r="EH70"/>
  <c r="EG70"/>
  <c r="EF70"/>
  <c r="EE70"/>
  <c r="EC70"/>
  <c r="EB70"/>
  <c r="EA70"/>
  <c r="DZ70"/>
  <c r="DX70"/>
  <c r="DW70"/>
  <c r="DV70"/>
  <c r="DU70"/>
  <c r="DS70"/>
  <c r="DR70"/>
  <c r="DQ70"/>
  <c r="DP70"/>
  <c r="DN70"/>
  <c r="DM70"/>
  <c r="DL70"/>
  <c r="DK70"/>
  <c r="DI70"/>
  <c r="DH70"/>
  <c r="DG70"/>
  <c r="DF70"/>
  <c r="DD70"/>
  <c r="DC70"/>
  <c r="DB70"/>
  <c r="DA70"/>
  <c r="CY70"/>
  <c r="CX70"/>
  <c r="CW70"/>
  <c r="CV70"/>
  <c r="CT70"/>
  <c r="CS70"/>
  <c r="CR70"/>
  <c r="CQ70"/>
  <c r="CO70"/>
  <c r="CN70"/>
  <c r="CM70"/>
  <c r="CL70"/>
  <c r="CJ70"/>
  <c r="CI70"/>
  <c r="CH70"/>
  <c r="CG70"/>
  <c r="CE70"/>
  <c r="CD70"/>
  <c r="CB70"/>
  <c r="CA70"/>
  <c r="BY70"/>
  <c r="BW70"/>
  <c r="BV70"/>
  <c r="BT70"/>
  <c r="BR70"/>
  <c r="BQ70"/>
  <c r="BO70"/>
  <c r="BM70"/>
  <c r="BL70"/>
  <c r="BJ70"/>
  <c r="BH70"/>
  <c r="BG70"/>
  <c r="BE70"/>
  <c r="BC70"/>
  <c r="BB70"/>
  <c r="AZ70"/>
  <c r="AX70"/>
  <c r="AW70"/>
  <c r="AU70"/>
  <c r="AS70"/>
  <c r="AR70"/>
  <c r="AP70"/>
  <c r="AN70"/>
  <c r="AM70"/>
  <c r="AK70"/>
  <c r="AH70"/>
  <c r="AF70"/>
  <c r="AC70"/>
  <c r="AA70"/>
  <c r="X70"/>
  <c r="V70"/>
  <c r="U70"/>
  <c r="T70"/>
  <c r="S70"/>
  <c r="P70"/>
  <c r="CX69"/>
  <c r="CS69"/>
  <c r="CJ69"/>
  <c r="CI69"/>
  <c r="CD69"/>
  <c r="V69"/>
  <c r="U69"/>
  <c r="S69"/>
  <c r="Q69"/>
  <c r="P69"/>
  <c r="CX68"/>
  <c r="CT68"/>
  <c r="CS68"/>
  <c r="CN68"/>
  <c r="CL68"/>
  <c r="CJ68"/>
  <c r="CI68"/>
  <c r="CD68"/>
  <c r="CA68"/>
  <c r="BZ68"/>
  <c r="BY68"/>
  <c r="BW68"/>
  <c r="BV68"/>
  <c r="BU68"/>
  <c r="BT68"/>
  <c r="BQ68"/>
  <c r="BP68"/>
  <c r="BO68"/>
  <c r="BL68"/>
  <c r="BJ68"/>
  <c r="BH68"/>
  <c r="BG68"/>
  <c r="BF68"/>
  <c r="BE68"/>
  <c r="BB68"/>
  <c r="BA68"/>
  <c r="AZ68"/>
  <c r="AW68"/>
  <c r="AV68"/>
  <c r="AU68"/>
  <c r="AQ68"/>
  <c r="AP68"/>
  <c r="AN68"/>
  <c r="AM68"/>
  <c r="AL68"/>
  <c r="AK68"/>
  <c r="AH68"/>
  <c r="AG68"/>
  <c r="AF68"/>
  <c r="AD68"/>
  <c r="AC68"/>
  <c r="AB68"/>
  <c r="AA68"/>
  <c r="Y68"/>
  <c r="X68"/>
  <c r="U68"/>
  <c r="T68"/>
  <c r="S68"/>
  <c r="P68"/>
  <c r="EH67"/>
  <c r="EG67"/>
  <c r="EE67"/>
  <c r="EC67"/>
  <c r="EB67"/>
  <c r="DZ67"/>
  <c r="DX67"/>
  <c r="DW67"/>
  <c r="DU67"/>
  <c r="DS67"/>
  <c r="DR67"/>
  <c r="DP67"/>
  <c r="DN67"/>
  <c r="DM67"/>
  <c r="DK67"/>
  <c r="DI67"/>
  <c r="DH67"/>
  <c r="DF67"/>
  <c r="DD67"/>
  <c r="DC67"/>
  <c r="DA67"/>
  <c r="CY67"/>
  <c r="CX67"/>
  <c r="CV67"/>
  <c r="CT67"/>
  <c r="CS67"/>
  <c r="CQ67"/>
  <c r="CN67"/>
  <c r="CL67"/>
  <c r="CI67"/>
  <c r="CG67"/>
  <c r="CA67"/>
  <c r="BV67"/>
  <c r="BT67"/>
  <c r="BR67"/>
  <c r="BQ67"/>
  <c r="BO67"/>
  <c r="BM67"/>
  <c r="BL67"/>
  <c r="BJ67"/>
  <c r="BH67"/>
  <c r="BG67"/>
  <c r="BE67"/>
  <c r="BB67"/>
  <c r="AZ67"/>
  <c r="AW67"/>
  <c r="AU67"/>
  <c r="AR67"/>
  <c r="AP67"/>
  <c r="U67"/>
  <c r="S67"/>
  <c r="P67"/>
  <c r="EH66"/>
  <c r="EG66"/>
  <c r="EF66"/>
  <c r="EE66"/>
  <c r="EC66"/>
  <c r="EB66"/>
  <c r="EA66"/>
  <c r="DZ66"/>
  <c r="DX66"/>
  <c r="DW66"/>
  <c r="DV66"/>
  <c r="DU66"/>
  <c r="DS66"/>
  <c r="DR66"/>
  <c r="DQ66"/>
  <c r="DP66"/>
  <c r="DN66"/>
  <c r="DM66"/>
  <c r="DL66"/>
  <c r="DK66"/>
  <c r="DI66"/>
  <c r="DH66"/>
  <c r="DG66"/>
  <c r="DF66"/>
  <c r="DD66"/>
  <c r="DC66"/>
  <c r="DB66"/>
  <c r="DA66"/>
  <c r="CY66"/>
  <c r="CX66"/>
  <c r="CW66"/>
  <c r="CV66"/>
  <c r="CT66"/>
  <c r="CS66"/>
  <c r="CR66"/>
  <c r="CQ66"/>
  <c r="CO66"/>
  <c r="CN66"/>
  <c r="CM66"/>
  <c r="CL66"/>
  <c r="CJ66"/>
  <c r="CI66"/>
  <c r="CH66"/>
  <c r="CG66"/>
  <c r="CE66"/>
  <c r="CD66"/>
  <c r="CB66"/>
  <c r="CA66"/>
  <c r="BZ66"/>
  <c r="BY66"/>
  <c r="BW66"/>
  <c r="BV66"/>
  <c r="BU66"/>
  <c r="BT66"/>
  <c r="BR66"/>
  <c r="BQ66"/>
  <c r="BP66"/>
  <c r="BO66"/>
  <c r="BM66"/>
  <c r="BL66"/>
  <c r="BK66"/>
  <c r="BJ66"/>
  <c r="BH66"/>
  <c r="BG66"/>
  <c r="BF66"/>
  <c r="BE66"/>
  <c r="BB66"/>
  <c r="BA66"/>
  <c r="AZ66"/>
  <c r="AX66"/>
  <c r="AW66"/>
  <c r="AV66"/>
  <c r="AU66"/>
  <c r="AS66"/>
  <c r="AR66"/>
  <c r="AQ66"/>
  <c r="AP66"/>
  <c r="AN66"/>
  <c r="AM66"/>
  <c r="AL66"/>
  <c r="AK66"/>
  <c r="AI66"/>
  <c r="AH66"/>
  <c r="AG66"/>
  <c r="AF66"/>
  <c r="AD66"/>
  <c r="AC66"/>
  <c r="AB66"/>
  <c r="AA66"/>
  <c r="Y66"/>
  <c r="X66"/>
  <c r="U66"/>
  <c r="T66"/>
  <c r="S66"/>
  <c r="P66"/>
  <c r="BZ65"/>
  <c r="BY65"/>
  <c r="BU65"/>
  <c r="BT65"/>
  <c r="BR65"/>
  <c r="BQ65"/>
  <c r="BP65"/>
  <c r="BO65"/>
  <c r="BM65"/>
  <c r="BL65"/>
  <c r="BJ65"/>
  <c r="BH65"/>
  <c r="BG65"/>
  <c r="BE65"/>
  <c r="BC65"/>
  <c r="BB65"/>
  <c r="AZ65"/>
  <c r="AX65"/>
  <c r="AW65"/>
  <c r="AU65"/>
  <c r="AR65"/>
  <c r="AP65"/>
  <c r="AN65"/>
  <c r="AM65"/>
  <c r="AK65"/>
  <c r="AH65"/>
  <c r="AF65"/>
  <c r="AD65"/>
  <c r="AC65"/>
  <c r="AB65"/>
  <c r="AA65"/>
  <c r="Y65"/>
  <c r="X65"/>
  <c r="V65"/>
  <c r="U65"/>
  <c r="T65"/>
  <c r="S65"/>
  <c r="Q65"/>
  <c r="P65"/>
  <c r="EH64"/>
  <c r="EG64"/>
  <c r="EF64"/>
  <c r="EE64"/>
  <c r="EC64"/>
  <c r="EB64"/>
  <c r="EA64"/>
  <c r="DZ64"/>
  <c r="DX64"/>
  <c r="DW64"/>
  <c r="DV64"/>
  <c r="DU64"/>
  <c r="DR64"/>
  <c r="DQ64"/>
  <c r="DP64"/>
  <c r="DL64"/>
  <c r="DK64"/>
  <c r="DI64"/>
  <c r="DH64"/>
  <c r="DG64"/>
  <c r="DF64"/>
  <c r="DD64"/>
  <c r="DC64"/>
  <c r="DB64"/>
  <c r="DA64"/>
  <c r="CY64"/>
  <c r="CX64"/>
  <c r="CW64"/>
  <c r="CV64"/>
  <c r="CT64"/>
  <c r="CS64"/>
  <c r="CR64"/>
  <c r="CQ64"/>
  <c r="CO64"/>
  <c r="CN64"/>
  <c r="CM64"/>
  <c r="CL64"/>
  <c r="CJ64"/>
  <c r="CI64"/>
  <c r="CH64"/>
  <c r="CG64"/>
  <c r="CE64"/>
  <c r="CD64"/>
  <c r="CB64"/>
  <c r="CA64"/>
  <c r="BZ64"/>
  <c r="BY64"/>
  <c r="BW64"/>
  <c r="BV64"/>
  <c r="BU64"/>
  <c r="BT64"/>
  <c r="BR64"/>
  <c r="BQ64"/>
  <c r="BP64"/>
  <c r="BO64"/>
  <c r="BM64"/>
  <c r="BL64"/>
  <c r="BK64"/>
  <c r="BJ64"/>
  <c r="BH64"/>
  <c r="BG64"/>
  <c r="BF64"/>
  <c r="BE64"/>
  <c r="BC64"/>
  <c r="BB64"/>
  <c r="BA64"/>
  <c r="AZ64"/>
  <c r="AX64"/>
  <c r="AW64"/>
  <c r="AV64"/>
  <c r="AU64"/>
  <c r="AS64"/>
  <c r="AR64"/>
  <c r="AQ64"/>
  <c r="AP64"/>
  <c r="AN64"/>
  <c r="AM64"/>
  <c r="AL64"/>
  <c r="AK64"/>
  <c r="AI64"/>
  <c r="AH64"/>
  <c r="AG64"/>
  <c r="AF64"/>
  <c r="AD64"/>
  <c r="AC64"/>
  <c r="AB64"/>
  <c r="AA64"/>
  <c r="Y64"/>
  <c r="X64"/>
  <c r="U64"/>
  <c r="T64"/>
  <c r="S64"/>
  <c r="P64"/>
  <c r="EH63"/>
  <c r="EG63"/>
  <c r="EF63"/>
  <c r="EE63"/>
  <c r="EC63"/>
  <c r="EB63"/>
  <c r="EA63"/>
  <c r="DZ63"/>
  <c r="DX63"/>
  <c r="DW63"/>
  <c r="DV63"/>
  <c r="DU63"/>
  <c r="DS63"/>
  <c r="DR63"/>
  <c r="DQ63"/>
  <c r="DP63"/>
  <c r="DN63"/>
  <c r="DM63"/>
  <c r="DL63"/>
  <c r="DK63"/>
  <c r="DI63"/>
  <c r="DH63"/>
  <c r="DG63"/>
  <c r="DF63"/>
  <c r="DD63"/>
  <c r="DC63"/>
  <c r="DB63"/>
  <c r="DA63"/>
  <c r="CY63"/>
  <c r="CX63"/>
  <c r="CW63"/>
  <c r="CV63"/>
  <c r="CT63"/>
  <c r="CS63"/>
  <c r="CR63"/>
  <c r="CQ63"/>
  <c r="CO63"/>
  <c r="CN63"/>
  <c r="CM63"/>
  <c r="CL63"/>
  <c r="CJ63"/>
  <c r="CI63"/>
  <c r="CH63"/>
  <c r="CG63"/>
  <c r="CE63"/>
  <c r="CD63"/>
  <c r="CB63"/>
  <c r="CA63"/>
  <c r="BZ63"/>
  <c r="BY63"/>
  <c r="BW63"/>
  <c r="BV63"/>
  <c r="BU63"/>
  <c r="BT63"/>
  <c r="BR63"/>
  <c r="BQ63"/>
  <c r="BP63"/>
  <c r="BO63"/>
  <c r="BM63"/>
  <c r="BL63"/>
  <c r="BK63"/>
  <c r="BJ63"/>
  <c r="BH63"/>
  <c r="BG63"/>
  <c r="BF63"/>
  <c r="BE63"/>
  <c r="BC63"/>
  <c r="BB63"/>
  <c r="BA63"/>
  <c r="AZ63"/>
  <c r="AX63"/>
  <c r="AW63"/>
  <c r="AV63"/>
  <c r="AU63"/>
  <c r="AS63"/>
  <c r="AR63"/>
  <c r="AQ63"/>
  <c r="AP63"/>
  <c r="AN63"/>
  <c r="AM63"/>
  <c r="AL63"/>
  <c r="AK63"/>
  <c r="AI63"/>
  <c r="AH63"/>
  <c r="AG63"/>
  <c r="AF63"/>
  <c r="AD63"/>
  <c r="AC63"/>
  <c r="AB63"/>
  <c r="AA63"/>
  <c r="Y63"/>
  <c r="X63"/>
  <c r="V63"/>
  <c r="U63"/>
  <c r="T63"/>
  <c r="S63"/>
  <c r="Q63"/>
  <c r="P63"/>
  <c r="EF62"/>
  <c r="EE62"/>
  <c r="EA62"/>
  <c r="DZ62"/>
  <c r="DV62"/>
  <c r="DU62"/>
  <c r="DS62"/>
  <c r="DR62"/>
  <c r="DQ62"/>
  <c r="DP62"/>
  <c r="DN62"/>
  <c r="DM62"/>
  <c r="DL62"/>
  <c r="DK62"/>
  <c r="DI62"/>
  <c r="DH62"/>
  <c r="DG62"/>
  <c r="DF62"/>
  <c r="DD62"/>
  <c r="DC62"/>
  <c r="DB62"/>
  <c r="DA62"/>
  <c r="CY62"/>
  <c r="CX62"/>
  <c r="CW62"/>
  <c r="CV62"/>
  <c r="CT62"/>
  <c r="CS62"/>
  <c r="CR62"/>
  <c r="CQ62"/>
  <c r="CO62"/>
  <c r="CN62"/>
  <c r="CM62"/>
  <c r="CL62"/>
  <c r="CJ62"/>
  <c r="CI62"/>
  <c r="CH62"/>
  <c r="CG62"/>
  <c r="CE62"/>
  <c r="CD62"/>
  <c r="CB62"/>
  <c r="CA62"/>
  <c r="BZ62"/>
  <c r="BY62"/>
  <c r="BW62"/>
  <c r="BV62"/>
  <c r="BU62"/>
  <c r="BT62"/>
  <c r="BR62"/>
  <c r="BQ62"/>
  <c r="BP62"/>
  <c r="BO62"/>
  <c r="BM62"/>
  <c r="BL62"/>
  <c r="BK62"/>
  <c r="BJ62"/>
  <c r="BH62"/>
  <c r="BG62"/>
  <c r="BF62"/>
  <c r="BE62"/>
  <c r="BC62"/>
  <c r="BB62"/>
  <c r="BA62"/>
  <c r="AZ62"/>
  <c r="AX62"/>
  <c r="AW62"/>
  <c r="AV62"/>
  <c r="AU62"/>
  <c r="AS62"/>
  <c r="AR62"/>
  <c r="AQ62"/>
  <c r="AP62"/>
  <c r="AN62"/>
  <c r="AM62"/>
  <c r="AL62"/>
  <c r="AK62"/>
  <c r="AI62"/>
  <c r="AH62"/>
  <c r="AG62"/>
  <c r="AF62"/>
  <c r="AD62"/>
  <c r="AC62"/>
  <c r="AB62"/>
  <c r="AA62"/>
  <c r="Y62"/>
  <c r="X62"/>
  <c r="V62"/>
  <c r="U62"/>
  <c r="T62"/>
  <c r="S62"/>
  <c r="Q62"/>
  <c r="P62"/>
  <c r="EH61"/>
  <c r="EG61"/>
  <c r="EF61"/>
  <c r="EE61"/>
  <c r="EB61"/>
  <c r="EA61"/>
  <c r="DZ61"/>
  <c r="DV61"/>
  <c r="DU61"/>
  <c r="DS61"/>
  <c r="DR61"/>
  <c r="DQ61"/>
  <c r="DP61"/>
  <c r="DN61"/>
  <c r="DM61"/>
  <c r="DL61"/>
  <c r="DK61"/>
  <c r="DI61"/>
  <c r="DH61"/>
  <c r="DG61"/>
  <c r="DF61"/>
  <c r="DD61"/>
  <c r="DC61"/>
  <c r="DB61"/>
  <c r="DA61"/>
  <c r="CY61"/>
  <c r="CX61"/>
  <c r="CW61"/>
  <c r="CV61"/>
  <c r="CT61"/>
  <c r="CS61"/>
  <c r="CR61"/>
  <c r="CQ61"/>
  <c r="CO61"/>
  <c r="CN61"/>
  <c r="CM61"/>
  <c r="CL61"/>
  <c r="CI61"/>
  <c r="CH61"/>
  <c r="CG61"/>
  <c r="CE61"/>
  <c r="CD61"/>
  <c r="CB61"/>
  <c r="CA61"/>
  <c r="BZ61"/>
  <c r="BY61"/>
  <c r="BW61"/>
  <c r="BV61"/>
  <c r="BU61"/>
  <c r="BT61"/>
  <c r="BR61"/>
  <c r="BQ61"/>
  <c r="BP61"/>
  <c r="BO61"/>
  <c r="BM61"/>
  <c r="BL61"/>
  <c r="BJ61"/>
  <c r="BH61"/>
  <c r="BG61"/>
  <c r="BF61"/>
  <c r="BE61"/>
  <c r="BC61"/>
  <c r="BB61"/>
  <c r="BA61"/>
  <c r="AZ61"/>
  <c r="AX61"/>
  <c r="AW61"/>
  <c r="AV61"/>
  <c r="AU61"/>
  <c r="AS61"/>
  <c r="AR61"/>
  <c r="AQ61"/>
  <c r="AP61"/>
  <c r="AN61"/>
  <c r="AM61"/>
  <c r="AL61"/>
  <c r="AK61"/>
  <c r="AI61"/>
  <c r="AH61"/>
  <c r="AG61"/>
  <c r="AF61"/>
  <c r="AD61"/>
  <c r="AC61"/>
  <c r="AB61"/>
  <c r="AA61"/>
  <c r="Y61"/>
  <c r="X61"/>
  <c r="V61"/>
  <c r="U61"/>
  <c r="T61"/>
  <c r="S61"/>
  <c r="Q61"/>
  <c r="P61"/>
  <c r="EH60"/>
  <c r="EG60"/>
  <c r="EF60"/>
  <c r="EE60"/>
  <c r="EC60"/>
  <c r="EB60"/>
  <c r="EA60"/>
  <c r="DZ60"/>
  <c r="DW60"/>
  <c r="DV60"/>
  <c r="DU60"/>
  <c r="DQ60"/>
  <c r="DP60"/>
  <c r="DL60"/>
  <c r="DK60"/>
  <c r="DG60"/>
  <c r="DF60"/>
  <c r="DB60"/>
  <c r="DA60"/>
  <c r="CW60"/>
  <c r="CV60"/>
  <c r="CR60"/>
  <c r="CQ60"/>
  <c r="CN60"/>
  <c r="CM60"/>
  <c r="CL60"/>
  <c r="CJ60"/>
  <c r="CI60"/>
  <c r="CH60"/>
  <c r="CG60"/>
  <c r="CE60"/>
  <c r="CD60"/>
  <c r="CB60"/>
  <c r="CA60"/>
  <c r="BZ60"/>
  <c r="BY60"/>
  <c r="BW60"/>
  <c r="BV60"/>
  <c r="BU60"/>
  <c r="BT60"/>
  <c r="BR60"/>
  <c r="BQ60"/>
  <c r="BO60"/>
  <c r="BM60"/>
  <c r="BL60"/>
  <c r="BK60"/>
  <c r="BJ60"/>
  <c r="BH60"/>
  <c r="BG60"/>
  <c r="BF60"/>
  <c r="BE60"/>
  <c r="BC60"/>
  <c r="BB60"/>
  <c r="BA60"/>
  <c r="AZ60"/>
  <c r="AX60"/>
  <c r="AW60"/>
  <c r="AV60"/>
  <c r="AU60"/>
  <c r="AS60"/>
  <c r="AR60"/>
  <c r="AP60"/>
  <c r="AM60"/>
  <c r="AK60"/>
  <c r="AH60"/>
  <c r="AG60"/>
  <c r="AF60"/>
  <c r="AD60"/>
  <c r="AC60"/>
  <c r="AB60"/>
  <c r="AA60"/>
  <c r="Y60"/>
  <c r="X60"/>
  <c r="V60"/>
  <c r="U60"/>
  <c r="T60"/>
  <c r="S60"/>
  <c r="Q60"/>
  <c r="P60"/>
  <c r="DI59"/>
  <c r="DH59"/>
  <c r="DF59"/>
  <c r="DC59"/>
  <c r="DA59"/>
  <c r="CX59"/>
  <c r="CT59"/>
  <c r="CS59"/>
  <c r="CN59"/>
  <c r="CL59"/>
  <c r="BM59"/>
  <c r="BL59"/>
  <c r="BJ59"/>
  <c r="BG59"/>
  <c r="BE59"/>
  <c r="V59"/>
  <c r="U59"/>
  <c r="T59"/>
  <c r="S59"/>
  <c r="Q59"/>
  <c r="P59"/>
  <c r="CX58"/>
  <c r="CT58"/>
  <c r="CS58"/>
  <c r="CO58"/>
  <c r="CN58"/>
  <c r="CL58"/>
  <c r="CI58"/>
  <c r="CG58"/>
  <c r="CB58"/>
  <c r="CA58"/>
  <c r="BZ58"/>
  <c r="BY58"/>
  <c r="BU58"/>
  <c r="BT58"/>
  <c r="BP58"/>
  <c r="BO58"/>
  <c r="BK58"/>
  <c r="BJ58"/>
  <c r="BF58"/>
  <c r="BE58"/>
  <c r="BA58"/>
  <c r="AZ58"/>
  <c r="AX58"/>
  <c r="AW58"/>
  <c r="AV58"/>
  <c r="AU58"/>
  <c r="AS58"/>
  <c r="AR58"/>
  <c r="AQ58"/>
  <c r="AP58"/>
  <c r="AM58"/>
  <c r="AL58"/>
  <c r="AK58"/>
  <c r="AI58"/>
  <c r="AH58"/>
  <c r="AG58"/>
  <c r="AF58"/>
  <c r="AD58"/>
  <c r="AC58"/>
  <c r="AB58"/>
  <c r="AA58"/>
  <c r="Y58"/>
  <c r="X58"/>
  <c r="V58"/>
  <c r="U58"/>
  <c r="T58"/>
  <c r="S58"/>
  <c r="Q58"/>
  <c r="P58"/>
  <c r="EH57"/>
  <c r="EG57"/>
  <c r="EF57"/>
  <c r="EE57"/>
  <c r="EC57"/>
  <c r="EB57"/>
  <c r="EA57"/>
  <c r="DZ57"/>
  <c r="DX57"/>
  <c r="DW57"/>
  <c r="DV57"/>
  <c r="DU57"/>
  <c r="DS57"/>
  <c r="DR57"/>
  <c r="DQ57"/>
  <c r="DP57"/>
  <c r="DN57"/>
  <c r="DM57"/>
  <c r="DL57"/>
  <c r="DK57"/>
  <c r="DI57"/>
  <c r="DH57"/>
  <c r="DG57"/>
  <c r="DF57"/>
  <c r="DC57"/>
  <c r="DB57"/>
  <c r="DA57"/>
  <c r="CX57"/>
  <c r="CW57"/>
  <c r="CV57"/>
  <c r="CT57"/>
  <c r="CS57"/>
  <c r="CR57"/>
  <c r="CQ57"/>
  <c r="CO57"/>
  <c r="CN57"/>
  <c r="CM57"/>
  <c r="CL57"/>
  <c r="CJ57"/>
  <c r="CI57"/>
  <c r="CH57"/>
  <c r="CG57"/>
  <c r="CE57"/>
  <c r="CD57"/>
  <c r="CB57"/>
  <c r="CA57"/>
  <c r="BZ57"/>
  <c r="BY57"/>
  <c r="BW57"/>
  <c r="BV57"/>
  <c r="BU57"/>
  <c r="BT57"/>
  <c r="BR57"/>
  <c r="BQ57"/>
  <c r="BP57"/>
  <c r="BO57"/>
  <c r="BM57"/>
  <c r="BL57"/>
  <c r="BJ57"/>
  <c r="BH57"/>
  <c r="BG57"/>
  <c r="BF57"/>
  <c r="BE57"/>
  <c r="BC57"/>
  <c r="BB57"/>
  <c r="BA57"/>
  <c r="AZ57"/>
  <c r="AX57"/>
  <c r="AW57"/>
  <c r="AV57"/>
  <c r="AU57"/>
  <c r="AS57"/>
  <c r="AR57"/>
  <c r="AQ57"/>
  <c r="AP57"/>
  <c r="AN57"/>
  <c r="AM57"/>
  <c r="AL57"/>
  <c r="AK57"/>
  <c r="AI57"/>
  <c r="AH57"/>
  <c r="AF57"/>
  <c r="AD57"/>
  <c r="AC57"/>
  <c r="AB57"/>
  <c r="AA57"/>
  <c r="Y57"/>
  <c r="X57"/>
  <c r="V57"/>
  <c r="U57"/>
  <c r="T57"/>
  <c r="S57"/>
  <c r="P57"/>
  <c r="ED56"/>
  <c r="DY56"/>
  <c r="DT56"/>
  <c r="DW56" s="1"/>
  <c r="DO56"/>
  <c r="DJ56"/>
  <c r="DE56"/>
  <c r="CZ56"/>
  <c r="DC56" s="1"/>
  <c r="CU56"/>
  <c r="CP56"/>
  <c r="CK56"/>
  <c r="CF56"/>
  <c r="CI56" s="1"/>
  <c r="CC56"/>
  <c r="BX56"/>
  <c r="BS56"/>
  <c r="BU56" s="1"/>
  <c r="BN56"/>
  <c r="BP56" s="1"/>
  <c r="BI56"/>
  <c r="BD56"/>
  <c r="BG56" s="1"/>
  <c r="AY56"/>
  <c r="AT56"/>
  <c r="AU56" s="1"/>
  <c r="AO56"/>
  <c r="AJ56"/>
  <c r="AE56"/>
  <c r="Z56"/>
  <c r="AA56" s="1"/>
  <c r="W56"/>
  <c r="X56" s="1"/>
  <c r="AC56"/>
  <c r="R56"/>
  <c r="U56" s="1"/>
  <c r="Q56"/>
  <c r="P56"/>
  <c r="CR55"/>
  <c r="CQ55"/>
  <c r="CO55"/>
  <c r="CN55"/>
  <c r="CM55"/>
  <c r="CL55"/>
  <c r="CI55"/>
  <c r="CG55"/>
  <c r="CE55"/>
  <c r="CD55"/>
  <c r="CA55"/>
  <c r="BY55"/>
  <c r="BV55"/>
  <c r="BQ55"/>
  <c r="BO55"/>
  <c r="CX53"/>
  <c r="CT53"/>
  <c r="CS53"/>
  <c r="CN53"/>
  <c r="CL53"/>
  <c r="BC52"/>
  <c r="BB52"/>
  <c r="AX52"/>
  <c r="AW52"/>
  <c r="AU52"/>
  <c r="AS52"/>
  <c r="AR52"/>
  <c r="AP52"/>
  <c r="AM52"/>
  <c r="AK52"/>
  <c r="AH52"/>
  <c r="AF52"/>
  <c r="BZ51"/>
  <c r="BY51"/>
  <c r="BU51"/>
  <c r="BT51"/>
  <c r="BP51"/>
  <c r="BO51"/>
  <c r="BK51"/>
  <c r="BJ51"/>
  <c r="BF51"/>
  <c r="BE51"/>
  <c r="BA51"/>
  <c r="AZ51"/>
  <c r="AX51"/>
  <c r="AW51"/>
  <c r="AV51"/>
  <c r="AU51"/>
  <c r="AS51"/>
  <c r="AR51"/>
  <c r="AQ51"/>
  <c r="AP51"/>
  <c r="AN51"/>
  <c r="AM51"/>
  <c r="AL51"/>
  <c r="AK51"/>
  <c r="AI51"/>
  <c r="AH51"/>
  <c r="AG51"/>
  <c r="AF51"/>
  <c r="AD51"/>
  <c r="AC51"/>
  <c r="AB51"/>
  <c r="AA51"/>
  <c r="Y51"/>
  <c r="X51"/>
  <c r="U51"/>
  <c r="T51"/>
  <c r="S51"/>
  <c r="P51"/>
  <c r="S50"/>
  <c r="EH49"/>
  <c r="EG49"/>
  <c r="EF49"/>
  <c r="EE49"/>
  <c r="EC49"/>
  <c r="EB49"/>
  <c r="EA49"/>
  <c r="DZ49"/>
  <c r="DX49"/>
  <c r="DW49"/>
  <c r="DV49"/>
  <c r="DU49"/>
  <c r="DS49"/>
  <c r="DR49"/>
  <c r="DQ49"/>
  <c r="DP49"/>
  <c r="DN49"/>
  <c r="DM49"/>
  <c r="DL49"/>
  <c r="DK49"/>
  <c r="DI49"/>
  <c r="DH49"/>
  <c r="DG49"/>
  <c r="DF49"/>
  <c r="DD49"/>
  <c r="DC49"/>
  <c r="DB49"/>
  <c r="DA49"/>
  <c r="CY49"/>
  <c r="CX49"/>
  <c r="CW49"/>
  <c r="CV49"/>
  <c r="CT49"/>
  <c r="CS49"/>
  <c r="CR49"/>
  <c r="CQ49"/>
  <c r="CO49"/>
  <c r="CN49"/>
  <c r="CM49"/>
  <c r="CL49"/>
  <c r="CJ49"/>
  <c r="CI49"/>
  <c r="CH49"/>
  <c r="CG49"/>
  <c r="CE49"/>
  <c r="CD49"/>
  <c r="CB49"/>
  <c r="CA49"/>
  <c r="BZ49"/>
  <c r="BY49"/>
  <c r="BW49"/>
  <c r="BV49"/>
  <c r="BU49"/>
  <c r="BT49"/>
  <c r="BR49"/>
  <c r="BQ49"/>
  <c r="BP49"/>
  <c r="BO49"/>
  <c r="BM49"/>
  <c r="BL49"/>
  <c r="BK49"/>
  <c r="BJ49"/>
  <c r="BH49"/>
  <c r="BG49"/>
  <c r="BF49"/>
  <c r="BE49"/>
  <c r="BC49"/>
  <c r="BB49"/>
  <c r="BA49"/>
  <c r="AZ49"/>
  <c r="AX49"/>
  <c r="AW49"/>
  <c r="AV49"/>
  <c r="AU49"/>
  <c r="AS49"/>
  <c r="AR49"/>
  <c r="AQ49"/>
  <c r="AP49"/>
  <c r="AN49"/>
  <c r="AM49"/>
  <c r="AL49"/>
  <c r="AK49"/>
  <c r="AI49"/>
  <c r="AH49"/>
  <c r="AG49"/>
  <c r="AF49"/>
  <c r="AD49"/>
  <c r="AC49"/>
  <c r="AB49"/>
  <c r="AA49"/>
  <c r="Y49"/>
  <c r="X49"/>
  <c r="U49"/>
  <c r="T49"/>
  <c r="S49"/>
  <c r="P49"/>
  <c r="ED48"/>
  <c r="DY48"/>
  <c r="DT48"/>
  <c r="DX48"/>
  <c r="DO48"/>
  <c r="DJ48"/>
  <c r="DE48"/>
  <c r="CZ48"/>
  <c r="DD48"/>
  <c r="CU48"/>
  <c r="CP48"/>
  <c r="CK48"/>
  <c r="CF48"/>
  <c r="CC48"/>
  <c r="BX48"/>
  <c r="DV48" s="1"/>
  <c r="BS48"/>
  <c r="BT48" s="1"/>
  <c r="BN48"/>
  <c r="BI48"/>
  <c r="BJ48" s="1"/>
  <c r="BD48"/>
  <c r="BH48" s="1"/>
  <c r="AY48"/>
  <c r="AZ48" s="1"/>
  <c r="AT48"/>
  <c r="AO48"/>
  <c r="AR48" s="1"/>
  <c r="AJ48"/>
  <c r="AN48" s="1"/>
  <c r="AE48"/>
  <c r="AF48" s="1"/>
  <c r="Z48"/>
  <c r="W48"/>
  <c r="X48" s="1"/>
  <c r="R48"/>
  <c r="AP48" s="1"/>
  <c r="P48"/>
  <c r="CA47"/>
  <c r="BV47"/>
  <c r="BQ47"/>
  <c r="BL47"/>
  <c r="BG47"/>
  <c r="BC47"/>
  <c r="BB47"/>
  <c r="AW47"/>
  <c r="AU47"/>
  <c r="AC47"/>
  <c r="AA47"/>
  <c r="U47"/>
  <c r="S47"/>
  <c r="P47"/>
  <c r="EH46"/>
  <c r="EG46"/>
  <c r="EF46"/>
  <c r="EE46"/>
  <c r="EC46"/>
  <c r="EB46"/>
  <c r="EA46"/>
  <c r="DZ46"/>
  <c r="DX46"/>
  <c r="DW46"/>
  <c r="DV46"/>
  <c r="DU46"/>
  <c r="DS46"/>
  <c r="DR46"/>
  <c r="DQ46"/>
  <c r="DP46"/>
  <c r="DN46"/>
  <c r="DM46"/>
  <c r="DL46"/>
  <c r="DK46"/>
  <c r="DI46"/>
  <c r="DH46"/>
  <c r="DG46"/>
  <c r="DF46"/>
  <c r="DD46"/>
  <c r="DC46"/>
  <c r="DB46"/>
  <c r="DA46"/>
  <c r="CY46"/>
  <c r="CX46"/>
  <c r="CW46"/>
  <c r="CV46"/>
  <c r="CT46"/>
  <c r="CS46"/>
  <c r="CR46"/>
  <c r="CQ46"/>
  <c r="CO46"/>
  <c r="CN46"/>
  <c r="CM46"/>
  <c r="CL46"/>
  <c r="CJ46"/>
  <c r="CI46"/>
  <c r="CH46"/>
  <c r="CG46"/>
  <c r="CE46"/>
  <c r="CD46"/>
  <c r="CB46"/>
  <c r="CA46"/>
  <c r="BZ46"/>
  <c r="BY46"/>
  <c r="BW46"/>
  <c r="BV46"/>
  <c r="BU46"/>
  <c r="BT46"/>
  <c r="BR46"/>
  <c r="BQ46"/>
  <c r="BP46"/>
  <c r="BO46"/>
  <c r="BM46"/>
  <c r="BL46"/>
  <c r="BK46"/>
  <c r="BJ46"/>
  <c r="BH46"/>
  <c r="BG46"/>
  <c r="BF46"/>
  <c r="BE46"/>
  <c r="BC46"/>
  <c r="BB46"/>
  <c r="BA46"/>
  <c r="AZ46"/>
  <c r="AX46"/>
  <c r="AW46"/>
  <c r="AV46"/>
  <c r="AU46"/>
  <c r="AS46"/>
  <c r="AR46"/>
  <c r="AQ46"/>
  <c r="AP46"/>
  <c r="AN46"/>
  <c r="AM46"/>
  <c r="AL46"/>
  <c r="AK46"/>
  <c r="AI46"/>
  <c r="AH46"/>
  <c r="AG46"/>
  <c r="AF46"/>
  <c r="AD46"/>
  <c r="AC46"/>
  <c r="AB46"/>
  <c r="AA46"/>
  <c r="Y46"/>
  <c r="X46"/>
  <c r="V46"/>
  <c r="U46"/>
  <c r="T46"/>
  <c r="S46"/>
  <c r="Q46"/>
  <c r="P46"/>
  <c r="EH45"/>
  <c r="EG45"/>
  <c r="EF45"/>
  <c r="EE45"/>
  <c r="EC45"/>
  <c r="EB45"/>
  <c r="EA45"/>
  <c r="DZ45"/>
  <c r="DX45"/>
  <c r="DW45"/>
  <c r="DV45"/>
  <c r="DU45"/>
  <c r="DS45"/>
  <c r="DR45"/>
  <c r="DQ45"/>
  <c r="DP45"/>
  <c r="DN45"/>
  <c r="DM45"/>
  <c r="DL45"/>
  <c r="DK45"/>
  <c r="DI45"/>
  <c r="DH45"/>
  <c r="DG45"/>
  <c r="DF45"/>
  <c r="DD45"/>
  <c r="DC45"/>
  <c r="DB45"/>
  <c r="DA45"/>
  <c r="CY45"/>
  <c r="CX45"/>
  <c r="CW45"/>
  <c r="CV45"/>
  <c r="CT45"/>
  <c r="CS45"/>
  <c r="CR45"/>
  <c r="CQ45"/>
  <c r="CO45"/>
  <c r="CN45"/>
  <c r="CM45"/>
  <c r="CL45"/>
  <c r="CJ45"/>
  <c r="CI45"/>
  <c r="CH45"/>
  <c r="CG45"/>
  <c r="CE45"/>
  <c r="CD45"/>
  <c r="CB45"/>
  <c r="CA45"/>
  <c r="BY45"/>
  <c r="BW45"/>
  <c r="BV45"/>
  <c r="BT45"/>
  <c r="BR45"/>
  <c r="BQ45"/>
  <c r="BO45"/>
  <c r="BM45"/>
  <c r="BL45"/>
  <c r="BJ45"/>
  <c r="BH45"/>
  <c r="BG45"/>
  <c r="BE45"/>
  <c r="BC45"/>
  <c r="BB45"/>
  <c r="AZ45"/>
  <c r="AX45"/>
  <c r="AW45"/>
  <c r="AU45"/>
  <c r="AS45"/>
  <c r="AR45"/>
  <c r="AP45"/>
  <c r="AM45"/>
  <c r="AK45"/>
  <c r="U45"/>
  <c r="S45"/>
  <c r="P45"/>
  <c r="EG44"/>
  <c r="EE44"/>
  <c r="EB44"/>
  <c r="DZ44"/>
  <c r="DW44"/>
  <c r="DU44"/>
  <c r="DN44"/>
  <c r="DM44"/>
  <c r="DH44"/>
  <c r="DF44"/>
  <c r="DC44"/>
  <c r="DA44"/>
  <c r="CY44"/>
  <c r="CX44"/>
  <c r="CV44"/>
  <c r="CS44"/>
  <c r="CQ44"/>
  <c r="CO44"/>
  <c r="CN44"/>
  <c r="CL44"/>
  <c r="CI44"/>
  <c r="CG44"/>
  <c r="AD44"/>
  <c r="AC44"/>
  <c r="X44"/>
  <c r="V44"/>
  <c r="U44"/>
  <c r="S44"/>
  <c r="Q44"/>
  <c r="P44"/>
  <c r="EH43"/>
  <c r="EG43"/>
  <c r="EF43"/>
  <c r="EE43"/>
  <c r="EC43"/>
  <c r="EB43"/>
  <c r="EA43"/>
  <c r="DZ43"/>
  <c r="DX43"/>
  <c r="DW43"/>
  <c r="DV43"/>
  <c r="DU43"/>
  <c r="DS43"/>
  <c r="DR43"/>
  <c r="DQ43"/>
  <c r="DP43"/>
  <c r="DN43"/>
  <c r="DM43"/>
  <c r="DL43"/>
  <c r="DK43"/>
  <c r="DI43"/>
  <c r="DH43"/>
  <c r="DG43"/>
  <c r="DF43"/>
  <c r="DD43"/>
  <c r="DC43"/>
  <c r="DB43"/>
  <c r="DA43"/>
  <c r="CY43"/>
  <c r="CX43"/>
  <c r="CW43"/>
  <c r="CV43"/>
  <c r="CT43"/>
  <c r="CS43"/>
  <c r="CR43"/>
  <c r="CQ43"/>
  <c r="CO43"/>
  <c r="CN43"/>
  <c r="CM43"/>
  <c r="CL43"/>
  <c r="CJ43"/>
  <c r="CI43"/>
  <c r="CH43"/>
  <c r="CG43"/>
  <c r="CE43"/>
  <c r="CD43"/>
  <c r="CB43"/>
  <c r="CA43"/>
  <c r="BZ43"/>
  <c r="BY43"/>
  <c r="BW43"/>
  <c r="BV43"/>
  <c r="BU43"/>
  <c r="BT43"/>
  <c r="BR43"/>
  <c r="BQ43"/>
  <c r="BP43"/>
  <c r="BO43"/>
  <c r="BM43"/>
  <c r="BL43"/>
  <c r="BK43"/>
  <c r="BJ43"/>
  <c r="BH43"/>
  <c r="BG43"/>
  <c r="BF43"/>
  <c r="BE43"/>
  <c r="BC43"/>
  <c r="BB43"/>
  <c r="BA43"/>
  <c r="AZ43"/>
  <c r="AX43"/>
  <c r="AW43"/>
  <c r="AV43"/>
  <c r="AU43"/>
  <c r="AS43"/>
  <c r="AR43"/>
  <c r="AQ43"/>
  <c r="AP43"/>
  <c r="AN43"/>
  <c r="AM43"/>
  <c r="AL43"/>
  <c r="AK43"/>
  <c r="AI43"/>
  <c r="AH43"/>
  <c r="AG43"/>
  <c r="AF43"/>
  <c r="AD43"/>
  <c r="AC43"/>
  <c r="AB43"/>
  <c r="AA43"/>
  <c r="Y43"/>
  <c r="X43"/>
  <c r="U43"/>
  <c r="T43"/>
  <c r="S43"/>
  <c r="P43"/>
  <c r="U42"/>
  <c r="T42"/>
  <c r="S42"/>
  <c r="P42"/>
  <c r="ED41"/>
  <c r="DY41"/>
  <c r="EH41" s="1"/>
  <c r="DT41"/>
  <c r="DO41"/>
  <c r="DJ41"/>
  <c r="DR41" s="1"/>
  <c r="DE41"/>
  <c r="DN41" s="1"/>
  <c r="CZ41"/>
  <c r="CU41"/>
  <c r="CX41" s="1"/>
  <c r="CP41"/>
  <c r="CT41" s="1"/>
  <c r="CK41"/>
  <c r="CF41"/>
  <c r="CC41"/>
  <c r="BX41"/>
  <c r="BS41"/>
  <c r="BV41" s="1"/>
  <c r="BN41"/>
  <c r="BR41" s="1"/>
  <c r="BI41"/>
  <c r="BJ41" s="1"/>
  <c r="BD41"/>
  <c r="AY41"/>
  <c r="BB41" s="1"/>
  <c r="AT41"/>
  <c r="AX41" s="1"/>
  <c r="AO41"/>
  <c r="AR41" s="1"/>
  <c r="AJ41"/>
  <c r="AN41" s="1"/>
  <c r="AE41"/>
  <c r="AH41" s="1"/>
  <c r="Z41"/>
  <c r="AC41" s="1"/>
  <c r="W41"/>
  <c r="Y41" s="1"/>
  <c r="R41"/>
  <c r="T41" s="1"/>
  <c r="BT41"/>
  <c r="Q41"/>
  <c r="P41"/>
  <c r="U40"/>
  <c r="S40"/>
  <c r="P40"/>
  <c r="EH39"/>
  <c r="EG39"/>
  <c r="EF39"/>
  <c r="EE39"/>
  <c r="EC39"/>
  <c r="EB39"/>
  <c r="EA39"/>
  <c r="DZ39"/>
  <c r="DX39"/>
  <c r="DW39"/>
  <c r="DV39"/>
  <c r="DU39"/>
  <c r="DS39"/>
  <c r="DR39"/>
  <c r="DQ39"/>
  <c r="DP39"/>
  <c r="DN39"/>
  <c r="DM39"/>
  <c r="DL39"/>
  <c r="DK39"/>
  <c r="DI39"/>
  <c r="DH39"/>
  <c r="DG39"/>
  <c r="DF39"/>
  <c r="DD39"/>
  <c r="DC39"/>
  <c r="DB39"/>
  <c r="DA39"/>
  <c r="CY39"/>
  <c r="CX39"/>
  <c r="CW39"/>
  <c r="CV39"/>
  <c r="CT39"/>
  <c r="CS39"/>
  <c r="CR39"/>
  <c r="CQ39"/>
  <c r="CO39"/>
  <c r="CN39"/>
  <c r="CM39"/>
  <c r="CL39"/>
  <c r="CJ39"/>
  <c r="CI39"/>
  <c r="CH39"/>
  <c r="CG39"/>
  <c r="CE39"/>
  <c r="CD39"/>
  <c r="CB39"/>
  <c r="CA39"/>
  <c r="BY39"/>
  <c r="BW39"/>
  <c r="BV39"/>
  <c r="BT39"/>
  <c r="BR39"/>
  <c r="BQ39"/>
  <c r="BO39"/>
  <c r="BM39"/>
  <c r="BL39"/>
  <c r="BJ39"/>
  <c r="BH39"/>
  <c r="BG39"/>
  <c r="BE39"/>
  <c r="BC39"/>
  <c r="BB39"/>
  <c r="BA39"/>
  <c r="AZ39"/>
  <c r="AX39"/>
  <c r="AW39"/>
  <c r="AU39"/>
  <c r="AS39"/>
  <c r="AR39"/>
  <c r="AP39"/>
  <c r="AN39"/>
  <c r="AM39"/>
  <c r="AK39"/>
  <c r="AH39"/>
  <c r="AF39"/>
  <c r="AC39"/>
  <c r="AB39"/>
  <c r="AA39"/>
  <c r="Y39"/>
  <c r="X39"/>
  <c r="V39"/>
  <c r="U39"/>
  <c r="T39"/>
  <c r="S39"/>
  <c r="Q39"/>
  <c r="P39"/>
  <c r="AN38"/>
  <c r="AM38"/>
  <c r="AH38"/>
  <c r="AF38"/>
  <c r="U38"/>
  <c r="S38"/>
  <c r="P38"/>
  <c r="EH37"/>
  <c r="EG37"/>
  <c r="EE37"/>
  <c r="EC37"/>
  <c r="EB37"/>
  <c r="DZ37"/>
  <c r="DX37"/>
  <c r="DW37"/>
  <c r="DU37"/>
  <c r="DS37"/>
  <c r="DR37"/>
  <c r="DP37"/>
  <c r="DN37"/>
  <c r="DM37"/>
  <c r="DK37"/>
  <c r="DI37"/>
  <c r="DH37"/>
  <c r="DF37"/>
  <c r="DD37"/>
  <c r="DC37"/>
  <c r="DB37"/>
  <c r="DA37"/>
  <c r="CY37"/>
  <c r="CX37"/>
  <c r="CV37"/>
  <c r="CT37"/>
  <c r="CS37"/>
  <c r="CQ37"/>
  <c r="CO37"/>
  <c r="CN37"/>
  <c r="CL37"/>
  <c r="CJ37"/>
  <c r="CI37"/>
  <c r="CG37"/>
  <c r="CD37"/>
  <c r="U37"/>
  <c r="S37"/>
  <c r="P37"/>
  <c r="EH36"/>
  <c r="EG36"/>
  <c r="EF36"/>
  <c r="EE36"/>
  <c r="EC36"/>
  <c r="EB36"/>
  <c r="EA36"/>
  <c r="DZ36"/>
  <c r="DX36"/>
  <c r="DW36"/>
  <c r="DV36"/>
  <c r="DU36"/>
  <c r="DS36"/>
  <c r="DR36"/>
  <c r="DQ36"/>
  <c r="DP36"/>
  <c r="DN36"/>
  <c r="DM36"/>
  <c r="DL36"/>
  <c r="DK36"/>
  <c r="DI36"/>
  <c r="DH36"/>
  <c r="DG36"/>
  <c r="DF36"/>
  <c r="DC36"/>
  <c r="DB36"/>
  <c r="DA36"/>
  <c r="CX36"/>
  <c r="CW36"/>
  <c r="CV36"/>
  <c r="CT36"/>
  <c r="CS36"/>
  <c r="CR36"/>
  <c r="CQ36"/>
  <c r="CO36"/>
  <c r="CN36"/>
  <c r="CM36"/>
  <c r="CL36"/>
  <c r="CJ36"/>
  <c r="CI36"/>
  <c r="CH36"/>
  <c r="CG36"/>
  <c r="CE36"/>
  <c r="CD36"/>
  <c r="CA36"/>
  <c r="BZ36"/>
  <c r="BY36"/>
  <c r="BW36"/>
  <c r="BV36"/>
  <c r="BU36"/>
  <c r="BT36"/>
  <c r="BR36"/>
  <c r="BQ36"/>
  <c r="BO36"/>
  <c r="BM36"/>
  <c r="BL36"/>
  <c r="BJ36"/>
  <c r="BH36"/>
  <c r="BG36"/>
  <c r="BF36"/>
  <c r="BE36"/>
  <c r="BC36"/>
  <c r="BB36"/>
  <c r="BA36"/>
  <c r="AZ36"/>
  <c r="AX36"/>
  <c r="AW36"/>
  <c r="AV36"/>
  <c r="AU36"/>
  <c r="AS36"/>
  <c r="AR36"/>
  <c r="AQ36"/>
  <c r="AP36"/>
  <c r="AN36"/>
  <c r="AM36"/>
  <c r="AL36"/>
  <c r="AK36"/>
  <c r="AI36"/>
  <c r="AH36"/>
  <c r="AG36"/>
  <c r="AF36"/>
  <c r="AD36"/>
  <c r="AC36"/>
  <c r="AB36"/>
  <c r="AA36"/>
  <c r="Y36"/>
  <c r="X36"/>
  <c r="U36"/>
  <c r="T36"/>
  <c r="S36"/>
  <c r="P36"/>
  <c r="EH35"/>
  <c r="EG35"/>
  <c r="EE35"/>
  <c r="EC35"/>
  <c r="EB35"/>
  <c r="DZ35"/>
  <c r="DX35"/>
  <c r="DW35"/>
  <c r="DU35"/>
  <c r="DS35"/>
  <c r="DR35"/>
  <c r="DP35"/>
  <c r="DN35"/>
  <c r="DM35"/>
  <c r="DK35"/>
  <c r="DI35"/>
  <c r="DH35"/>
  <c r="DF35"/>
  <c r="DD35"/>
  <c r="DC35"/>
  <c r="DA35"/>
  <c r="CY35"/>
  <c r="CX35"/>
  <c r="CV35"/>
  <c r="CT35"/>
  <c r="CS35"/>
  <c r="CQ35"/>
  <c r="CO35"/>
  <c r="CN35"/>
  <c r="CL35"/>
  <c r="CI35"/>
  <c r="CG35"/>
  <c r="AS35"/>
  <c r="AR35"/>
  <c r="AN35"/>
  <c r="AM35"/>
  <c r="AK35"/>
  <c r="AH35"/>
  <c r="AF35"/>
  <c r="AD35"/>
  <c r="AC35"/>
  <c r="AA35"/>
  <c r="X35"/>
  <c r="U35"/>
  <c r="S35"/>
  <c r="P35"/>
  <c r="EH34"/>
  <c r="EG34"/>
  <c r="EF34"/>
  <c r="EE34"/>
  <c r="EC34"/>
  <c r="EB34"/>
  <c r="EA34"/>
  <c r="DZ34"/>
  <c r="DX34"/>
  <c r="DW34"/>
  <c r="DV34"/>
  <c r="DU34"/>
  <c r="DS34"/>
  <c r="DR34"/>
  <c r="DQ34"/>
  <c r="DP34"/>
  <c r="DN34"/>
  <c r="DM34"/>
  <c r="DL34"/>
  <c r="DK34"/>
  <c r="DI34"/>
  <c r="DH34"/>
  <c r="DG34"/>
  <c r="DF34"/>
  <c r="DD34"/>
  <c r="DC34"/>
  <c r="DB34"/>
  <c r="DA34"/>
  <c r="CY34"/>
  <c r="CX34"/>
  <c r="CW34"/>
  <c r="CV34"/>
  <c r="CT34"/>
  <c r="CS34"/>
  <c r="CR34"/>
  <c r="CQ34"/>
  <c r="CO34"/>
  <c r="CN34"/>
  <c r="CM34"/>
  <c r="CL34"/>
  <c r="CJ34"/>
  <c r="CI34"/>
  <c r="CH34"/>
  <c r="CG34"/>
  <c r="CE34"/>
  <c r="CD34"/>
  <c r="CB34"/>
  <c r="CA34"/>
  <c r="BZ34"/>
  <c r="BY34"/>
  <c r="BW34"/>
  <c r="BV34"/>
  <c r="BU34"/>
  <c r="BT34"/>
  <c r="BR34"/>
  <c r="BQ34"/>
  <c r="BP34"/>
  <c r="BO34"/>
  <c r="BM34"/>
  <c r="BL34"/>
  <c r="BK34"/>
  <c r="BJ34"/>
  <c r="BH34"/>
  <c r="BG34"/>
  <c r="BF34"/>
  <c r="BE34"/>
  <c r="BC34"/>
  <c r="BB34"/>
  <c r="BA34"/>
  <c r="AZ34"/>
  <c r="AX34"/>
  <c r="AW34"/>
  <c r="AV34"/>
  <c r="AU34"/>
  <c r="AS34"/>
  <c r="AR34"/>
  <c r="AQ34"/>
  <c r="AP34"/>
  <c r="AN34"/>
  <c r="AM34"/>
  <c r="AL34"/>
  <c r="AK34"/>
  <c r="AI34"/>
  <c r="AH34"/>
  <c r="AG34"/>
  <c r="AF34"/>
  <c r="AD34"/>
  <c r="AC34"/>
  <c r="AB34"/>
  <c r="AA34"/>
  <c r="Y34"/>
  <c r="X34"/>
  <c r="U34"/>
  <c r="T34"/>
  <c r="S34"/>
  <c r="P34"/>
  <c r="EH33"/>
  <c r="EG33"/>
  <c r="EE33"/>
  <c r="EC33"/>
  <c r="EB33"/>
  <c r="DZ33"/>
  <c r="DX33"/>
  <c r="DW33"/>
  <c r="DU33"/>
  <c r="DS33"/>
  <c r="DR33"/>
  <c r="DP33"/>
  <c r="DN33"/>
  <c r="DM33"/>
  <c r="DK33"/>
  <c r="DI33"/>
  <c r="DH33"/>
  <c r="DF33"/>
  <c r="DD33"/>
  <c r="DC33"/>
  <c r="DA33"/>
  <c r="CY33"/>
  <c r="CX33"/>
  <c r="CV33"/>
  <c r="CT33"/>
  <c r="CS33"/>
  <c r="CQ33"/>
  <c r="CN33"/>
  <c r="CL33"/>
  <c r="BZ33"/>
  <c r="BY33"/>
  <c r="BU33"/>
  <c r="BT33"/>
  <c r="BR33"/>
  <c r="BQ33"/>
  <c r="BP33"/>
  <c r="BO33"/>
  <c r="BM33"/>
  <c r="BL33"/>
  <c r="BK33"/>
  <c r="BJ33"/>
  <c r="BH33"/>
  <c r="BG33"/>
  <c r="BF33"/>
  <c r="BE33"/>
  <c r="BC33"/>
  <c r="BB33"/>
  <c r="BA33"/>
  <c r="AZ33"/>
  <c r="AX33"/>
  <c r="AW33"/>
  <c r="AV33"/>
  <c r="AU33"/>
  <c r="AS33"/>
  <c r="AR33"/>
  <c r="AP33"/>
  <c r="AN33"/>
  <c r="AM33"/>
  <c r="AK33"/>
  <c r="AI33"/>
  <c r="AH33"/>
  <c r="AF33"/>
  <c r="AD33"/>
  <c r="AC33"/>
  <c r="AA33"/>
  <c r="Y33"/>
  <c r="X33"/>
  <c r="U33"/>
  <c r="T33"/>
  <c r="S33"/>
  <c r="P33"/>
  <c r="EH32"/>
  <c r="EG32"/>
  <c r="EE32"/>
  <c r="EC32"/>
  <c r="EB32"/>
  <c r="DZ32"/>
  <c r="DX32"/>
  <c r="DW32"/>
  <c r="DU32"/>
  <c r="DS32"/>
  <c r="DR32"/>
  <c r="DP32"/>
  <c r="DN32"/>
  <c r="DM32"/>
  <c r="DK32"/>
  <c r="DI32"/>
  <c r="DH32"/>
  <c r="DF32"/>
  <c r="DD32"/>
  <c r="DC32"/>
  <c r="DA32"/>
  <c r="CX32"/>
  <c r="CV32"/>
  <c r="AS32"/>
  <c r="AR32"/>
  <c r="AN32"/>
  <c r="AM32"/>
  <c r="AK32"/>
  <c r="AI32"/>
  <c r="AH32"/>
  <c r="AF32"/>
  <c r="AC32"/>
  <c r="AA32"/>
  <c r="U32"/>
  <c r="T32"/>
  <c r="S32"/>
  <c r="P32"/>
  <c r="EH31"/>
  <c r="EG31"/>
  <c r="EF31"/>
  <c r="EE31"/>
  <c r="EC31"/>
  <c r="EB31"/>
  <c r="EA31"/>
  <c r="DZ31"/>
  <c r="DX31"/>
  <c r="DW31"/>
  <c r="DV31"/>
  <c r="DU31"/>
  <c r="DS31"/>
  <c r="DR31"/>
  <c r="DQ31"/>
  <c r="DP31"/>
  <c r="DN31"/>
  <c r="DM31"/>
  <c r="DL31"/>
  <c r="DK31"/>
  <c r="DI31"/>
  <c r="DH31"/>
  <c r="DG31"/>
  <c r="DF31"/>
  <c r="DD31"/>
  <c r="DC31"/>
  <c r="DB31"/>
  <c r="DA31"/>
  <c r="CY31"/>
  <c r="CX31"/>
  <c r="CW31"/>
  <c r="CV31"/>
  <c r="CT31"/>
  <c r="CS31"/>
  <c r="CR31"/>
  <c r="CQ31"/>
  <c r="CO31"/>
  <c r="CN31"/>
  <c r="CM31"/>
  <c r="CL31"/>
  <c r="CJ31"/>
  <c r="CI31"/>
  <c r="CH31"/>
  <c r="CG31"/>
  <c r="CE31"/>
  <c r="CD31"/>
  <c r="CB31"/>
  <c r="CA31"/>
  <c r="BZ31"/>
  <c r="BY31"/>
  <c r="BW31"/>
  <c r="BV31"/>
  <c r="BU31"/>
  <c r="BT31"/>
  <c r="BR31"/>
  <c r="BQ31"/>
  <c r="BP31"/>
  <c r="BO31"/>
  <c r="BM31"/>
  <c r="BL31"/>
  <c r="BK31"/>
  <c r="BJ31"/>
  <c r="BH31"/>
  <c r="BG31"/>
  <c r="BF31"/>
  <c r="BE31"/>
  <c r="BC31"/>
  <c r="BB31"/>
  <c r="BA31"/>
  <c r="AZ31"/>
  <c r="AX31"/>
  <c r="AW31"/>
  <c r="AV31"/>
  <c r="AU31"/>
  <c r="AS31"/>
  <c r="AR31"/>
  <c r="AQ31"/>
  <c r="AP31"/>
  <c r="AN31"/>
  <c r="AM31"/>
  <c r="AL31"/>
  <c r="AK31"/>
  <c r="AI31"/>
  <c r="AH31"/>
  <c r="AG31"/>
  <c r="AF31"/>
  <c r="AD31"/>
  <c r="AC31"/>
  <c r="AB31"/>
  <c r="AA31"/>
  <c r="Y31"/>
  <c r="X31"/>
  <c r="V31"/>
  <c r="U31"/>
  <c r="T31"/>
  <c r="S31"/>
  <c r="Q31"/>
  <c r="P31"/>
  <c r="ED30"/>
  <c r="EH30" s="1"/>
  <c r="DY30"/>
  <c r="EA30" s="1"/>
  <c r="DT30"/>
  <c r="DW30" s="1"/>
  <c r="DO30"/>
  <c r="DS30" s="1"/>
  <c r="DJ30"/>
  <c r="DN30" s="1"/>
  <c r="DE30"/>
  <c r="DG30" s="1"/>
  <c r="CZ30"/>
  <c r="DC30" s="1"/>
  <c r="CU30"/>
  <c r="CY30" s="1"/>
  <c r="CP30"/>
  <c r="CT30" s="1"/>
  <c r="CK30"/>
  <c r="CM30" s="1"/>
  <c r="CF30"/>
  <c r="CI30" s="1"/>
  <c r="CC30"/>
  <c r="CE30" s="1"/>
  <c r="BX30"/>
  <c r="EE30" s="1"/>
  <c r="BS30"/>
  <c r="BT30" s="1"/>
  <c r="BN30"/>
  <c r="BR30"/>
  <c r="BI30"/>
  <c r="BD30"/>
  <c r="BG30"/>
  <c r="AY30"/>
  <c r="BA30" s="1"/>
  <c r="AT30"/>
  <c r="AV30" s="1"/>
  <c r="AO30"/>
  <c r="AQ30" s="1"/>
  <c r="AJ30"/>
  <c r="AM30" s="1"/>
  <c r="AE30"/>
  <c r="AF30" s="1"/>
  <c r="Z30"/>
  <c r="AB30" s="1"/>
  <c r="W30"/>
  <c r="X30" s="1"/>
  <c r="R30"/>
  <c r="S30" s="1"/>
  <c r="P30"/>
  <c r="EG28"/>
  <c r="EE28"/>
  <c r="EB28"/>
  <c r="DZ28"/>
  <c r="CO28"/>
  <c r="CN28"/>
  <c r="CL28"/>
  <c r="CJ28"/>
  <c r="CI28"/>
  <c r="CG28"/>
  <c r="CD28"/>
  <c r="AS28"/>
  <c r="AR28"/>
  <c r="AM28"/>
  <c r="AK28"/>
  <c r="AD28"/>
  <c r="AC28"/>
  <c r="AA28"/>
  <c r="X28"/>
  <c r="V28"/>
  <c r="U28"/>
  <c r="T28"/>
  <c r="S28"/>
  <c r="Q28"/>
  <c r="P28"/>
  <c r="EG27"/>
  <c r="EB27"/>
  <c r="DZ27"/>
  <c r="BU27"/>
  <c r="BT27"/>
  <c r="BP27"/>
  <c r="BO27"/>
  <c r="BM27"/>
  <c r="BL27"/>
  <c r="BK27"/>
  <c r="BJ27"/>
  <c r="BH27"/>
  <c r="BG27"/>
  <c r="BF27"/>
  <c r="BE27"/>
  <c r="BC27"/>
  <c r="BB27"/>
  <c r="BA27"/>
  <c r="AZ27"/>
  <c r="AX27"/>
  <c r="AW27"/>
  <c r="AV27"/>
  <c r="AU27"/>
  <c r="AS27"/>
  <c r="AR27"/>
  <c r="AQ27"/>
  <c r="AP27"/>
  <c r="AM27"/>
  <c r="AL27"/>
  <c r="AK27"/>
  <c r="AI27"/>
  <c r="AH27"/>
  <c r="AG27"/>
  <c r="AF27"/>
  <c r="AC27"/>
  <c r="AB27"/>
  <c r="AA27"/>
  <c r="X27"/>
  <c r="U27"/>
  <c r="S27"/>
  <c r="DI26"/>
  <c r="DH26"/>
  <c r="DC26"/>
  <c r="DA26"/>
  <c r="U26"/>
  <c r="S26"/>
  <c r="P26"/>
  <c r="EH25"/>
  <c r="EG25"/>
  <c r="EE25"/>
  <c r="EC25"/>
  <c r="EB25"/>
  <c r="DZ25"/>
  <c r="DX25"/>
  <c r="DW25"/>
  <c r="DU25"/>
  <c r="DS25"/>
  <c r="DR25"/>
  <c r="DP25"/>
  <c r="DN25"/>
  <c r="DM25"/>
  <c r="DK25"/>
  <c r="DI25"/>
  <c r="DH25"/>
  <c r="DF25"/>
  <c r="DD25"/>
  <c r="DC25"/>
  <c r="DA25"/>
  <c r="CY25"/>
  <c r="CX25"/>
  <c r="CV25"/>
  <c r="CT25"/>
  <c r="CS25"/>
  <c r="CQ25"/>
  <c r="CN25"/>
  <c r="CL25"/>
  <c r="U25"/>
  <c r="T25"/>
  <c r="S25"/>
  <c r="P25"/>
  <c r="EH24"/>
  <c r="EG24"/>
  <c r="EF24"/>
  <c r="EE24"/>
  <c r="EC24"/>
  <c r="EB24"/>
  <c r="EA24"/>
  <c r="DZ24"/>
  <c r="DX24"/>
  <c r="DW24"/>
  <c r="DV24"/>
  <c r="DU24"/>
  <c r="DS24"/>
  <c r="DR24"/>
  <c r="DQ24"/>
  <c r="DP24"/>
  <c r="DN24"/>
  <c r="DM24"/>
  <c r="DL24"/>
  <c r="DK24"/>
  <c r="DI24"/>
  <c r="DH24"/>
  <c r="DG24"/>
  <c r="DF24"/>
  <c r="DD24"/>
  <c r="DC24"/>
  <c r="DB24"/>
  <c r="DA24"/>
  <c r="CY24"/>
  <c r="CX24"/>
  <c r="CW24"/>
  <c r="CV24"/>
  <c r="CT24"/>
  <c r="CS24"/>
  <c r="CR24"/>
  <c r="CQ24"/>
  <c r="CO24"/>
  <c r="CN24"/>
  <c r="CM24"/>
  <c r="CL24"/>
  <c r="CJ24"/>
  <c r="CI24"/>
  <c r="CH24"/>
  <c r="CG24"/>
  <c r="CE24"/>
  <c r="CD24"/>
  <c r="CB24"/>
  <c r="CA24"/>
  <c r="BZ24"/>
  <c r="BY24"/>
  <c r="BW24"/>
  <c r="BV24"/>
  <c r="BU24"/>
  <c r="BT24"/>
  <c r="BR24"/>
  <c r="BQ24"/>
  <c r="BP24"/>
  <c r="BO24"/>
  <c r="BM24"/>
  <c r="BL24"/>
  <c r="BK24"/>
  <c r="BJ24"/>
  <c r="BH24"/>
  <c r="BG24"/>
  <c r="BF24"/>
  <c r="BE24"/>
  <c r="BC24"/>
  <c r="BB24"/>
  <c r="BA24"/>
  <c r="AZ24"/>
  <c r="AX24"/>
  <c r="AW24"/>
  <c r="AV24"/>
  <c r="AU24"/>
  <c r="AS24"/>
  <c r="AR24"/>
  <c r="AP24"/>
  <c r="AN24"/>
  <c r="AM24"/>
  <c r="AK24"/>
  <c r="AH24"/>
  <c r="AF24"/>
  <c r="AD24"/>
  <c r="AC24"/>
  <c r="AB24"/>
  <c r="AA24"/>
  <c r="Y24"/>
  <c r="X24"/>
  <c r="V24"/>
  <c r="U24"/>
  <c r="T24"/>
  <c r="S24"/>
  <c r="Q24"/>
  <c r="P24"/>
  <c r="EH23"/>
  <c r="EG23"/>
  <c r="EF23"/>
  <c r="EE23"/>
  <c r="EC23"/>
  <c r="EB23"/>
  <c r="EA23"/>
  <c r="DZ23"/>
  <c r="DX23"/>
  <c r="DW23"/>
  <c r="DV23"/>
  <c r="DU23"/>
  <c r="DS23"/>
  <c r="DR23"/>
  <c r="DQ23"/>
  <c r="DP23"/>
  <c r="DN23"/>
  <c r="DM23"/>
  <c r="DL23"/>
  <c r="DK23"/>
  <c r="DI23"/>
  <c r="DH23"/>
  <c r="DG23"/>
  <c r="DF23"/>
  <c r="DD23"/>
  <c r="DC23"/>
  <c r="DB23"/>
  <c r="DA23"/>
  <c r="CY23"/>
  <c r="CX23"/>
  <c r="CW23"/>
  <c r="CV23"/>
  <c r="CT23"/>
  <c r="CS23"/>
  <c r="CR23"/>
  <c r="CQ23"/>
  <c r="CO23"/>
  <c r="CN23"/>
  <c r="CM23"/>
  <c r="CL23"/>
  <c r="CJ23"/>
  <c r="CI23"/>
  <c r="CH23"/>
  <c r="CG23"/>
  <c r="CE23"/>
  <c r="CD23"/>
  <c r="CB23"/>
  <c r="CA23"/>
  <c r="BY23"/>
  <c r="BW23"/>
  <c r="BV23"/>
  <c r="BT23"/>
  <c r="BQ23"/>
  <c r="BO23"/>
  <c r="BM23"/>
  <c r="BL23"/>
  <c r="BJ23"/>
  <c r="BH23"/>
  <c r="BG23"/>
  <c r="BE23"/>
  <c r="BC23"/>
  <c r="BB23"/>
  <c r="AZ23"/>
  <c r="AX23"/>
  <c r="AW23"/>
  <c r="AU23"/>
  <c r="AS23"/>
  <c r="AR23"/>
  <c r="AP23"/>
  <c r="AM23"/>
  <c r="AK23"/>
  <c r="AI23"/>
  <c r="AH23"/>
  <c r="AF23"/>
  <c r="AD23"/>
  <c r="AC23"/>
  <c r="AA23"/>
  <c r="X23"/>
  <c r="V23"/>
  <c r="U23"/>
  <c r="T23"/>
  <c r="S23"/>
  <c r="P23"/>
  <c r="EG22"/>
  <c r="EF22"/>
  <c r="EE22"/>
  <c r="EC22"/>
  <c r="EB22"/>
  <c r="EA22"/>
  <c r="DZ22"/>
  <c r="DX22"/>
  <c r="DW22"/>
  <c r="DV22"/>
  <c r="DU22"/>
  <c r="DS22"/>
  <c r="DR22"/>
  <c r="DQ22"/>
  <c r="DP22"/>
  <c r="DN22"/>
  <c r="DM22"/>
  <c r="DL22"/>
  <c r="DK22"/>
  <c r="DI22"/>
  <c r="DH22"/>
  <c r="DG22"/>
  <c r="DF22"/>
  <c r="DD22"/>
  <c r="DC22"/>
  <c r="DB22"/>
  <c r="DA22"/>
  <c r="CY22"/>
  <c r="CX22"/>
  <c r="CW22"/>
  <c r="CV22"/>
  <c r="CT22"/>
  <c r="CS22"/>
  <c r="CR22"/>
  <c r="CQ22"/>
  <c r="CO22"/>
  <c r="CN22"/>
  <c r="CM22"/>
  <c r="CL22"/>
  <c r="CJ22"/>
  <c r="CI22"/>
  <c r="CH22"/>
  <c r="CG22"/>
  <c r="CE22"/>
  <c r="CD22"/>
  <c r="CB22"/>
  <c r="CA22"/>
  <c r="BZ22"/>
  <c r="BY22"/>
  <c r="BW22"/>
  <c r="BV22"/>
  <c r="BU22"/>
  <c r="BT22"/>
  <c r="BR22"/>
  <c r="BQ22"/>
  <c r="BP22"/>
  <c r="BO22"/>
  <c r="BM22"/>
  <c r="BL22"/>
  <c r="BK22"/>
  <c r="BJ22"/>
  <c r="BH22"/>
  <c r="BG22"/>
  <c r="BF22"/>
  <c r="BE22"/>
  <c r="BC22"/>
  <c r="BB22"/>
  <c r="BA22"/>
  <c r="AZ22"/>
  <c r="AX22"/>
  <c r="AW22"/>
  <c r="AV22"/>
  <c r="AU22"/>
  <c r="AS22"/>
  <c r="AR22"/>
  <c r="AQ22"/>
  <c r="AP22"/>
  <c r="AN22"/>
  <c r="AM22"/>
  <c r="AL22"/>
  <c r="AK22"/>
  <c r="AI22"/>
  <c r="AH22"/>
  <c r="AG22"/>
  <c r="AF22"/>
  <c r="AD22"/>
  <c r="AC22"/>
  <c r="AB22"/>
  <c r="AA22"/>
  <c r="Y22"/>
  <c r="X22"/>
  <c r="V22"/>
  <c r="U22"/>
  <c r="T22"/>
  <c r="S22"/>
  <c r="Q22"/>
  <c r="P22"/>
  <c r="EE21"/>
  <c r="DZ21"/>
  <c r="CO21"/>
  <c r="CN21"/>
  <c r="CL21"/>
  <c r="CI21"/>
  <c r="CG21"/>
  <c r="CB21"/>
  <c r="CA21"/>
  <c r="BW21"/>
  <c r="BV21"/>
  <c r="BT21"/>
  <c r="BR21"/>
  <c r="BQ21"/>
  <c r="BO21"/>
  <c r="BL21"/>
  <c r="BJ21"/>
  <c r="BE21"/>
  <c r="AS21"/>
  <c r="AR21"/>
  <c r="AM21"/>
  <c r="AK21"/>
  <c r="V21"/>
  <c r="U21"/>
  <c r="Q21"/>
  <c r="P21"/>
  <c r="EG20"/>
  <c r="EE20"/>
  <c r="DZ20"/>
  <c r="BZ20"/>
  <c r="BY20"/>
  <c r="BV20"/>
  <c r="BU20"/>
  <c r="BT20"/>
  <c r="BP20"/>
  <c r="BO20"/>
  <c r="BK20"/>
  <c r="BJ20"/>
  <c r="BF20"/>
  <c r="BE20"/>
  <c r="BA20"/>
  <c r="AZ20"/>
  <c r="AV20"/>
  <c r="AU20"/>
  <c r="AQ20"/>
  <c r="AP20"/>
  <c r="AN20"/>
  <c r="AM20"/>
  <c r="AL20"/>
  <c r="AK20"/>
  <c r="AI20"/>
  <c r="AH20"/>
  <c r="AF20"/>
  <c r="AD20"/>
  <c r="AC20"/>
  <c r="AB20"/>
  <c r="AA20"/>
  <c r="Y20"/>
  <c r="X20"/>
  <c r="U20"/>
  <c r="T20"/>
  <c r="S20"/>
  <c r="P20"/>
  <c r="EF19"/>
  <c r="EE19"/>
  <c r="EA19"/>
  <c r="DZ19"/>
  <c r="DX19"/>
  <c r="DW19"/>
  <c r="DV19"/>
  <c r="DU19"/>
  <c r="DR19"/>
  <c r="DQ19"/>
  <c r="DP19"/>
  <c r="DL19"/>
  <c r="DK19"/>
  <c r="DG19"/>
  <c r="DF19"/>
  <c r="DB19"/>
  <c r="DA19"/>
  <c r="CW19"/>
  <c r="CV19"/>
  <c r="CR19"/>
  <c r="CQ19"/>
  <c r="CM19"/>
  <c r="CL19"/>
  <c r="CJ19"/>
  <c r="CI19"/>
  <c r="CH19"/>
  <c r="CG19"/>
  <c r="CE19"/>
  <c r="CD19"/>
  <c r="CB19"/>
  <c r="CA19"/>
  <c r="BZ19"/>
  <c r="BY19"/>
  <c r="BV19"/>
  <c r="BT19"/>
  <c r="BP19"/>
  <c r="BO19"/>
  <c r="BK19"/>
  <c r="BJ19"/>
  <c r="BG19"/>
  <c r="BF19"/>
  <c r="BE19"/>
  <c r="BC19"/>
  <c r="BB19"/>
  <c r="BA19"/>
  <c r="AZ19"/>
  <c r="AW19"/>
  <c r="AV19"/>
  <c r="AU19"/>
  <c r="AQ19"/>
  <c r="AP19"/>
  <c r="AN19"/>
  <c r="AM19"/>
  <c r="AL19"/>
  <c r="AK19"/>
  <c r="AH19"/>
  <c r="AF19"/>
  <c r="AC19"/>
  <c r="AB19"/>
  <c r="AA19"/>
  <c r="Y19"/>
  <c r="X19"/>
  <c r="V19"/>
  <c r="U19"/>
  <c r="S19"/>
  <c r="Q19"/>
  <c r="P19"/>
  <c r="EE18"/>
  <c r="DZ18"/>
  <c r="BZ18"/>
  <c r="BY18"/>
  <c r="BU18"/>
  <c r="BT18"/>
  <c r="BP18"/>
  <c r="BO18"/>
  <c r="BK18"/>
  <c r="BJ18"/>
  <c r="BF18"/>
  <c r="BE18"/>
  <c r="BA18"/>
  <c r="AZ18"/>
  <c r="AV18"/>
  <c r="AU18"/>
  <c r="AQ18"/>
  <c r="AP18"/>
  <c r="AN18"/>
  <c r="AM18"/>
  <c r="AL18"/>
  <c r="AK18"/>
  <c r="AI18"/>
  <c r="AH18"/>
  <c r="AG18"/>
  <c r="AF18"/>
  <c r="AD18"/>
  <c r="AC18"/>
  <c r="AB18"/>
  <c r="AA18"/>
  <c r="Y18"/>
  <c r="X18"/>
  <c r="V18"/>
  <c r="U18"/>
  <c r="T18"/>
  <c r="S18"/>
  <c r="Q18"/>
  <c r="P18"/>
  <c r="EE17"/>
  <c r="DZ17"/>
  <c r="BE17"/>
  <c r="EF16"/>
  <c r="EE16"/>
  <c r="EA16"/>
  <c r="DZ16"/>
  <c r="DV16"/>
  <c r="DU16"/>
  <c r="DQ16"/>
  <c r="DP16"/>
  <c r="DL16"/>
  <c r="DK16"/>
  <c r="DG16"/>
  <c r="DF16"/>
  <c r="DB16"/>
  <c r="DA16"/>
  <c r="CY16"/>
  <c r="CX16"/>
  <c r="CW16"/>
  <c r="CV16"/>
  <c r="CT16"/>
  <c r="CS16"/>
  <c r="CR16"/>
  <c r="CQ16"/>
  <c r="CO16"/>
  <c r="CN16"/>
  <c r="CM16"/>
  <c r="CL16"/>
  <c r="CJ16"/>
  <c r="CI16"/>
  <c r="CH16"/>
  <c r="CG16"/>
  <c r="CE16"/>
  <c r="CD16"/>
  <c r="CA16"/>
  <c r="BY16"/>
  <c r="BV16"/>
  <c r="BT16"/>
  <c r="BH16"/>
  <c r="BG16"/>
  <c r="BE16"/>
  <c r="BC16"/>
  <c r="BB16"/>
  <c r="AZ16"/>
  <c r="AW16"/>
  <c r="AU16"/>
  <c r="AS16"/>
  <c r="AR16"/>
  <c r="AP16"/>
  <c r="AM16"/>
  <c r="AK16"/>
  <c r="AI16"/>
  <c r="AH16"/>
  <c r="AF16"/>
  <c r="AC16"/>
  <c r="AA16"/>
  <c r="T16"/>
  <c r="S16"/>
  <c r="P16"/>
  <c r="EE15"/>
  <c r="DZ15"/>
  <c r="DD15"/>
  <c r="DC15"/>
  <c r="DA15"/>
  <c r="CY15"/>
  <c r="CX15"/>
  <c r="CV15"/>
  <c r="CT15"/>
  <c r="CS15"/>
  <c r="CQ15"/>
  <c r="CO15"/>
  <c r="CN15"/>
  <c r="CL15"/>
  <c r="CI15"/>
  <c r="CG15"/>
  <c r="BH15"/>
  <c r="BG15"/>
  <c r="BE15"/>
  <c r="BC15"/>
  <c r="BB15"/>
  <c r="AZ15"/>
  <c r="AW15"/>
  <c r="AU15"/>
  <c r="AI15"/>
  <c r="AH15"/>
  <c r="AC15"/>
  <c r="AA15"/>
  <c r="EF14"/>
  <c r="EE14"/>
  <c r="EA14"/>
  <c r="DZ14"/>
  <c r="DV14"/>
  <c r="DU14"/>
  <c r="DQ14"/>
  <c r="DP14"/>
  <c r="DL14"/>
  <c r="DK14"/>
  <c r="DG14"/>
  <c r="DF14"/>
  <c r="DB14"/>
  <c r="DA14"/>
  <c r="CW14"/>
  <c r="CV14"/>
  <c r="CQ14"/>
  <c r="CM14"/>
  <c r="CL14"/>
  <c r="CH14"/>
  <c r="CG14"/>
  <c r="CA14"/>
  <c r="BY14"/>
  <c r="BH14"/>
  <c r="BG14"/>
  <c r="BE14"/>
  <c r="BB14"/>
  <c r="AZ14"/>
  <c r="EH13"/>
  <c r="EG13"/>
  <c r="EF13"/>
  <c r="EE13"/>
  <c r="EB13"/>
  <c r="EA13"/>
  <c r="DZ13"/>
  <c r="DX13"/>
  <c r="DW13"/>
  <c r="DV13"/>
  <c r="DU13"/>
  <c r="DS13"/>
  <c r="DR13"/>
  <c r="DQ13"/>
  <c r="DP13"/>
  <c r="DN13"/>
  <c r="DM13"/>
  <c r="DL13"/>
  <c r="DK13"/>
  <c r="DH13"/>
  <c r="DG13"/>
  <c r="DF13"/>
  <c r="DD13"/>
  <c r="DC13"/>
  <c r="DB13"/>
  <c r="DA13"/>
  <c r="CY13"/>
  <c r="CX13"/>
  <c r="CW13"/>
  <c r="CV13"/>
  <c r="CT13"/>
  <c r="CS13"/>
  <c r="CR13"/>
  <c r="CQ13"/>
  <c r="CO13"/>
  <c r="CN13"/>
  <c r="CM13"/>
  <c r="CL13"/>
  <c r="CJ13"/>
  <c r="CI13"/>
  <c r="CH13"/>
  <c r="CG13"/>
  <c r="CE13"/>
  <c r="CD13"/>
  <c r="CB13"/>
  <c r="CA13"/>
  <c r="BY13"/>
  <c r="BW13"/>
  <c r="BV13"/>
  <c r="BT13"/>
  <c r="BQ13"/>
  <c r="BO13"/>
  <c r="BM13"/>
  <c r="BL13"/>
  <c r="BJ13"/>
  <c r="BH13"/>
  <c r="BG13"/>
  <c r="BE13"/>
  <c r="BB13"/>
  <c r="AZ13"/>
  <c r="V13"/>
  <c r="U13"/>
  <c r="T13"/>
  <c r="S13"/>
  <c r="P13"/>
  <c r="EH12"/>
  <c r="EG12"/>
  <c r="EE12"/>
  <c r="EB12"/>
  <c r="DZ12"/>
  <c r="AX12"/>
  <c r="AW12"/>
  <c r="AR12"/>
  <c r="AP12"/>
  <c r="V12"/>
  <c r="U12"/>
  <c r="Q12"/>
  <c r="P12"/>
  <c r="ED11"/>
  <c r="EG11" s="1"/>
  <c r="DY11"/>
  <c r="DZ11" s="1"/>
  <c r="DT11"/>
  <c r="DU11" s="1"/>
  <c r="DO11"/>
  <c r="DQ11" s="1"/>
  <c r="DJ11"/>
  <c r="DM11" s="1"/>
  <c r="DE11"/>
  <c r="DF11" s="1"/>
  <c r="CZ11"/>
  <c r="DA11" s="1"/>
  <c r="CU11"/>
  <c r="CW11" s="1"/>
  <c r="CP11"/>
  <c r="CS11" s="1"/>
  <c r="CK11"/>
  <c r="CL11" s="1"/>
  <c r="CI11"/>
  <c r="CG11"/>
  <c r="CF11"/>
  <c r="CH11" s="1"/>
  <c r="CJ11"/>
  <c r="CD11"/>
  <c r="CC11"/>
  <c r="CE11" s="1"/>
  <c r="BX11"/>
  <c r="BS11"/>
  <c r="BV11" s="1"/>
  <c r="BN11"/>
  <c r="BP11" s="1"/>
  <c r="BI11"/>
  <c r="BL11" s="1"/>
  <c r="BD11"/>
  <c r="AY11"/>
  <c r="BA11" s="1"/>
  <c r="AT11"/>
  <c r="AV11" s="1"/>
  <c r="AO11"/>
  <c r="AR11" s="1"/>
  <c r="AJ11"/>
  <c r="AE11"/>
  <c r="AG11" s="1"/>
  <c r="Z11"/>
  <c r="W11"/>
  <c r="W9" s="1"/>
  <c r="R11"/>
  <c r="U11" s="1"/>
  <c r="Q11"/>
  <c r="P11"/>
  <c r="DY9"/>
  <c r="DE9"/>
  <c r="CK9"/>
  <c r="CC9"/>
  <c r="CC10" s="1"/>
  <c r="BN9"/>
  <c r="BP9" s="1"/>
  <c r="BI9"/>
  <c r="BI10" s="1"/>
  <c r="AT9"/>
  <c r="AT10" s="1"/>
  <c r="AO9"/>
  <c r="AO10"/>
  <c r="Z9"/>
  <c r="Z10" s="1"/>
  <c r="R9"/>
  <c r="U9" s="1"/>
  <c r="Q9"/>
  <c r="P9"/>
  <c r="EH8"/>
  <c r="EG8"/>
  <c r="EF8"/>
  <c r="EE8"/>
  <c r="EC8"/>
  <c r="EB8"/>
  <c r="EA8"/>
  <c r="DZ8"/>
  <c r="DX8"/>
  <c r="DW8"/>
  <c r="DV8"/>
  <c r="DU8"/>
  <c r="DS8"/>
  <c r="DR8"/>
  <c r="DQ8"/>
  <c r="DP8"/>
  <c r="DN8"/>
  <c r="DM8"/>
  <c r="DL8"/>
  <c r="DK8"/>
  <c r="DI8"/>
  <c r="DH8"/>
  <c r="DG8"/>
  <c r="DF8"/>
  <c r="DD8"/>
  <c r="DC8"/>
  <c r="DB8"/>
  <c r="DA8"/>
  <c r="CY8"/>
  <c r="CX8"/>
  <c r="CW8"/>
  <c r="CV8"/>
  <c r="CT8"/>
  <c r="CS8"/>
  <c r="CR8"/>
  <c r="CQ8"/>
  <c r="CO8"/>
  <c r="CN8"/>
  <c r="CM8"/>
  <c r="CL8"/>
  <c r="CJ8"/>
  <c r="CI8"/>
  <c r="CH8"/>
  <c r="CG8"/>
  <c r="CE8"/>
  <c r="CD8"/>
  <c r="CB8"/>
  <c r="CA8"/>
  <c r="BZ8"/>
  <c r="BY8"/>
  <c r="BW8"/>
  <c r="BV8"/>
  <c r="BU8"/>
  <c r="BT8"/>
  <c r="BR8"/>
  <c r="BQ8"/>
  <c r="BP8"/>
  <c r="BO8"/>
  <c r="BM8"/>
  <c r="BL8"/>
  <c r="BK8"/>
  <c r="BJ8"/>
  <c r="BH8"/>
  <c r="BG8"/>
  <c r="BF8"/>
  <c r="BE8"/>
  <c r="BC8"/>
  <c r="BB8"/>
  <c r="BA8"/>
  <c r="AZ8"/>
  <c r="AX8"/>
  <c r="AW8"/>
  <c r="AV8"/>
  <c r="AU8"/>
  <c r="AS8"/>
  <c r="AR8"/>
  <c r="AQ8"/>
  <c r="AP8"/>
  <c r="AN8"/>
  <c r="AM8"/>
  <c r="AL8"/>
  <c r="AK8"/>
  <c r="AI8"/>
  <c r="AH8"/>
  <c r="AG8"/>
  <c r="AF8"/>
  <c r="AD8"/>
  <c r="AC8"/>
  <c r="AB8"/>
  <c r="AA8"/>
  <c r="Y8"/>
  <c r="X8"/>
  <c r="V8"/>
  <c r="U8"/>
  <c r="T8"/>
  <c r="S8"/>
  <c r="Q8"/>
  <c r="P8"/>
  <c r="J98" i="110"/>
  <c r="F98"/>
  <c r="J97"/>
  <c r="F97"/>
  <c r="J96"/>
  <c r="F96"/>
  <c r="J95"/>
  <c r="I95"/>
  <c r="F95"/>
  <c r="E95"/>
  <c r="J94"/>
  <c r="I94"/>
  <c r="F94"/>
  <c r="E94"/>
  <c r="J93"/>
  <c r="I93"/>
  <c r="F93"/>
  <c r="E93"/>
  <c r="J92"/>
  <c r="I92"/>
  <c r="F92"/>
  <c r="E92"/>
  <c r="J91"/>
  <c r="I91"/>
  <c r="F91"/>
  <c r="E91"/>
  <c r="J90"/>
  <c r="I90"/>
  <c r="F90"/>
  <c r="E90"/>
  <c r="J89"/>
  <c r="I89"/>
  <c r="F89"/>
  <c r="E89"/>
  <c r="J88"/>
  <c r="I88"/>
  <c r="F88"/>
  <c r="E88"/>
  <c r="J87"/>
  <c r="I87"/>
  <c r="F87"/>
  <c r="E87"/>
  <c r="J86"/>
  <c r="I86"/>
  <c r="F86"/>
  <c r="E86"/>
  <c r="J85"/>
  <c r="I85"/>
  <c r="F85"/>
  <c r="E85"/>
  <c r="J84"/>
  <c r="I84"/>
  <c r="F84"/>
  <c r="E84"/>
  <c r="J83"/>
  <c r="I83"/>
  <c r="F83"/>
  <c r="E83"/>
  <c r="J82"/>
  <c r="I82"/>
  <c r="F82"/>
  <c r="E82"/>
  <c r="J81"/>
  <c r="I81"/>
  <c r="F81"/>
  <c r="E81"/>
  <c r="J80"/>
  <c r="I80"/>
  <c r="F80"/>
  <c r="E80"/>
  <c r="J79"/>
  <c r="I79"/>
  <c r="F79"/>
  <c r="E79"/>
  <c r="J78"/>
  <c r="I78"/>
  <c r="F78"/>
  <c r="E78"/>
  <c r="J77"/>
  <c r="I77"/>
  <c r="F77"/>
  <c r="E77"/>
  <c r="J76"/>
  <c r="I76"/>
  <c r="F76"/>
  <c r="E76"/>
  <c r="J75"/>
  <c r="I75"/>
  <c r="F75"/>
  <c r="E75"/>
  <c r="J74"/>
  <c r="I74"/>
  <c r="F74"/>
  <c r="E74"/>
  <c r="J73"/>
  <c r="I73"/>
  <c r="F73"/>
  <c r="E73"/>
  <c r="J72"/>
  <c r="I72"/>
  <c r="F72"/>
  <c r="E72"/>
  <c r="J71"/>
  <c r="I71"/>
  <c r="F71"/>
  <c r="E71"/>
  <c r="J70"/>
  <c r="I70"/>
  <c r="F70"/>
  <c r="E70"/>
  <c r="J69"/>
  <c r="I69"/>
  <c r="F69"/>
  <c r="E69"/>
  <c r="J68"/>
  <c r="I68"/>
  <c r="F68"/>
  <c r="E68"/>
  <c r="J67"/>
  <c r="I67"/>
  <c r="F67"/>
  <c r="E67"/>
  <c r="J66"/>
  <c r="I66"/>
  <c r="F66"/>
  <c r="E66"/>
  <c r="J65"/>
  <c r="I65"/>
  <c r="F65"/>
  <c r="E65"/>
  <c r="J64"/>
  <c r="I64"/>
  <c r="F64"/>
  <c r="E64"/>
  <c r="J63"/>
  <c r="I63"/>
  <c r="F63"/>
  <c r="E63"/>
  <c r="J62"/>
  <c r="I62"/>
  <c r="F62"/>
  <c r="E62"/>
  <c r="J61"/>
  <c r="I61"/>
  <c r="F61"/>
  <c r="E61"/>
  <c r="J60"/>
  <c r="I60"/>
  <c r="F60"/>
  <c r="E60"/>
  <c r="J59"/>
  <c r="I59"/>
  <c r="F59"/>
  <c r="E59"/>
  <c r="J58"/>
  <c r="I58"/>
  <c r="F58"/>
  <c r="E58"/>
  <c r="J57"/>
  <c r="I57"/>
  <c r="F57"/>
  <c r="E57"/>
  <c r="J56"/>
  <c r="I56"/>
  <c r="F56"/>
  <c r="E56"/>
  <c r="J55"/>
  <c r="I55"/>
  <c r="F55"/>
  <c r="E55"/>
  <c r="J54"/>
  <c r="I54"/>
  <c r="F54"/>
  <c r="E54"/>
  <c r="J53"/>
  <c r="I53"/>
  <c r="F53"/>
  <c r="E53"/>
  <c r="J52"/>
  <c r="I52"/>
  <c r="F52"/>
  <c r="E52"/>
  <c r="J51"/>
  <c r="I51"/>
  <c r="F51"/>
  <c r="E51"/>
  <c r="J50"/>
  <c r="I50"/>
  <c r="F50"/>
  <c r="E50"/>
  <c r="J49"/>
  <c r="I49"/>
  <c r="F49"/>
  <c r="E49"/>
  <c r="J48"/>
  <c r="I48"/>
  <c r="F48"/>
  <c r="E48"/>
  <c r="J47"/>
  <c r="I47"/>
  <c r="F47"/>
  <c r="E47"/>
  <c r="J46"/>
  <c r="I46"/>
  <c r="F46"/>
  <c r="E46"/>
  <c r="J45"/>
  <c r="I45"/>
  <c r="F45"/>
  <c r="E45"/>
  <c r="J44"/>
  <c r="I44"/>
  <c r="F44"/>
  <c r="E44"/>
  <c r="J43"/>
  <c r="I43"/>
  <c r="F43"/>
  <c r="E43"/>
  <c r="J42"/>
  <c r="I42"/>
  <c r="F42"/>
  <c r="E42"/>
  <c r="J41"/>
  <c r="I41"/>
  <c r="F41"/>
  <c r="E41"/>
  <c r="J40"/>
  <c r="I40"/>
  <c r="F40"/>
  <c r="E40"/>
  <c r="J39"/>
  <c r="I39"/>
  <c r="F39"/>
  <c r="E39"/>
  <c r="J38"/>
  <c r="I38"/>
  <c r="F38"/>
  <c r="E38"/>
  <c r="J37"/>
  <c r="I37"/>
  <c r="F37"/>
  <c r="E37"/>
  <c r="J36"/>
  <c r="I36"/>
  <c r="F36"/>
  <c r="E36"/>
  <c r="J35"/>
  <c r="I35"/>
  <c r="F35"/>
  <c r="E35"/>
  <c r="J34"/>
  <c r="I34"/>
  <c r="F34"/>
  <c r="E34"/>
  <c r="J33"/>
  <c r="I33"/>
  <c r="F33"/>
  <c r="E33"/>
  <c r="J32"/>
  <c r="I32"/>
  <c r="F32"/>
  <c r="E32"/>
  <c r="J31"/>
  <c r="I31"/>
  <c r="F31"/>
  <c r="E31"/>
  <c r="J30"/>
  <c r="I30"/>
  <c r="F30"/>
  <c r="E30"/>
  <c r="J29"/>
  <c r="I29"/>
  <c r="F29"/>
  <c r="E29"/>
  <c r="J28"/>
  <c r="I28"/>
  <c r="F28"/>
  <c r="E28"/>
  <c r="J27"/>
  <c r="I27"/>
  <c r="F27"/>
  <c r="E27"/>
  <c r="J26"/>
  <c r="I26"/>
  <c r="F26"/>
  <c r="E26"/>
  <c r="J25"/>
  <c r="I25"/>
  <c r="F25"/>
  <c r="E25"/>
  <c r="J24"/>
  <c r="I24"/>
  <c r="F24"/>
  <c r="E24"/>
  <c r="J23"/>
  <c r="I23"/>
  <c r="F23"/>
  <c r="E23"/>
  <c r="J22"/>
  <c r="I22"/>
  <c r="F22"/>
  <c r="E22"/>
  <c r="J21"/>
  <c r="I21"/>
  <c r="F21"/>
  <c r="E21"/>
  <c r="J20"/>
  <c r="I20"/>
  <c r="F20"/>
  <c r="E20"/>
  <c r="J19"/>
  <c r="I19"/>
  <c r="F19"/>
  <c r="E19"/>
  <c r="J18"/>
  <c r="I18"/>
  <c r="F18"/>
  <c r="E18"/>
  <c r="J17"/>
  <c r="I17"/>
  <c r="F17"/>
  <c r="E17"/>
  <c r="J16"/>
  <c r="I16"/>
  <c r="F16"/>
  <c r="E16"/>
  <c r="J15"/>
  <c r="I15"/>
  <c r="F15"/>
  <c r="E15"/>
  <c r="J14"/>
  <c r="I14"/>
  <c r="F14"/>
  <c r="E14"/>
  <c r="J13"/>
  <c r="I13"/>
  <c r="F13"/>
  <c r="E13"/>
  <c r="J12"/>
  <c r="I12"/>
  <c r="F12"/>
  <c r="E12"/>
  <c r="J11"/>
  <c r="I11"/>
  <c r="F11"/>
  <c r="E11"/>
  <c r="J10"/>
  <c r="I10"/>
  <c r="F10"/>
  <c r="E10"/>
  <c r="J9"/>
  <c r="I9"/>
  <c r="F9"/>
  <c r="E9"/>
  <c r="J8"/>
  <c r="I8"/>
  <c r="F8"/>
  <c r="E8"/>
  <c r="J7"/>
  <c r="I7"/>
  <c r="F7"/>
  <c r="E7"/>
  <c r="J6"/>
  <c r="I6"/>
  <c r="F6"/>
  <c r="E6"/>
  <c r="BZ32" i="82"/>
  <c r="BY32"/>
  <c r="BW32"/>
  <c r="BV32"/>
  <c r="BT32"/>
  <c r="BS32"/>
  <c r="BQ32"/>
  <c r="BP32"/>
  <c r="BN32"/>
  <c r="BM32"/>
  <c r="BK32"/>
  <c r="BJ32"/>
  <c r="BH32"/>
  <c r="BG32"/>
  <c r="BE32"/>
  <c r="BD32"/>
  <c r="BB32"/>
  <c r="BA32"/>
  <c r="AY32"/>
  <c r="AX32"/>
  <c r="AV32"/>
  <c r="AU32"/>
  <c r="CA31"/>
  <c r="BX31"/>
  <c r="BU31"/>
  <c r="BR31"/>
  <c r="BO31"/>
  <c r="BL31"/>
  <c r="BI31"/>
  <c r="BF31"/>
  <c r="BC31"/>
  <c r="AZ31"/>
  <c r="AW31"/>
  <c r="CA30"/>
  <c r="BX30"/>
  <c r="BU30"/>
  <c r="BR30"/>
  <c r="BO30"/>
  <c r="BL30"/>
  <c r="BI30"/>
  <c r="BF30"/>
  <c r="BC30"/>
  <c r="AZ30"/>
  <c r="AW30"/>
  <c r="CA29"/>
  <c r="BX29"/>
  <c r="BU29"/>
  <c r="BR29"/>
  <c r="BO29"/>
  <c r="BL29"/>
  <c r="BI29"/>
  <c r="BF29"/>
  <c r="BC29"/>
  <c r="AZ29"/>
  <c r="AW29"/>
  <c r="CA28"/>
  <c r="BX28"/>
  <c r="BU28"/>
  <c r="BR28"/>
  <c r="BO28"/>
  <c r="BL28"/>
  <c r="BI28"/>
  <c r="BF28"/>
  <c r="BC28"/>
  <c r="AZ28"/>
  <c r="AW28"/>
  <c r="CA27"/>
  <c r="BX27"/>
  <c r="BU27"/>
  <c r="BR27"/>
  <c r="BO27"/>
  <c r="BL27"/>
  <c r="BI27"/>
  <c r="BF27"/>
  <c r="BC27"/>
  <c r="AZ27"/>
  <c r="AW27"/>
  <c r="CA26"/>
  <c r="BX26"/>
  <c r="BU26"/>
  <c r="BR26"/>
  <c r="BO26"/>
  <c r="BL26"/>
  <c r="BI26"/>
  <c r="BF26"/>
  <c r="BC26"/>
  <c r="AZ26"/>
  <c r="AW26"/>
  <c r="CA25"/>
  <c r="BX25"/>
  <c r="BU25"/>
  <c r="BR25"/>
  <c r="BO25"/>
  <c r="BL25"/>
  <c r="BI25"/>
  <c r="BF25"/>
  <c r="BC25"/>
  <c r="AZ25"/>
  <c r="AW25"/>
  <c r="CA24"/>
  <c r="BX24"/>
  <c r="BU24"/>
  <c r="BR24"/>
  <c r="BO24"/>
  <c r="BL24"/>
  <c r="BI24"/>
  <c r="BF24"/>
  <c r="BC24"/>
  <c r="AZ24"/>
  <c r="AW24"/>
  <c r="CA23"/>
  <c r="BX23"/>
  <c r="BU23"/>
  <c r="BR23"/>
  <c r="BO23"/>
  <c r="BL23"/>
  <c r="BI23"/>
  <c r="BF23"/>
  <c r="BC23"/>
  <c r="AZ23"/>
  <c r="AW23"/>
  <c r="CA22"/>
  <c r="BX22"/>
  <c r="BU22"/>
  <c r="BR22"/>
  <c r="BO22"/>
  <c r="BL22"/>
  <c r="BI22"/>
  <c r="BF22"/>
  <c r="BC22"/>
  <c r="AZ22"/>
  <c r="AW22"/>
  <c r="CA21"/>
  <c r="BX21"/>
  <c r="BU21"/>
  <c r="BR21"/>
  <c r="BO21"/>
  <c r="BL21"/>
  <c r="BI21"/>
  <c r="BF21"/>
  <c r="BC21"/>
  <c r="AZ21"/>
  <c r="AW21"/>
  <c r="CA20"/>
  <c r="BX20"/>
  <c r="BU20"/>
  <c r="BR20"/>
  <c r="BO20"/>
  <c r="BL20"/>
  <c r="BI20"/>
  <c r="BF20"/>
  <c r="BC20"/>
  <c r="AZ20"/>
  <c r="AW20"/>
  <c r="CA19"/>
  <c r="BX19"/>
  <c r="BU19"/>
  <c r="BR19"/>
  <c r="BO19"/>
  <c r="BL19"/>
  <c r="BI19"/>
  <c r="BF19"/>
  <c r="BC19"/>
  <c r="AZ19"/>
  <c r="AW19"/>
  <c r="CA18"/>
  <c r="BX18"/>
  <c r="BU18"/>
  <c r="BR18"/>
  <c r="BO18"/>
  <c r="BL18"/>
  <c r="BI18"/>
  <c r="BF18"/>
  <c r="BC18"/>
  <c r="AZ18"/>
  <c r="AW18"/>
  <c r="CA17"/>
  <c r="BX17"/>
  <c r="BU17"/>
  <c r="BR17"/>
  <c r="BO17"/>
  <c r="BL17"/>
  <c r="BI17"/>
  <c r="BF17"/>
  <c r="BC17"/>
  <c r="AZ17"/>
  <c r="AW17"/>
  <c r="BZ16"/>
  <c r="BY16"/>
  <c r="BW16"/>
  <c r="BV16"/>
  <c r="BT16"/>
  <c r="BS16"/>
  <c r="BQ16"/>
  <c r="BP16"/>
  <c r="BN16"/>
  <c r="BM16"/>
  <c r="BK16"/>
  <c r="BJ16"/>
  <c r="BH16"/>
  <c r="BG16"/>
  <c r="BE16"/>
  <c r="BD16"/>
  <c r="BB16"/>
  <c r="BA16"/>
  <c r="AY16"/>
  <c r="AX16"/>
  <c r="AV16"/>
  <c r="AU16"/>
  <c r="E16"/>
  <c r="D16"/>
  <c r="C16"/>
  <c r="B16"/>
  <c r="CA15"/>
  <c r="BX15"/>
  <c r="BU15"/>
  <c r="BR15"/>
  <c r="BO15"/>
  <c r="BL15"/>
  <c r="BI15"/>
  <c r="BF15"/>
  <c r="BC15"/>
  <c r="AZ15"/>
  <c r="AW15"/>
  <c r="CA13"/>
  <c r="BX13"/>
  <c r="BU13"/>
  <c r="BR13"/>
  <c r="BO13"/>
  <c r="BL13"/>
  <c r="BI13"/>
  <c r="BF13"/>
  <c r="BC13"/>
  <c r="AZ13"/>
  <c r="AW13"/>
  <c r="CA12"/>
  <c r="BX12"/>
  <c r="BU12"/>
  <c r="BR12"/>
  <c r="BO12"/>
  <c r="BL12"/>
  <c r="BI12"/>
  <c r="BF12"/>
  <c r="BC12"/>
  <c r="AZ12"/>
  <c r="AW12"/>
  <c r="CA11"/>
  <c r="BX11"/>
  <c r="BU11"/>
  <c r="BR11"/>
  <c r="BO11"/>
  <c r="BL11"/>
  <c r="BI11"/>
  <c r="BF11"/>
  <c r="BC11"/>
  <c r="AZ11"/>
  <c r="AW11"/>
  <c r="BZ10"/>
  <c r="BY10"/>
  <c r="BW10"/>
  <c r="BV10"/>
  <c r="BT10"/>
  <c r="BS10"/>
  <c r="BQ10"/>
  <c r="BP10"/>
  <c r="BN10"/>
  <c r="BM10"/>
  <c r="BK10"/>
  <c r="BJ10"/>
  <c r="BH10"/>
  <c r="BG10"/>
  <c r="BE10"/>
  <c r="BD10"/>
  <c r="BB10"/>
  <c r="BA10"/>
  <c r="AY10"/>
  <c r="AX10"/>
  <c r="AV10"/>
  <c r="AU10"/>
  <c r="E10"/>
  <c r="D10"/>
  <c r="C10"/>
  <c r="B10"/>
  <c r="CA9"/>
  <c r="BX9"/>
  <c r="BU9"/>
  <c r="BR9"/>
  <c r="BO9"/>
  <c r="BL9"/>
  <c r="BI9"/>
  <c r="BF9"/>
  <c r="BC9"/>
  <c r="AZ9"/>
  <c r="AW9"/>
  <c r="BZ8"/>
  <c r="BY8"/>
  <c r="BW8"/>
  <c r="BV8"/>
  <c r="BT8"/>
  <c r="BS8"/>
  <c r="BQ8"/>
  <c r="BP8"/>
  <c r="BN8"/>
  <c r="BM8"/>
  <c r="BK8"/>
  <c r="BJ8"/>
  <c r="BH8"/>
  <c r="BG8"/>
  <c r="BE8"/>
  <c r="BD8"/>
  <c r="BB8"/>
  <c r="BA8"/>
  <c r="AY8"/>
  <c r="AX8"/>
  <c r="AV8"/>
  <c r="AU8"/>
  <c r="E8"/>
  <c r="CA7"/>
  <c r="BX7"/>
  <c r="BU7"/>
  <c r="BR7"/>
  <c r="BO7"/>
  <c r="BL7"/>
  <c r="BI7"/>
  <c r="BF7"/>
  <c r="BC7"/>
  <c r="AZ7"/>
  <c r="AW7"/>
  <c r="CA5"/>
  <c r="BX5"/>
  <c r="BU5"/>
  <c r="BR5"/>
  <c r="BO5"/>
  <c r="BL5"/>
  <c r="BI5"/>
  <c r="BF5"/>
  <c r="BC5"/>
  <c r="AZ5"/>
  <c r="AW5"/>
  <c r="BO48" i="103"/>
  <c r="BN48"/>
  <c r="BO47"/>
  <c r="BN47"/>
  <c r="BO46"/>
  <c r="BN46"/>
  <c r="BN45"/>
  <c r="BO44"/>
  <c r="BN44"/>
  <c r="BO43"/>
  <c r="BN43"/>
  <c r="BO42"/>
  <c r="BN42"/>
  <c r="BO41"/>
  <c r="BN41"/>
  <c r="BO40"/>
  <c r="BN40"/>
  <c r="BO39"/>
  <c r="BN39"/>
  <c r="BO38"/>
  <c r="BN38"/>
  <c r="BO37"/>
  <c r="BN37"/>
  <c r="BO36"/>
  <c r="BN36"/>
  <c r="BN35"/>
  <c r="BN34"/>
  <c r="BO33"/>
  <c r="BN33"/>
  <c r="BN32"/>
  <c r="BN31"/>
  <c r="BO30"/>
  <c r="BN30"/>
  <c r="BN29"/>
  <c r="BO28"/>
  <c r="BN28"/>
  <c r="BO27"/>
  <c r="BN27"/>
  <c r="BO26"/>
  <c r="BN26"/>
  <c r="BO25"/>
  <c r="BN25"/>
  <c r="BO24"/>
  <c r="BN24"/>
  <c r="BN23"/>
  <c r="BN22"/>
  <c r="BO21"/>
  <c r="BN21"/>
  <c r="BN20"/>
  <c r="BO19"/>
  <c r="BN19"/>
  <c r="BN18"/>
  <c r="BO17"/>
  <c r="BN17"/>
  <c r="BO16"/>
  <c r="BN16"/>
  <c r="BO15"/>
  <c r="BN15"/>
  <c r="BO14"/>
  <c r="BN14"/>
  <c r="BO13"/>
  <c r="BN13"/>
  <c r="BO12"/>
  <c r="BN12"/>
  <c r="BO11"/>
  <c r="BN11"/>
  <c r="BO10"/>
  <c r="BN10"/>
  <c r="BO9"/>
  <c r="BN9"/>
  <c r="BO8"/>
  <c r="BN8"/>
  <c r="BO7"/>
  <c r="BN7"/>
  <c r="BO6"/>
  <c r="BN6"/>
  <c r="S271" i="97"/>
  <c r="R271"/>
  <c r="Q271"/>
  <c r="O271"/>
  <c r="T269"/>
  <c r="S269"/>
  <c r="R269"/>
  <c r="Q269"/>
  <c r="O269"/>
  <c r="T267"/>
  <c r="S267"/>
  <c r="R267"/>
  <c r="Q267"/>
  <c r="O267"/>
  <c r="T265"/>
  <c r="S265"/>
  <c r="Q265"/>
  <c r="O265"/>
  <c r="T263"/>
  <c r="S263"/>
  <c r="R263"/>
  <c r="Q263"/>
  <c r="O263"/>
  <c r="T261"/>
  <c r="S261"/>
  <c r="R261"/>
  <c r="Q261"/>
  <c r="O261"/>
  <c r="T259"/>
  <c r="S259"/>
  <c r="R259"/>
  <c r="Q259"/>
  <c r="O259"/>
  <c r="T257"/>
  <c r="S257"/>
  <c r="R257"/>
  <c r="Q257"/>
  <c r="O257"/>
  <c r="T255"/>
  <c r="S255"/>
  <c r="Q255"/>
  <c r="O255"/>
  <c r="W253"/>
  <c r="V253"/>
  <c r="N253"/>
  <c r="P267" s="1"/>
  <c r="J98" i="109"/>
  <c r="F98"/>
  <c r="J97"/>
  <c r="F97"/>
  <c r="J96"/>
  <c r="F96"/>
  <c r="J95"/>
  <c r="I95"/>
  <c r="F95"/>
  <c r="E95"/>
  <c r="J94"/>
  <c r="I94"/>
  <c r="F94"/>
  <c r="E94"/>
  <c r="J93"/>
  <c r="I93"/>
  <c r="F93"/>
  <c r="E93"/>
  <c r="J92"/>
  <c r="I92"/>
  <c r="F92"/>
  <c r="E92"/>
  <c r="J91"/>
  <c r="I91"/>
  <c r="F91"/>
  <c r="E91"/>
  <c r="J90"/>
  <c r="I90"/>
  <c r="F90"/>
  <c r="E90"/>
  <c r="J89"/>
  <c r="I89"/>
  <c r="F89"/>
  <c r="E89"/>
  <c r="J88"/>
  <c r="I88"/>
  <c r="F88"/>
  <c r="E88"/>
  <c r="J87"/>
  <c r="I87"/>
  <c r="F87"/>
  <c r="E87"/>
  <c r="J86"/>
  <c r="I86"/>
  <c r="F86"/>
  <c r="E86"/>
  <c r="J85"/>
  <c r="I85"/>
  <c r="F85"/>
  <c r="E85"/>
  <c r="J84"/>
  <c r="I84"/>
  <c r="F84"/>
  <c r="E84"/>
  <c r="J83"/>
  <c r="I83"/>
  <c r="F83"/>
  <c r="E83"/>
  <c r="J82"/>
  <c r="I82"/>
  <c r="F82"/>
  <c r="E82"/>
  <c r="J81"/>
  <c r="I81"/>
  <c r="F81"/>
  <c r="E81"/>
  <c r="J80"/>
  <c r="I80"/>
  <c r="F80"/>
  <c r="E80"/>
  <c r="J79"/>
  <c r="I79"/>
  <c r="F79"/>
  <c r="E79"/>
  <c r="J78"/>
  <c r="I78"/>
  <c r="F78"/>
  <c r="E78"/>
  <c r="J77"/>
  <c r="I77"/>
  <c r="F77"/>
  <c r="E77"/>
  <c r="J76"/>
  <c r="I76"/>
  <c r="F76"/>
  <c r="E76"/>
  <c r="J75"/>
  <c r="I75"/>
  <c r="F75"/>
  <c r="E75"/>
  <c r="J74"/>
  <c r="I74"/>
  <c r="F74"/>
  <c r="E74"/>
  <c r="J73"/>
  <c r="I73"/>
  <c r="F73"/>
  <c r="E73"/>
  <c r="J72"/>
  <c r="I72"/>
  <c r="F72"/>
  <c r="E72"/>
  <c r="J71"/>
  <c r="I71"/>
  <c r="F71"/>
  <c r="E71"/>
  <c r="J70"/>
  <c r="I70"/>
  <c r="F70"/>
  <c r="E70"/>
  <c r="J69"/>
  <c r="I69"/>
  <c r="F69"/>
  <c r="E69"/>
  <c r="J68"/>
  <c r="I68"/>
  <c r="F68"/>
  <c r="E68"/>
  <c r="J67"/>
  <c r="I67"/>
  <c r="F67"/>
  <c r="E67"/>
  <c r="J66"/>
  <c r="I66"/>
  <c r="F66"/>
  <c r="E66"/>
  <c r="J65"/>
  <c r="I65"/>
  <c r="F65"/>
  <c r="E65"/>
  <c r="J64"/>
  <c r="I64"/>
  <c r="F64"/>
  <c r="E64"/>
  <c r="J63"/>
  <c r="I63"/>
  <c r="F63"/>
  <c r="E63"/>
  <c r="J62"/>
  <c r="I62"/>
  <c r="F62"/>
  <c r="E62"/>
  <c r="J61"/>
  <c r="I61"/>
  <c r="F61"/>
  <c r="E61"/>
  <c r="J60"/>
  <c r="I60"/>
  <c r="F60"/>
  <c r="E60"/>
  <c r="J59"/>
  <c r="I59"/>
  <c r="F59"/>
  <c r="E59"/>
  <c r="J58"/>
  <c r="I58"/>
  <c r="F58"/>
  <c r="E58"/>
  <c r="J57"/>
  <c r="I57"/>
  <c r="F57"/>
  <c r="E57"/>
  <c r="J56"/>
  <c r="I56"/>
  <c r="F56"/>
  <c r="E56"/>
  <c r="J55"/>
  <c r="I55"/>
  <c r="F55"/>
  <c r="E55"/>
  <c r="J54"/>
  <c r="I54"/>
  <c r="F54"/>
  <c r="E54"/>
  <c r="J53"/>
  <c r="I53"/>
  <c r="F53"/>
  <c r="E53"/>
  <c r="J52"/>
  <c r="I52"/>
  <c r="F52"/>
  <c r="E52"/>
  <c r="J51"/>
  <c r="I51"/>
  <c r="F51"/>
  <c r="E51"/>
  <c r="J50"/>
  <c r="I50"/>
  <c r="F50"/>
  <c r="E50"/>
  <c r="J49"/>
  <c r="I49"/>
  <c r="F49"/>
  <c r="E49"/>
  <c r="J48"/>
  <c r="I48"/>
  <c r="F48"/>
  <c r="E48"/>
  <c r="J47"/>
  <c r="I47"/>
  <c r="F47"/>
  <c r="E47"/>
  <c r="J46"/>
  <c r="I46"/>
  <c r="F46"/>
  <c r="E46"/>
  <c r="J45"/>
  <c r="I45"/>
  <c r="F45"/>
  <c r="E45"/>
  <c r="J44"/>
  <c r="I44"/>
  <c r="F44"/>
  <c r="E44"/>
  <c r="J43"/>
  <c r="I43"/>
  <c r="F43"/>
  <c r="E43"/>
  <c r="J42"/>
  <c r="I42"/>
  <c r="F42"/>
  <c r="E42"/>
  <c r="J41"/>
  <c r="I41"/>
  <c r="F41"/>
  <c r="E41"/>
  <c r="J40"/>
  <c r="I40"/>
  <c r="F40"/>
  <c r="E40"/>
  <c r="J39"/>
  <c r="I39"/>
  <c r="F39"/>
  <c r="E39"/>
  <c r="J38"/>
  <c r="I38"/>
  <c r="F38"/>
  <c r="E38"/>
  <c r="J37"/>
  <c r="I37"/>
  <c r="F37"/>
  <c r="E37"/>
  <c r="J36"/>
  <c r="I36"/>
  <c r="F36"/>
  <c r="E36"/>
  <c r="J35"/>
  <c r="I35"/>
  <c r="F35"/>
  <c r="E35"/>
  <c r="J34"/>
  <c r="I34"/>
  <c r="F34"/>
  <c r="E34"/>
  <c r="J33"/>
  <c r="I33"/>
  <c r="F33"/>
  <c r="E33"/>
  <c r="J32"/>
  <c r="I32"/>
  <c r="F32"/>
  <c r="E32"/>
  <c r="J31"/>
  <c r="I31"/>
  <c r="F31"/>
  <c r="E31"/>
  <c r="J30"/>
  <c r="I30"/>
  <c r="F30"/>
  <c r="E30"/>
  <c r="J29"/>
  <c r="I29"/>
  <c r="F29"/>
  <c r="E29"/>
  <c r="J28"/>
  <c r="I28"/>
  <c r="F28"/>
  <c r="E28"/>
  <c r="J27"/>
  <c r="I27"/>
  <c r="F27"/>
  <c r="E27"/>
  <c r="J26"/>
  <c r="I26"/>
  <c r="F26"/>
  <c r="E26"/>
  <c r="J25"/>
  <c r="I25"/>
  <c r="F25"/>
  <c r="E25"/>
  <c r="J24"/>
  <c r="I24"/>
  <c r="F24"/>
  <c r="E24"/>
  <c r="J23"/>
  <c r="I23"/>
  <c r="F23"/>
  <c r="E23"/>
  <c r="J22"/>
  <c r="I22"/>
  <c r="F22"/>
  <c r="E22"/>
  <c r="J21"/>
  <c r="I21"/>
  <c r="F21"/>
  <c r="E21"/>
  <c r="J20"/>
  <c r="I20"/>
  <c r="F20"/>
  <c r="E20"/>
  <c r="J19"/>
  <c r="I19"/>
  <c r="F19"/>
  <c r="E19"/>
  <c r="J18"/>
  <c r="I18"/>
  <c r="F18"/>
  <c r="E18"/>
  <c r="J17"/>
  <c r="I17"/>
  <c r="F17"/>
  <c r="E17"/>
  <c r="J16"/>
  <c r="I16"/>
  <c r="F16"/>
  <c r="E16"/>
  <c r="J15"/>
  <c r="I15"/>
  <c r="F15"/>
  <c r="E15"/>
  <c r="J14"/>
  <c r="I14"/>
  <c r="F14"/>
  <c r="E14"/>
  <c r="J13"/>
  <c r="I13"/>
  <c r="F13"/>
  <c r="E13"/>
  <c r="J12"/>
  <c r="I12"/>
  <c r="F12"/>
  <c r="E12"/>
  <c r="J11"/>
  <c r="I11"/>
  <c r="F11"/>
  <c r="E11"/>
  <c r="J10"/>
  <c r="I10"/>
  <c r="F10"/>
  <c r="E10"/>
  <c r="J9"/>
  <c r="I9"/>
  <c r="F9"/>
  <c r="E9"/>
  <c r="J8"/>
  <c r="I8"/>
  <c r="F8"/>
  <c r="E8"/>
  <c r="J7"/>
  <c r="I7"/>
  <c r="F7"/>
  <c r="E7"/>
  <c r="J6"/>
  <c r="I6"/>
  <c r="F6"/>
  <c r="E6"/>
  <c r="BH41" i="103"/>
  <c r="BG41"/>
  <c r="BH40"/>
  <c r="BG40"/>
  <c r="BH39"/>
  <c r="BG39"/>
  <c r="BH38"/>
  <c r="BG38"/>
  <c r="BH37"/>
  <c r="BG37"/>
  <c r="BG36"/>
  <c r="BH35"/>
  <c r="BG35"/>
  <c r="BH34"/>
  <c r="BG34"/>
  <c r="BH33"/>
  <c r="BG33"/>
  <c r="BH32"/>
  <c r="BG32"/>
  <c r="BG31"/>
  <c r="BH30"/>
  <c r="BG30"/>
  <c r="BH29"/>
  <c r="BG29"/>
  <c r="BH28"/>
  <c r="BG28"/>
  <c r="BH27"/>
  <c r="BG27"/>
  <c r="BH26"/>
  <c r="BG26"/>
  <c r="BH25"/>
  <c r="BG25"/>
  <c r="BG24"/>
  <c r="BH23"/>
  <c r="BG23"/>
  <c r="BH22"/>
  <c r="BG22"/>
  <c r="BH21"/>
  <c r="BG21"/>
  <c r="BH20"/>
  <c r="BG20"/>
  <c r="BH19"/>
  <c r="BG19"/>
  <c r="BH18"/>
  <c r="BG18"/>
  <c r="BH17"/>
  <c r="BG17"/>
  <c r="BH16"/>
  <c r="BG16"/>
  <c r="BH15"/>
  <c r="BG15"/>
  <c r="BG14"/>
  <c r="BH13"/>
  <c r="BG13"/>
  <c r="BH12"/>
  <c r="BG12"/>
  <c r="BH11"/>
  <c r="BG11"/>
  <c r="BH10"/>
  <c r="BG10"/>
  <c r="BH9"/>
  <c r="BG9"/>
  <c r="BH8"/>
  <c r="BG8"/>
  <c r="BH7"/>
  <c r="BG7"/>
  <c r="S244" i="97"/>
  <c r="R244"/>
  <c r="Q244"/>
  <c r="O244"/>
  <c r="T242"/>
  <c r="S242"/>
  <c r="R242"/>
  <c r="Q242"/>
  <c r="O242"/>
  <c r="T240"/>
  <c r="S240"/>
  <c r="R240"/>
  <c r="Q240"/>
  <c r="O240"/>
  <c r="T238"/>
  <c r="S238"/>
  <c r="Q238"/>
  <c r="O238"/>
  <c r="T236"/>
  <c r="S236"/>
  <c r="R236"/>
  <c r="Q236"/>
  <c r="O236"/>
  <c r="T234"/>
  <c r="S234"/>
  <c r="R234"/>
  <c r="Q234"/>
  <c r="O234"/>
  <c r="T232"/>
  <c r="S232"/>
  <c r="R232"/>
  <c r="Q232"/>
  <c r="O232"/>
  <c r="T230"/>
  <c r="S230"/>
  <c r="R230"/>
  <c r="Q230"/>
  <c r="O230"/>
  <c r="T228"/>
  <c r="S228"/>
  <c r="R228"/>
  <c r="Q228"/>
  <c r="O228"/>
  <c r="W226"/>
  <c r="V226"/>
  <c r="N226"/>
  <c r="R226" s="1"/>
  <c r="BV88" i="95"/>
  <c r="BV87"/>
  <c r="BV86"/>
  <c r="BV85"/>
  <c r="BV84"/>
  <c r="BV83"/>
  <c r="BV82"/>
  <c r="BV81"/>
  <c r="BV80"/>
  <c r="BV79"/>
  <c r="BV78"/>
  <c r="BV77"/>
  <c r="BV76"/>
  <c r="BV75"/>
  <c r="BV74"/>
  <c r="BV73"/>
  <c r="BV72"/>
  <c r="BV71"/>
  <c r="BV70"/>
  <c r="BV69"/>
  <c r="BV68"/>
  <c r="BV67"/>
  <c r="BV66"/>
  <c r="BV65"/>
  <c r="BV64"/>
  <c r="BV63"/>
  <c r="BV62"/>
  <c r="BV61"/>
  <c r="BV60"/>
  <c r="BV59"/>
  <c r="BV58"/>
  <c r="BV57"/>
  <c r="BV56"/>
  <c r="BV55"/>
  <c r="BV54"/>
  <c r="BV53"/>
  <c r="BV52"/>
  <c r="BV51"/>
  <c r="BV50"/>
  <c r="BV49"/>
  <c r="BV48"/>
  <c r="BV47"/>
  <c r="BV46"/>
  <c r="BV45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V8"/>
  <c r="BV7"/>
  <c r="BV6"/>
  <c r="CC87" i="94"/>
  <c r="CC86"/>
  <c r="CC85"/>
  <c r="CC84"/>
  <c r="CC83"/>
  <c r="CC82"/>
  <c r="CC81"/>
  <c r="CC80"/>
  <c r="CC79"/>
  <c r="CC78"/>
  <c r="CC77"/>
  <c r="CC76"/>
  <c r="CC75"/>
  <c r="CC74"/>
  <c r="CC73"/>
  <c r="CC72"/>
  <c r="CC71"/>
  <c r="CC70"/>
  <c r="CC69"/>
  <c r="CC68"/>
  <c r="CC67"/>
  <c r="CC66"/>
  <c r="CC65"/>
  <c r="CC64"/>
  <c r="CC63"/>
  <c r="CC62"/>
  <c r="CC61"/>
  <c r="CC60"/>
  <c r="CC59"/>
  <c r="CC58"/>
  <c r="CC57"/>
  <c r="CC56"/>
  <c r="CC55"/>
  <c r="CC54"/>
  <c r="CC53"/>
  <c r="CC52"/>
  <c r="CC51"/>
  <c r="CC50"/>
  <c r="CC49"/>
  <c r="CC48"/>
  <c r="CC47"/>
  <c r="CC46"/>
  <c r="CC45"/>
  <c r="CC44"/>
  <c r="CC43"/>
  <c r="CC42"/>
  <c r="CC41"/>
  <c r="CC40"/>
  <c r="CC39"/>
  <c r="CC38"/>
  <c r="CC37"/>
  <c r="CC36"/>
  <c r="CC35"/>
  <c r="CC34"/>
  <c r="CC33"/>
  <c r="CC32"/>
  <c r="CC31"/>
  <c r="CC30"/>
  <c r="CC29"/>
  <c r="CC28"/>
  <c r="CC27"/>
  <c r="CC26"/>
  <c r="CC25"/>
  <c r="CC24"/>
  <c r="CC23"/>
  <c r="CC22"/>
  <c r="CC21"/>
  <c r="CC20"/>
  <c r="CC19"/>
  <c r="CC18"/>
  <c r="CC17"/>
  <c r="CC16"/>
  <c r="CC15"/>
  <c r="CC14"/>
  <c r="CC13"/>
  <c r="CC12"/>
  <c r="CC11"/>
  <c r="CC10"/>
  <c r="CC9"/>
  <c r="CC8"/>
  <c r="CC7"/>
  <c r="CC6"/>
  <c r="CC5"/>
  <c r="U101" i="93"/>
  <c r="S101"/>
  <c r="U100"/>
  <c r="S100"/>
  <c r="U98"/>
  <c r="S98"/>
  <c r="U97"/>
  <c r="S97"/>
  <c r="U96"/>
  <c r="S96"/>
  <c r="U95"/>
  <c r="S95"/>
  <c r="U94"/>
  <c r="S94"/>
  <c r="U93"/>
  <c r="S93"/>
  <c r="U92"/>
  <c r="S92"/>
  <c r="U91"/>
  <c r="S91"/>
  <c r="U90"/>
  <c r="S90"/>
  <c r="U88"/>
  <c r="S88"/>
  <c r="U87"/>
  <c r="S87"/>
  <c r="U86"/>
  <c r="S86"/>
  <c r="U85"/>
  <c r="S85"/>
  <c r="U84"/>
  <c r="S84"/>
  <c r="U83"/>
  <c r="S83"/>
  <c r="U82"/>
  <c r="S82"/>
  <c r="U81"/>
  <c r="S81"/>
  <c r="U80"/>
  <c r="S80"/>
  <c r="U79"/>
  <c r="S79"/>
  <c r="U78"/>
  <c r="S78"/>
  <c r="U77"/>
  <c r="S77"/>
  <c r="U75"/>
  <c r="S75"/>
  <c r="U74"/>
  <c r="S74"/>
  <c r="U73"/>
  <c r="S73"/>
  <c r="U72"/>
  <c r="S72"/>
  <c r="U70"/>
  <c r="S70"/>
  <c r="U69"/>
  <c r="S69"/>
  <c r="U68"/>
  <c r="S68"/>
  <c r="U67"/>
  <c r="S67"/>
  <c r="U66"/>
  <c r="S66"/>
  <c r="U65"/>
  <c r="S65"/>
  <c r="U64"/>
  <c r="S64"/>
  <c r="U63"/>
  <c r="S63"/>
  <c r="U62"/>
  <c r="S62"/>
  <c r="U61"/>
  <c r="S61"/>
  <c r="U60"/>
  <c r="S60"/>
  <c r="U59"/>
  <c r="S59"/>
  <c r="U58"/>
  <c r="S58"/>
  <c r="U57"/>
  <c r="S57"/>
  <c r="U55"/>
  <c r="S55"/>
  <c r="U54"/>
  <c r="S54"/>
  <c r="U53"/>
  <c r="S53"/>
  <c r="U52"/>
  <c r="S52"/>
  <c r="U51"/>
  <c r="S51"/>
  <c r="U50"/>
  <c r="S50"/>
  <c r="U49"/>
  <c r="S49"/>
  <c r="U47"/>
  <c r="S47"/>
  <c r="U46"/>
  <c r="S46"/>
  <c r="U45"/>
  <c r="S45"/>
  <c r="U44"/>
  <c r="S44"/>
  <c r="U43"/>
  <c r="S43"/>
  <c r="U42"/>
  <c r="S42"/>
  <c r="U40"/>
  <c r="S40"/>
  <c r="U39"/>
  <c r="S39"/>
  <c r="U38"/>
  <c r="S38"/>
  <c r="U37"/>
  <c r="S37"/>
  <c r="U36"/>
  <c r="S36"/>
  <c r="U35"/>
  <c r="S35"/>
  <c r="U34"/>
  <c r="S34"/>
  <c r="U33"/>
  <c r="S33"/>
  <c r="U32"/>
  <c r="S32"/>
  <c r="U31"/>
  <c r="S31"/>
  <c r="U29"/>
  <c r="S29"/>
  <c r="U28"/>
  <c r="S28"/>
  <c r="U27"/>
  <c r="S27"/>
  <c r="U26"/>
  <c r="S26"/>
  <c r="U25"/>
  <c r="S25"/>
  <c r="U24"/>
  <c r="S24"/>
  <c r="U23"/>
  <c r="S23"/>
  <c r="U22"/>
  <c r="S22"/>
  <c r="U21"/>
  <c r="S21"/>
  <c r="U20"/>
  <c r="S20"/>
  <c r="U19"/>
  <c r="S19"/>
  <c r="U18"/>
  <c r="S18"/>
  <c r="U17"/>
  <c r="S17"/>
  <c r="U16"/>
  <c r="S16"/>
  <c r="U15"/>
  <c r="S15"/>
  <c r="U14"/>
  <c r="S14"/>
  <c r="U13"/>
  <c r="S13"/>
  <c r="U12"/>
  <c r="S12"/>
  <c r="U10"/>
  <c r="S10"/>
  <c r="J98" i="108"/>
  <c r="F98"/>
  <c r="J97"/>
  <c r="F97"/>
  <c r="J96"/>
  <c r="F96"/>
  <c r="J95"/>
  <c r="I95"/>
  <c r="F95"/>
  <c r="E95"/>
  <c r="J94"/>
  <c r="I94"/>
  <c r="F94"/>
  <c r="E94"/>
  <c r="J93"/>
  <c r="I93"/>
  <c r="F93"/>
  <c r="E93"/>
  <c r="J92"/>
  <c r="I92"/>
  <c r="F92"/>
  <c r="E92"/>
  <c r="J91"/>
  <c r="I91"/>
  <c r="F91"/>
  <c r="E91"/>
  <c r="J90"/>
  <c r="I90"/>
  <c r="F90"/>
  <c r="E90"/>
  <c r="J89"/>
  <c r="I89"/>
  <c r="F89"/>
  <c r="E89"/>
  <c r="J88"/>
  <c r="I88"/>
  <c r="F88"/>
  <c r="E88"/>
  <c r="J87"/>
  <c r="I87"/>
  <c r="F87"/>
  <c r="E87"/>
  <c r="J86"/>
  <c r="I86"/>
  <c r="F86"/>
  <c r="E86"/>
  <c r="J85"/>
  <c r="I85"/>
  <c r="F85"/>
  <c r="E85"/>
  <c r="J84"/>
  <c r="I84"/>
  <c r="F84"/>
  <c r="E84"/>
  <c r="J83"/>
  <c r="I83"/>
  <c r="F83"/>
  <c r="E83"/>
  <c r="J82"/>
  <c r="I82"/>
  <c r="F82"/>
  <c r="E82"/>
  <c r="J81"/>
  <c r="I81"/>
  <c r="F81"/>
  <c r="E81"/>
  <c r="J80"/>
  <c r="I80"/>
  <c r="F80"/>
  <c r="E80"/>
  <c r="J79"/>
  <c r="I79"/>
  <c r="F79"/>
  <c r="E79"/>
  <c r="J78"/>
  <c r="I78"/>
  <c r="F78"/>
  <c r="E78"/>
  <c r="J77"/>
  <c r="I77"/>
  <c r="F77"/>
  <c r="E77"/>
  <c r="J76"/>
  <c r="I76"/>
  <c r="F76"/>
  <c r="E76"/>
  <c r="J75"/>
  <c r="I75"/>
  <c r="F75"/>
  <c r="E75"/>
  <c r="J74"/>
  <c r="I74"/>
  <c r="F74"/>
  <c r="E74"/>
  <c r="J73"/>
  <c r="I73"/>
  <c r="F73"/>
  <c r="E73"/>
  <c r="J72"/>
  <c r="I72"/>
  <c r="F72"/>
  <c r="E72"/>
  <c r="J71"/>
  <c r="I71"/>
  <c r="F71"/>
  <c r="E71"/>
  <c r="J70"/>
  <c r="I70"/>
  <c r="F70"/>
  <c r="E70"/>
  <c r="J69"/>
  <c r="I69"/>
  <c r="F69"/>
  <c r="E69"/>
  <c r="J68"/>
  <c r="I68"/>
  <c r="F68"/>
  <c r="E68"/>
  <c r="J67"/>
  <c r="I67"/>
  <c r="F67"/>
  <c r="E67"/>
  <c r="J66"/>
  <c r="I66"/>
  <c r="F66"/>
  <c r="E66"/>
  <c r="J65"/>
  <c r="I65"/>
  <c r="F65"/>
  <c r="E65"/>
  <c r="J64"/>
  <c r="I64"/>
  <c r="F64"/>
  <c r="E64"/>
  <c r="J63"/>
  <c r="I63"/>
  <c r="F63"/>
  <c r="E63"/>
  <c r="J62"/>
  <c r="I62"/>
  <c r="F62"/>
  <c r="E62"/>
  <c r="J61"/>
  <c r="I61"/>
  <c r="F61"/>
  <c r="E61"/>
  <c r="J60"/>
  <c r="I60"/>
  <c r="F60"/>
  <c r="E60"/>
  <c r="J59"/>
  <c r="I59"/>
  <c r="F59"/>
  <c r="E59"/>
  <c r="J58"/>
  <c r="I58"/>
  <c r="F58"/>
  <c r="E58"/>
  <c r="J57"/>
  <c r="I57"/>
  <c r="F57"/>
  <c r="E57"/>
  <c r="J56"/>
  <c r="I56"/>
  <c r="F56"/>
  <c r="E56"/>
  <c r="J55"/>
  <c r="I55"/>
  <c r="F55"/>
  <c r="E55"/>
  <c r="J54"/>
  <c r="I54"/>
  <c r="F54"/>
  <c r="E54"/>
  <c r="J53"/>
  <c r="I53"/>
  <c r="F53"/>
  <c r="E53"/>
  <c r="J52"/>
  <c r="I52"/>
  <c r="F52"/>
  <c r="E52"/>
  <c r="J51"/>
  <c r="I51"/>
  <c r="F51"/>
  <c r="E51"/>
  <c r="J50"/>
  <c r="I50"/>
  <c r="F50"/>
  <c r="E50"/>
  <c r="J49"/>
  <c r="I49"/>
  <c r="F49"/>
  <c r="E49"/>
  <c r="J48"/>
  <c r="I48"/>
  <c r="F48"/>
  <c r="E48"/>
  <c r="J47"/>
  <c r="I47"/>
  <c r="F47"/>
  <c r="E47"/>
  <c r="J46"/>
  <c r="I46"/>
  <c r="F46"/>
  <c r="E46"/>
  <c r="J45"/>
  <c r="I45"/>
  <c r="F45"/>
  <c r="E45"/>
  <c r="J44"/>
  <c r="I44"/>
  <c r="F44"/>
  <c r="E44"/>
  <c r="J43"/>
  <c r="I43"/>
  <c r="F43"/>
  <c r="E43"/>
  <c r="J42"/>
  <c r="I42"/>
  <c r="F42"/>
  <c r="E42"/>
  <c r="J41"/>
  <c r="I41"/>
  <c r="F41"/>
  <c r="E41"/>
  <c r="J40"/>
  <c r="I40"/>
  <c r="F40"/>
  <c r="E40"/>
  <c r="J39"/>
  <c r="I39"/>
  <c r="F39"/>
  <c r="E39"/>
  <c r="J38"/>
  <c r="I38"/>
  <c r="F38"/>
  <c r="E38"/>
  <c r="J37"/>
  <c r="I37"/>
  <c r="F37"/>
  <c r="E37"/>
  <c r="J36"/>
  <c r="I36"/>
  <c r="F36"/>
  <c r="E36"/>
  <c r="J35"/>
  <c r="I35"/>
  <c r="F35"/>
  <c r="E35"/>
  <c r="J34"/>
  <c r="I34"/>
  <c r="F34"/>
  <c r="E34"/>
  <c r="J33"/>
  <c r="I33"/>
  <c r="F33"/>
  <c r="E33"/>
  <c r="J32"/>
  <c r="I32"/>
  <c r="F32"/>
  <c r="E32"/>
  <c r="J31"/>
  <c r="I31"/>
  <c r="F31"/>
  <c r="E31"/>
  <c r="J30"/>
  <c r="I30"/>
  <c r="F30"/>
  <c r="E30"/>
  <c r="J29"/>
  <c r="I29"/>
  <c r="F29"/>
  <c r="E29"/>
  <c r="J28"/>
  <c r="I28"/>
  <c r="F28"/>
  <c r="E28"/>
  <c r="J27"/>
  <c r="I27"/>
  <c r="F27"/>
  <c r="E27"/>
  <c r="J26"/>
  <c r="I26"/>
  <c r="F26"/>
  <c r="E26"/>
  <c r="J25"/>
  <c r="I25"/>
  <c r="F25"/>
  <c r="E25"/>
  <c r="J24"/>
  <c r="I24"/>
  <c r="F24"/>
  <c r="E24"/>
  <c r="J23"/>
  <c r="I23"/>
  <c r="F23"/>
  <c r="E23"/>
  <c r="J22"/>
  <c r="I22"/>
  <c r="F22"/>
  <c r="E22"/>
  <c r="J21"/>
  <c r="I21"/>
  <c r="F21"/>
  <c r="E21"/>
  <c r="J20"/>
  <c r="I20"/>
  <c r="F20"/>
  <c r="E20"/>
  <c r="J19"/>
  <c r="I19"/>
  <c r="F19"/>
  <c r="E19"/>
  <c r="J18"/>
  <c r="I18"/>
  <c r="F18"/>
  <c r="E18"/>
  <c r="J17"/>
  <c r="I17"/>
  <c r="F17"/>
  <c r="E17"/>
  <c r="J16"/>
  <c r="I16"/>
  <c r="F16"/>
  <c r="E16"/>
  <c r="J15"/>
  <c r="I15"/>
  <c r="F15"/>
  <c r="E15"/>
  <c r="J14"/>
  <c r="I14"/>
  <c r="F14"/>
  <c r="E14"/>
  <c r="J13"/>
  <c r="I13"/>
  <c r="F13"/>
  <c r="E13"/>
  <c r="J12"/>
  <c r="I12"/>
  <c r="F12"/>
  <c r="E12"/>
  <c r="J11"/>
  <c r="I11"/>
  <c r="F11"/>
  <c r="E11"/>
  <c r="J10"/>
  <c r="I10"/>
  <c r="F10"/>
  <c r="E10"/>
  <c r="J9"/>
  <c r="I9"/>
  <c r="F9"/>
  <c r="E9"/>
  <c r="J8"/>
  <c r="I8"/>
  <c r="F8"/>
  <c r="E8"/>
  <c r="J7"/>
  <c r="I7"/>
  <c r="F7"/>
  <c r="E7"/>
  <c r="BA41" i="103"/>
  <c r="AZ41"/>
  <c r="BA40"/>
  <c r="AZ40"/>
  <c r="BA39"/>
  <c r="AZ39"/>
  <c r="BA38"/>
  <c r="AZ38"/>
  <c r="BA37"/>
  <c r="AZ37"/>
  <c r="BA36"/>
  <c r="AZ36"/>
  <c r="BA35"/>
  <c r="AZ35"/>
  <c r="BA34"/>
  <c r="AZ34"/>
  <c r="BA33"/>
  <c r="AZ33"/>
  <c r="BA32"/>
  <c r="AZ32"/>
  <c r="BA31"/>
  <c r="AZ31"/>
  <c r="BA30"/>
  <c r="AZ30"/>
  <c r="AZ29"/>
  <c r="BA28"/>
  <c r="AZ28"/>
  <c r="BA27"/>
  <c r="AZ27"/>
  <c r="BA26"/>
  <c r="AZ26"/>
  <c r="BA25"/>
  <c r="AZ25"/>
  <c r="BA24"/>
  <c r="AZ24"/>
  <c r="AZ23"/>
  <c r="BA22"/>
  <c r="AZ22"/>
  <c r="BA21"/>
  <c r="AZ21"/>
  <c r="BA20"/>
  <c r="AZ20"/>
  <c r="BA19"/>
  <c r="AZ19"/>
  <c r="AZ18"/>
  <c r="BA17"/>
  <c r="AZ17"/>
  <c r="BA16"/>
  <c r="AZ16"/>
  <c r="BA15"/>
  <c r="AZ15"/>
  <c r="BA14"/>
  <c r="AZ14"/>
  <c r="BA13"/>
  <c r="AZ13"/>
  <c r="BA12"/>
  <c r="AZ12"/>
  <c r="BA11"/>
  <c r="AZ11"/>
  <c r="BA10"/>
  <c r="AZ10"/>
  <c r="BA9"/>
  <c r="AZ9"/>
  <c r="BA8"/>
  <c r="AZ8"/>
  <c r="BA7"/>
  <c r="AZ7"/>
  <c r="AY6"/>
  <c r="BA6" s="1"/>
  <c r="S217" i="97"/>
  <c r="R217"/>
  <c r="Q217"/>
  <c r="O217"/>
  <c r="T215"/>
  <c r="S215"/>
  <c r="R215"/>
  <c r="Q215"/>
  <c r="O215"/>
  <c r="T213"/>
  <c r="S213"/>
  <c r="R213"/>
  <c r="Q213"/>
  <c r="O213"/>
  <c r="T211"/>
  <c r="S211"/>
  <c r="Q211"/>
  <c r="O211"/>
  <c r="T209"/>
  <c r="S209"/>
  <c r="R209"/>
  <c r="Q209"/>
  <c r="O209"/>
  <c r="T207"/>
  <c r="S207"/>
  <c r="R207"/>
  <c r="Q207"/>
  <c r="O207"/>
  <c r="T205"/>
  <c r="S205"/>
  <c r="R205"/>
  <c r="Q205"/>
  <c r="O205"/>
  <c r="T203"/>
  <c r="S203"/>
  <c r="R203"/>
  <c r="Q203"/>
  <c r="O203"/>
  <c r="T201"/>
  <c r="S201"/>
  <c r="R201"/>
  <c r="Q201"/>
  <c r="O201"/>
  <c r="W199"/>
  <c r="V199"/>
  <c r="N199"/>
  <c r="P201" s="1"/>
  <c r="M199"/>
  <c r="S190"/>
  <c r="R190"/>
  <c r="Q190"/>
  <c r="O190"/>
  <c r="T188"/>
  <c r="S188"/>
  <c r="R188"/>
  <c r="Q188"/>
  <c r="O188"/>
  <c r="T186"/>
  <c r="S186"/>
  <c r="R186"/>
  <c r="Q186"/>
  <c r="O186"/>
  <c r="T184"/>
  <c r="S184"/>
  <c r="Q184"/>
  <c r="O184"/>
  <c r="T182"/>
  <c r="S182"/>
  <c r="R182"/>
  <c r="Q182"/>
  <c r="O182"/>
  <c r="T180"/>
  <c r="S180"/>
  <c r="R180"/>
  <c r="Q180"/>
  <c r="O180"/>
  <c r="T178"/>
  <c r="S178"/>
  <c r="R178"/>
  <c r="Q178"/>
  <c r="O178"/>
  <c r="T176"/>
  <c r="S176"/>
  <c r="R176"/>
  <c r="Q176"/>
  <c r="O176"/>
  <c r="T174"/>
  <c r="S174"/>
  <c r="R174"/>
  <c r="Q174"/>
  <c r="O174"/>
  <c r="W172"/>
  <c r="N172"/>
  <c r="S163"/>
  <c r="R163"/>
  <c r="Q163"/>
  <c r="O163"/>
  <c r="T161"/>
  <c r="S161"/>
  <c r="R161"/>
  <c r="Q161"/>
  <c r="O161"/>
  <c r="T159"/>
  <c r="S159"/>
  <c r="R159"/>
  <c r="Q159"/>
  <c r="O159"/>
  <c r="T157"/>
  <c r="S157"/>
  <c r="Q157"/>
  <c r="O157"/>
  <c r="T155"/>
  <c r="S155"/>
  <c r="R155"/>
  <c r="Q155"/>
  <c r="O155"/>
  <c r="T153"/>
  <c r="S153"/>
  <c r="R153"/>
  <c r="Q153"/>
  <c r="O153"/>
  <c r="T151"/>
  <c r="S151"/>
  <c r="R151"/>
  <c r="Q151"/>
  <c r="O151"/>
  <c r="T149"/>
  <c r="S149"/>
  <c r="R149"/>
  <c r="Q149"/>
  <c r="O149"/>
  <c r="T147"/>
  <c r="S147"/>
  <c r="R147"/>
  <c r="Q147"/>
  <c r="O147"/>
  <c r="W145"/>
  <c r="V145"/>
  <c r="N145"/>
  <c r="P151" s="1"/>
  <c r="P157"/>
  <c r="M145"/>
  <c r="O145" s="1"/>
  <c r="S136"/>
  <c r="R136"/>
  <c r="Q136"/>
  <c r="O136"/>
  <c r="T134"/>
  <c r="S134"/>
  <c r="R134"/>
  <c r="Q134"/>
  <c r="O134"/>
  <c r="T132"/>
  <c r="S132"/>
  <c r="R132"/>
  <c r="Q132"/>
  <c r="O132"/>
  <c r="T130"/>
  <c r="S130"/>
  <c r="Q130"/>
  <c r="O130"/>
  <c r="T128"/>
  <c r="S128"/>
  <c r="R128"/>
  <c r="Q128"/>
  <c r="O128"/>
  <c r="T126"/>
  <c r="S126"/>
  <c r="R126"/>
  <c r="Q126"/>
  <c r="O126"/>
  <c r="T124"/>
  <c r="S124"/>
  <c r="R124"/>
  <c r="Q124"/>
  <c r="O124"/>
  <c r="T122"/>
  <c r="S122"/>
  <c r="R122"/>
  <c r="Q122"/>
  <c r="O122"/>
  <c r="T120"/>
  <c r="S120"/>
  <c r="R120"/>
  <c r="Q120"/>
  <c r="O120"/>
  <c r="W118"/>
  <c r="V118"/>
  <c r="N118"/>
  <c r="P122" s="1"/>
  <c r="P136"/>
  <c r="S109"/>
  <c r="R109"/>
  <c r="Q109"/>
  <c r="O109"/>
  <c r="S107"/>
  <c r="R107"/>
  <c r="Q107"/>
  <c r="O107"/>
  <c r="T105"/>
  <c r="S105"/>
  <c r="R105"/>
  <c r="Q105"/>
  <c r="O105"/>
  <c r="T103"/>
  <c r="S103"/>
  <c r="Q103"/>
  <c r="O103"/>
  <c r="T101"/>
  <c r="S101"/>
  <c r="R101"/>
  <c r="Q101"/>
  <c r="O101"/>
  <c r="T99"/>
  <c r="S99"/>
  <c r="R99"/>
  <c r="Q99"/>
  <c r="O99"/>
  <c r="T97"/>
  <c r="S97"/>
  <c r="R97"/>
  <c r="Q97"/>
  <c r="O97"/>
  <c r="T95"/>
  <c r="S95"/>
  <c r="R95"/>
  <c r="Q95"/>
  <c r="O95"/>
  <c r="T93"/>
  <c r="S93"/>
  <c r="R93"/>
  <c r="Q93"/>
  <c r="O93"/>
  <c r="W91"/>
  <c r="V91"/>
  <c r="N91"/>
  <c r="P93" s="1"/>
  <c r="M91"/>
  <c r="S82"/>
  <c r="R82"/>
  <c r="Q82"/>
  <c r="O82"/>
  <c r="S80"/>
  <c r="R80"/>
  <c r="Q80"/>
  <c r="O80"/>
  <c r="T78"/>
  <c r="S78"/>
  <c r="R78"/>
  <c r="Q78"/>
  <c r="O78"/>
  <c r="T76"/>
  <c r="S76"/>
  <c r="Q76"/>
  <c r="O76"/>
  <c r="T74"/>
  <c r="S74"/>
  <c r="R74"/>
  <c r="Q74"/>
  <c r="O74"/>
  <c r="T72"/>
  <c r="S72"/>
  <c r="R72"/>
  <c r="Q72"/>
  <c r="O72"/>
  <c r="T70"/>
  <c r="S70"/>
  <c r="R70"/>
  <c r="Q70"/>
  <c r="O70"/>
  <c r="T68"/>
  <c r="S68"/>
  <c r="R68"/>
  <c r="Q68"/>
  <c r="O68"/>
  <c r="T66"/>
  <c r="S66"/>
  <c r="R66"/>
  <c r="Q66"/>
  <c r="O66"/>
  <c r="W64"/>
  <c r="V64"/>
  <c r="T64"/>
  <c r="N64"/>
  <c r="P184" s="1"/>
  <c r="P161"/>
  <c r="P82"/>
  <c r="M64"/>
  <c r="O64" s="1"/>
  <c r="S55"/>
  <c r="R55"/>
  <c r="Q55"/>
  <c r="O55"/>
  <c r="S53"/>
  <c r="R53"/>
  <c r="Q53"/>
  <c r="O53"/>
  <c r="T51"/>
  <c r="S51"/>
  <c r="R51"/>
  <c r="Q51"/>
  <c r="O51"/>
  <c r="T49"/>
  <c r="S49"/>
  <c r="R49"/>
  <c r="Q49"/>
  <c r="O49"/>
  <c r="T47"/>
  <c r="S47"/>
  <c r="R47"/>
  <c r="Q47"/>
  <c r="O47"/>
  <c r="T45"/>
  <c r="S45"/>
  <c r="R45"/>
  <c r="Q45"/>
  <c r="O45"/>
  <c r="T43"/>
  <c r="S43"/>
  <c r="R43"/>
  <c r="Q43"/>
  <c r="O43"/>
  <c r="T41"/>
  <c r="S41"/>
  <c r="R41"/>
  <c r="Q41"/>
  <c r="O41"/>
  <c r="T39"/>
  <c r="S39"/>
  <c r="R39"/>
  <c r="Q39"/>
  <c r="O39"/>
  <c r="W37"/>
  <c r="V37"/>
  <c r="N37"/>
  <c r="P53" s="1"/>
  <c r="P55"/>
  <c r="M37"/>
  <c r="S27"/>
  <c r="Q27"/>
  <c r="O27"/>
  <c r="S25"/>
  <c r="Q25"/>
  <c r="O25"/>
  <c r="T23"/>
  <c r="S23"/>
  <c r="R23"/>
  <c r="Q23"/>
  <c r="O23"/>
  <c r="T21"/>
  <c r="S21"/>
  <c r="R21"/>
  <c r="Q21"/>
  <c r="O21"/>
  <c r="T19"/>
  <c r="S19"/>
  <c r="R19"/>
  <c r="Q19"/>
  <c r="O19"/>
  <c r="T17"/>
  <c r="S17"/>
  <c r="R17"/>
  <c r="Q17"/>
  <c r="O17"/>
  <c r="T15"/>
  <c r="R15"/>
  <c r="O15"/>
  <c r="T13"/>
  <c r="R13"/>
  <c r="O13"/>
  <c r="T11"/>
  <c r="R11"/>
  <c r="O11"/>
  <c r="N9"/>
  <c r="P49" s="1"/>
  <c r="M9"/>
  <c r="N101" i="93"/>
  <c r="L101"/>
  <c r="N100"/>
  <c r="L100"/>
  <c r="N98"/>
  <c r="L98"/>
  <c r="N97"/>
  <c r="L97"/>
  <c r="N96"/>
  <c r="L96"/>
  <c r="N95"/>
  <c r="L95"/>
  <c r="N94"/>
  <c r="L94"/>
  <c r="N93"/>
  <c r="L93"/>
  <c r="N92"/>
  <c r="L92"/>
  <c r="N91"/>
  <c r="L91"/>
  <c r="N90"/>
  <c r="L90"/>
  <c r="N88"/>
  <c r="L88"/>
  <c r="N87"/>
  <c r="L87"/>
  <c r="N86"/>
  <c r="L86"/>
  <c r="N85"/>
  <c r="L85"/>
  <c r="N84"/>
  <c r="L84"/>
  <c r="N83"/>
  <c r="L83"/>
  <c r="N82"/>
  <c r="L82"/>
  <c r="N81"/>
  <c r="L81"/>
  <c r="N80"/>
  <c r="L80"/>
  <c r="N79"/>
  <c r="L79"/>
  <c r="N78"/>
  <c r="L78"/>
  <c r="N77"/>
  <c r="L77"/>
  <c r="N75"/>
  <c r="L75"/>
  <c r="N74"/>
  <c r="L74"/>
  <c r="N73"/>
  <c r="L73"/>
  <c r="N72"/>
  <c r="L72"/>
  <c r="N70"/>
  <c r="L70"/>
  <c r="N69"/>
  <c r="L69"/>
  <c r="N68"/>
  <c r="L68"/>
  <c r="N67"/>
  <c r="L67"/>
  <c r="N66"/>
  <c r="L66"/>
  <c r="N65"/>
  <c r="L65"/>
  <c r="N64"/>
  <c r="L64"/>
  <c r="N63"/>
  <c r="L63"/>
  <c r="N62"/>
  <c r="L62"/>
  <c r="N61"/>
  <c r="L61"/>
  <c r="N60"/>
  <c r="L60"/>
  <c r="N59"/>
  <c r="L59"/>
  <c r="N58"/>
  <c r="L58"/>
  <c r="N57"/>
  <c r="L57"/>
  <c r="N55"/>
  <c r="L55"/>
  <c r="N54"/>
  <c r="L54"/>
  <c r="N53"/>
  <c r="L53"/>
  <c r="N52"/>
  <c r="L52"/>
  <c r="N51"/>
  <c r="L51"/>
  <c r="N50"/>
  <c r="L50"/>
  <c r="N49"/>
  <c r="L49"/>
  <c r="N47"/>
  <c r="L47"/>
  <c r="N46"/>
  <c r="L46"/>
  <c r="N45"/>
  <c r="L45"/>
  <c r="N44"/>
  <c r="L44"/>
  <c r="N43"/>
  <c r="L43"/>
  <c r="N42"/>
  <c r="L42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0"/>
  <c r="L10"/>
  <c r="Q74" i="103"/>
  <c r="Q71"/>
  <c r="Q70"/>
  <c r="Q69"/>
  <c r="Q66"/>
  <c r="Q58"/>
  <c r="J57"/>
  <c r="AE49"/>
  <c r="J49"/>
  <c r="K48"/>
  <c r="J48"/>
  <c r="K47"/>
  <c r="J47"/>
  <c r="AF46"/>
  <c r="AE46"/>
  <c r="J46"/>
  <c r="AE45"/>
  <c r="K45"/>
  <c r="J45"/>
  <c r="AE44"/>
  <c r="R44"/>
  <c r="Q44"/>
  <c r="K44"/>
  <c r="J44"/>
  <c r="AE43"/>
  <c r="R43"/>
  <c r="Q43"/>
  <c r="K43"/>
  <c r="J43"/>
  <c r="AM42"/>
  <c r="AL42"/>
  <c r="AE42"/>
  <c r="R42"/>
  <c r="Q42"/>
  <c r="K42"/>
  <c r="J42"/>
  <c r="AT41"/>
  <c r="AS41"/>
  <c r="AM41"/>
  <c r="AL41"/>
  <c r="AF41"/>
  <c r="AE41"/>
  <c r="Y41"/>
  <c r="X41"/>
  <c r="R41"/>
  <c r="Q41"/>
  <c r="K41"/>
  <c r="J41"/>
  <c r="AT40"/>
  <c r="AS40"/>
  <c r="AL40"/>
  <c r="AF40"/>
  <c r="AE40"/>
  <c r="Y40"/>
  <c r="X40"/>
  <c r="R40"/>
  <c r="Q40"/>
  <c r="K40"/>
  <c r="J40"/>
  <c r="AT39"/>
  <c r="AS39"/>
  <c r="AM39"/>
  <c r="AL39"/>
  <c r="AF39"/>
  <c r="AE39"/>
  <c r="Y39"/>
  <c r="X39"/>
  <c r="R39"/>
  <c r="Q39"/>
  <c r="K39"/>
  <c r="J39"/>
  <c r="AT38"/>
  <c r="AS38"/>
  <c r="AM38"/>
  <c r="AL38"/>
  <c r="AF38"/>
  <c r="AE38"/>
  <c r="Y38"/>
  <c r="X38"/>
  <c r="R38"/>
  <c r="Q38"/>
  <c r="J38"/>
  <c r="AT37"/>
  <c r="AS37"/>
  <c r="AM37"/>
  <c r="AL37"/>
  <c r="AF37"/>
  <c r="AE37"/>
  <c r="Y37"/>
  <c r="X37"/>
  <c r="R37"/>
  <c r="Q37"/>
  <c r="K37"/>
  <c r="J37"/>
  <c r="AT36"/>
  <c r="AS36"/>
  <c r="AM36"/>
  <c r="AL36"/>
  <c r="AF36"/>
  <c r="AE36"/>
  <c r="Y36"/>
  <c r="X36"/>
  <c r="R36"/>
  <c r="Q36"/>
  <c r="K36"/>
  <c r="J36"/>
  <c r="AT35"/>
  <c r="AS35"/>
  <c r="AM35"/>
  <c r="AL35"/>
  <c r="AF35"/>
  <c r="AE35"/>
  <c r="Y35"/>
  <c r="X35"/>
  <c r="R35"/>
  <c r="Q35"/>
  <c r="K35"/>
  <c r="J35"/>
  <c r="AT34"/>
  <c r="AS34"/>
  <c r="AM34"/>
  <c r="AL34"/>
  <c r="AF34"/>
  <c r="AE34"/>
  <c r="Y34"/>
  <c r="X34"/>
  <c r="R34"/>
  <c r="Q34"/>
  <c r="K34"/>
  <c r="J34"/>
  <c r="AT33"/>
  <c r="AS33"/>
  <c r="AM33"/>
  <c r="AL33"/>
  <c r="AF33"/>
  <c r="AE33"/>
  <c r="Y33"/>
  <c r="X33"/>
  <c r="R33"/>
  <c r="Q33"/>
  <c r="J33"/>
  <c r="AT32"/>
  <c r="AS32"/>
  <c r="AM32"/>
  <c r="AL32"/>
  <c r="AF32"/>
  <c r="AE32"/>
  <c r="Y32"/>
  <c r="X32"/>
  <c r="R32"/>
  <c r="Q32"/>
  <c r="J32"/>
  <c r="AT31"/>
  <c r="AS31"/>
  <c r="AM31"/>
  <c r="AL31"/>
  <c r="AF31"/>
  <c r="AE31"/>
  <c r="Y31"/>
  <c r="X31"/>
  <c r="R31"/>
  <c r="Q31"/>
  <c r="K31"/>
  <c r="J31"/>
  <c r="AT30"/>
  <c r="AS30"/>
  <c r="AM30"/>
  <c r="AL30"/>
  <c r="AF30"/>
  <c r="AE30"/>
  <c r="X30"/>
  <c r="R30"/>
  <c r="Q30"/>
  <c r="K30"/>
  <c r="J30"/>
  <c r="AT29"/>
  <c r="AS29"/>
  <c r="AM29"/>
  <c r="AL29"/>
  <c r="AF29"/>
  <c r="AE29"/>
  <c r="Y29"/>
  <c r="X29"/>
  <c r="R29"/>
  <c r="Q29"/>
  <c r="K29"/>
  <c r="J29"/>
  <c r="AS28"/>
  <c r="AM28"/>
  <c r="AL28"/>
  <c r="AF28"/>
  <c r="AE28"/>
  <c r="X28"/>
  <c r="R28"/>
  <c r="Q28"/>
  <c r="K28"/>
  <c r="J28"/>
  <c r="AT27"/>
  <c r="AS27"/>
  <c r="AM27"/>
  <c r="AL27"/>
  <c r="AE27"/>
  <c r="Y27"/>
  <c r="X27"/>
  <c r="R27"/>
  <c r="Q27"/>
  <c r="K27"/>
  <c r="J27"/>
  <c r="AT26"/>
  <c r="AS26"/>
  <c r="AM26"/>
  <c r="AL26"/>
  <c r="AF26"/>
  <c r="AE26"/>
  <c r="Y26"/>
  <c r="X26"/>
  <c r="R26"/>
  <c r="Q26"/>
  <c r="K26"/>
  <c r="J26"/>
  <c r="AT25"/>
  <c r="AS25"/>
  <c r="AM25"/>
  <c r="AL25"/>
  <c r="AF25"/>
  <c r="AE25"/>
  <c r="Y25"/>
  <c r="X25"/>
  <c r="R25"/>
  <c r="Q25"/>
  <c r="K25"/>
  <c r="J25"/>
  <c r="AT24"/>
  <c r="AS24"/>
  <c r="AM24"/>
  <c r="AL24"/>
  <c r="AE24"/>
  <c r="Y24"/>
  <c r="X24"/>
  <c r="R24"/>
  <c r="Q24"/>
  <c r="J24"/>
  <c r="AT23"/>
  <c r="AS23"/>
  <c r="AM23"/>
  <c r="AL23"/>
  <c r="AF23"/>
  <c r="AE23"/>
  <c r="Y23"/>
  <c r="X23"/>
  <c r="R23"/>
  <c r="Q23"/>
  <c r="K23"/>
  <c r="J23"/>
  <c r="AT22"/>
  <c r="AS22"/>
  <c r="AM22"/>
  <c r="AL22"/>
  <c r="AF22"/>
  <c r="AE22"/>
  <c r="Y22"/>
  <c r="X22"/>
  <c r="R22"/>
  <c r="Q22"/>
  <c r="K22"/>
  <c r="J22"/>
  <c r="AT21"/>
  <c r="AS21"/>
  <c r="AM21"/>
  <c r="AL21"/>
  <c r="AF21"/>
  <c r="AE21"/>
  <c r="Y21"/>
  <c r="X21"/>
  <c r="R21"/>
  <c r="Q21"/>
  <c r="K21"/>
  <c r="J21"/>
  <c r="AT20"/>
  <c r="AS20"/>
  <c r="AM20"/>
  <c r="AL20"/>
  <c r="AF20"/>
  <c r="AE20"/>
  <c r="Y20"/>
  <c r="X20"/>
  <c r="R20"/>
  <c r="Q20"/>
  <c r="K20"/>
  <c r="J20"/>
  <c r="AT19"/>
  <c r="AS19"/>
  <c r="AM19"/>
  <c r="AL19"/>
  <c r="AF19"/>
  <c r="AE19"/>
  <c r="Y19"/>
  <c r="X19"/>
  <c r="R19"/>
  <c r="Q19"/>
  <c r="K19"/>
  <c r="J19"/>
  <c r="AT18"/>
  <c r="AS18"/>
  <c r="AM18"/>
  <c r="AL18"/>
  <c r="AF18"/>
  <c r="AE18"/>
  <c r="Y18"/>
  <c r="X18"/>
  <c r="R18"/>
  <c r="Q18"/>
  <c r="K18"/>
  <c r="J18"/>
  <c r="AT17"/>
  <c r="AS17"/>
  <c r="AM17"/>
  <c r="AL17"/>
  <c r="AE17"/>
  <c r="Y17"/>
  <c r="X17"/>
  <c r="R17"/>
  <c r="Q17"/>
  <c r="K17"/>
  <c r="J17"/>
  <c r="AT16"/>
  <c r="AS16"/>
  <c r="AM16"/>
  <c r="AL16"/>
  <c r="AF16"/>
  <c r="AE16"/>
  <c r="Y16"/>
  <c r="X16"/>
  <c r="R16"/>
  <c r="Q16"/>
  <c r="K16"/>
  <c r="J16"/>
  <c r="AT15"/>
  <c r="AS15"/>
  <c r="AM15"/>
  <c r="AL15"/>
  <c r="AF15"/>
  <c r="AE15"/>
  <c r="X15"/>
  <c r="R15"/>
  <c r="Q15"/>
  <c r="K15"/>
  <c r="J15"/>
  <c r="AT14"/>
  <c r="AS14"/>
  <c r="AM14"/>
  <c r="AL14"/>
  <c r="AF14"/>
  <c r="AE14"/>
  <c r="Y14"/>
  <c r="X14"/>
  <c r="R14"/>
  <c r="Q14"/>
  <c r="K14"/>
  <c r="J14"/>
  <c r="AT13"/>
  <c r="AS13"/>
  <c r="AM13"/>
  <c r="AL13"/>
  <c r="AF13"/>
  <c r="AE13"/>
  <c r="Y13"/>
  <c r="X13"/>
  <c r="R13"/>
  <c r="Q13"/>
  <c r="K13"/>
  <c r="J13"/>
  <c r="AT12"/>
  <c r="AS12"/>
  <c r="AM12"/>
  <c r="AL12"/>
  <c r="AF12"/>
  <c r="AE12"/>
  <c r="Y12"/>
  <c r="X12"/>
  <c r="Q12"/>
  <c r="K12"/>
  <c r="J12"/>
  <c r="AT11"/>
  <c r="AS11"/>
  <c r="AM11"/>
  <c r="AL11"/>
  <c r="AF11"/>
  <c r="AE11"/>
  <c r="Y11"/>
  <c r="X11"/>
  <c r="R11"/>
  <c r="Q11"/>
  <c r="K11"/>
  <c r="J11"/>
  <c r="AT10"/>
  <c r="AS10"/>
  <c r="AM10"/>
  <c r="AL10"/>
  <c r="AF10"/>
  <c r="AE10"/>
  <c r="Y10"/>
  <c r="X10"/>
  <c r="R10"/>
  <c r="Q10"/>
  <c r="K10"/>
  <c r="J10"/>
  <c r="AT9"/>
  <c r="AS9"/>
  <c r="AM9"/>
  <c r="AL9"/>
  <c r="AF9"/>
  <c r="AE9"/>
  <c r="Y9"/>
  <c r="X9"/>
  <c r="R9"/>
  <c r="Q9"/>
  <c r="K9"/>
  <c r="J9"/>
  <c r="AT8"/>
  <c r="AS8"/>
  <c r="AM8"/>
  <c r="AL8"/>
  <c r="AF8"/>
  <c r="AE8"/>
  <c r="Y8"/>
  <c r="X8"/>
  <c r="R8"/>
  <c r="Q8"/>
  <c r="K8"/>
  <c r="J8"/>
  <c r="AT7"/>
  <c r="AS7"/>
  <c r="AM7"/>
  <c r="AL7"/>
  <c r="AF7"/>
  <c r="AE7"/>
  <c r="Y7"/>
  <c r="X7"/>
  <c r="R7"/>
  <c r="Q7"/>
  <c r="K7"/>
  <c r="J7"/>
  <c r="AR6"/>
  <c r="AT6" s="1"/>
  <c r="AS6"/>
  <c r="AM6"/>
  <c r="AL6"/>
  <c r="AF6"/>
  <c r="AE6"/>
  <c r="Y6"/>
  <c r="X6"/>
  <c r="R6"/>
  <c r="Q6"/>
  <c r="J6"/>
  <c r="BP88" i="95"/>
  <c r="BP87"/>
  <c r="BP86"/>
  <c r="BP85"/>
  <c r="BP84"/>
  <c r="BP83"/>
  <c r="BP82"/>
  <c r="BP81"/>
  <c r="BP80"/>
  <c r="BP79"/>
  <c r="BP78"/>
  <c r="BP77"/>
  <c r="BP76"/>
  <c r="BP75"/>
  <c r="BP74"/>
  <c r="BP73"/>
  <c r="BP72"/>
  <c r="BP71"/>
  <c r="BP70"/>
  <c r="BP69"/>
  <c r="BP68"/>
  <c r="BP67"/>
  <c r="BP66"/>
  <c r="BP65"/>
  <c r="BP64"/>
  <c r="BP63"/>
  <c r="BP62"/>
  <c r="BP61"/>
  <c r="BP60"/>
  <c r="BP59"/>
  <c r="BP58"/>
  <c r="BP57"/>
  <c r="BP56"/>
  <c r="BP55"/>
  <c r="BP54"/>
  <c r="BP53"/>
  <c r="BP52"/>
  <c r="BP51"/>
  <c r="BP50"/>
  <c r="BP49"/>
  <c r="BP48"/>
  <c r="BP47"/>
  <c r="BP46"/>
  <c r="BP45"/>
  <c r="BP44"/>
  <c r="BP43"/>
  <c r="BP42"/>
  <c r="BP41"/>
  <c r="BP40"/>
  <c r="BP39"/>
  <c r="BP38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P10"/>
  <c r="BP9"/>
  <c r="BP8"/>
  <c r="BP7"/>
  <c r="BP6"/>
  <c r="BW87" i="94"/>
  <c r="BW86"/>
  <c r="BW85"/>
  <c r="BW84"/>
  <c r="BW83"/>
  <c r="BW82"/>
  <c r="BW81"/>
  <c r="BW80"/>
  <c r="BW79"/>
  <c r="BW78"/>
  <c r="BW77"/>
  <c r="BW76"/>
  <c r="BW75"/>
  <c r="BW74"/>
  <c r="BW73"/>
  <c r="BW72"/>
  <c r="BW71"/>
  <c r="BW70"/>
  <c r="BW69"/>
  <c r="BW68"/>
  <c r="BW67"/>
  <c r="BW66"/>
  <c r="BW65"/>
  <c r="BW64"/>
  <c r="BW63"/>
  <c r="BW62"/>
  <c r="BW61"/>
  <c r="BW60"/>
  <c r="BW59"/>
  <c r="BW58"/>
  <c r="BW57"/>
  <c r="BW56"/>
  <c r="BW55"/>
  <c r="BW54"/>
  <c r="BW53"/>
  <c r="BW52"/>
  <c r="BW51"/>
  <c r="BW50"/>
  <c r="BW49"/>
  <c r="BW48"/>
  <c r="BW47"/>
  <c r="BW46"/>
  <c r="BW45"/>
  <c r="BW44"/>
  <c r="BW43"/>
  <c r="BW42"/>
  <c r="BW41"/>
  <c r="BW40"/>
  <c r="BW39"/>
  <c r="BW38"/>
  <c r="BW37"/>
  <c r="BW36"/>
  <c r="BW35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G101" i="93"/>
  <c r="E101"/>
  <c r="G100"/>
  <c r="E100"/>
  <c r="G98"/>
  <c r="E98"/>
  <c r="G97"/>
  <c r="E97"/>
  <c r="G96"/>
  <c r="E96"/>
  <c r="G95"/>
  <c r="E95"/>
  <c r="G94"/>
  <c r="E94"/>
  <c r="G93"/>
  <c r="E93"/>
  <c r="G92"/>
  <c r="E92"/>
  <c r="G91"/>
  <c r="E91"/>
  <c r="G90"/>
  <c r="E90"/>
  <c r="G88"/>
  <c r="E88"/>
  <c r="G87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5"/>
  <c r="E75"/>
  <c r="G74"/>
  <c r="E74"/>
  <c r="G73"/>
  <c r="E73"/>
  <c r="G72"/>
  <c r="E72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5"/>
  <c r="E55"/>
  <c r="G54"/>
  <c r="E54"/>
  <c r="G53"/>
  <c r="E53"/>
  <c r="G52"/>
  <c r="E52"/>
  <c r="G51"/>
  <c r="E51"/>
  <c r="G50"/>
  <c r="E50"/>
  <c r="G49"/>
  <c r="E49"/>
  <c r="G47"/>
  <c r="E47"/>
  <c r="G46"/>
  <c r="E46"/>
  <c r="G45"/>
  <c r="E45"/>
  <c r="G44"/>
  <c r="E44"/>
  <c r="G43"/>
  <c r="E43"/>
  <c r="G42"/>
  <c r="E42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0"/>
  <c r="E10"/>
  <c r="V94" i="95"/>
  <c r="V93"/>
  <c r="V92"/>
  <c r="V91"/>
  <c r="V90"/>
  <c r="V89"/>
  <c r="BJ88"/>
  <c r="V88"/>
  <c r="BJ87"/>
  <c r="AA87"/>
  <c r="V87"/>
  <c r="O87"/>
  <c r="J87"/>
  <c r="BJ86"/>
  <c r="BC86"/>
  <c r="AX86"/>
  <c r="AM86"/>
  <c r="AA86"/>
  <c r="V86"/>
  <c r="O86"/>
  <c r="J86"/>
  <c r="BJ85"/>
  <c r="BC85"/>
  <c r="AX85"/>
  <c r="AM85"/>
  <c r="AA85"/>
  <c r="O85"/>
  <c r="J85"/>
  <c r="BJ84"/>
  <c r="BC84"/>
  <c r="AX84"/>
  <c r="AM84"/>
  <c r="AA84"/>
  <c r="V84"/>
  <c r="O84"/>
  <c r="J84"/>
  <c r="BJ83"/>
  <c r="BC83"/>
  <c r="AX83"/>
  <c r="AM83"/>
  <c r="AA83"/>
  <c r="V83"/>
  <c r="O83"/>
  <c r="J83"/>
  <c r="BJ82"/>
  <c r="BC82"/>
  <c r="AX82"/>
  <c r="AM82"/>
  <c r="AA82"/>
  <c r="V82"/>
  <c r="O82"/>
  <c r="J82"/>
  <c r="BJ81"/>
  <c r="BC81"/>
  <c r="AX81"/>
  <c r="AM81"/>
  <c r="AA81"/>
  <c r="V81"/>
  <c r="O81"/>
  <c r="J81"/>
  <c r="BJ80"/>
  <c r="BC80"/>
  <c r="AX80"/>
  <c r="AM80"/>
  <c r="AA80"/>
  <c r="V80"/>
  <c r="O80"/>
  <c r="J80"/>
  <c r="BJ79"/>
  <c r="BC79"/>
  <c r="AX79"/>
  <c r="AM79"/>
  <c r="AA79"/>
  <c r="V79"/>
  <c r="O79"/>
  <c r="J79"/>
  <c r="BJ78"/>
  <c r="BC78"/>
  <c r="AX78"/>
  <c r="AM78"/>
  <c r="AA78"/>
  <c r="V78"/>
  <c r="O78"/>
  <c r="J78"/>
  <c r="BJ77"/>
  <c r="BC77"/>
  <c r="AX77"/>
  <c r="AM77"/>
  <c r="AA77"/>
  <c r="V77"/>
  <c r="O77"/>
  <c r="J77"/>
  <c r="BJ76"/>
  <c r="BC76"/>
  <c r="AX76"/>
  <c r="AM76"/>
  <c r="AA76"/>
  <c r="V76"/>
  <c r="O76"/>
  <c r="J76"/>
  <c r="BJ75"/>
  <c r="BC75"/>
  <c r="AX75"/>
  <c r="AM75"/>
  <c r="AA75"/>
  <c r="V75"/>
  <c r="O75"/>
  <c r="J75"/>
  <c r="BJ74"/>
  <c r="BC74"/>
  <c r="AX74"/>
  <c r="AM74"/>
  <c r="AA74"/>
  <c r="V74"/>
  <c r="O74"/>
  <c r="J74"/>
  <c r="BJ73"/>
  <c r="BC73"/>
  <c r="AX73"/>
  <c r="AM73"/>
  <c r="AA73"/>
  <c r="V73"/>
  <c r="O73"/>
  <c r="J73"/>
  <c r="BJ72"/>
  <c r="BC72"/>
  <c r="AX72"/>
  <c r="AM72"/>
  <c r="AA72"/>
  <c r="O72"/>
  <c r="J72"/>
  <c r="BJ71"/>
  <c r="BC71"/>
  <c r="AX71"/>
  <c r="AM71"/>
  <c r="AA71"/>
  <c r="V71"/>
  <c r="O71"/>
  <c r="J71"/>
  <c r="BJ70"/>
  <c r="BC70"/>
  <c r="AX70"/>
  <c r="AM70"/>
  <c r="AA70"/>
  <c r="V70"/>
  <c r="O70"/>
  <c r="J70"/>
  <c r="BJ69"/>
  <c r="BC69"/>
  <c r="AX69"/>
  <c r="AM69"/>
  <c r="AA69"/>
  <c r="V69"/>
  <c r="O69"/>
  <c r="J69"/>
  <c r="BJ68"/>
  <c r="BC68"/>
  <c r="AX68"/>
  <c r="AM68"/>
  <c r="AA68"/>
  <c r="V68"/>
  <c r="O68"/>
  <c r="J68"/>
  <c r="BJ67"/>
  <c r="BC67"/>
  <c r="AX67"/>
  <c r="AM67"/>
  <c r="AA67"/>
  <c r="O67"/>
  <c r="J67"/>
  <c r="BJ66"/>
  <c r="BC66"/>
  <c r="AX66"/>
  <c r="AM66"/>
  <c r="AA66"/>
  <c r="V66"/>
  <c r="O66"/>
  <c r="J66"/>
  <c r="BJ65"/>
  <c r="BC65"/>
  <c r="AX65"/>
  <c r="AM65"/>
  <c r="AA65"/>
  <c r="V65"/>
  <c r="O65"/>
  <c r="J65"/>
  <c r="BJ64"/>
  <c r="BC64"/>
  <c r="AX64"/>
  <c r="AM64"/>
  <c r="AA64"/>
  <c r="V64"/>
  <c r="O64"/>
  <c r="J64"/>
  <c r="BJ63"/>
  <c r="BC63"/>
  <c r="AX63"/>
  <c r="AM63"/>
  <c r="AA63"/>
  <c r="V63"/>
  <c r="O63"/>
  <c r="J63"/>
  <c r="BJ62"/>
  <c r="BC62"/>
  <c r="AX62"/>
  <c r="AM62"/>
  <c r="AA62"/>
  <c r="V62"/>
  <c r="O62"/>
  <c r="J62"/>
  <c r="BJ61"/>
  <c r="BC61"/>
  <c r="AX61"/>
  <c r="AM61"/>
  <c r="AA61"/>
  <c r="V61"/>
  <c r="O61"/>
  <c r="J61"/>
  <c r="BJ60"/>
  <c r="BC60"/>
  <c r="AX60"/>
  <c r="AM60"/>
  <c r="AA60"/>
  <c r="V60"/>
  <c r="O60"/>
  <c r="J60"/>
  <c r="BJ59"/>
  <c r="BC59"/>
  <c r="AX59"/>
  <c r="AM59"/>
  <c r="AA59"/>
  <c r="V59"/>
  <c r="O59"/>
  <c r="J59"/>
  <c r="BJ58"/>
  <c r="BC58"/>
  <c r="AX58"/>
  <c r="AM58"/>
  <c r="AA58"/>
  <c r="V58"/>
  <c r="O58"/>
  <c r="J58"/>
  <c r="BJ57"/>
  <c r="BC57"/>
  <c r="AX57"/>
  <c r="AM57"/>
  <c r="AA57"/>
  <c r="V57"/>
  <c r="O57"/>
  <c r="J57"/>
  <c r="BJ56"/>
  <c r="BC56"/>
  <c r="AX56"/>
  <c r="AM56"/>
  <c r="AA56"/>
  <c r="V56"/>
  <c r="O56"/>
  <c r="J56"/>
  <c r="BJ55"/>
  <c r="BC55"/>
  <c r="AX55"/>
  <c r="AM55"/>
  <c r="AA55"/>
  <c r="V55"/>
  <c r="O55"/>
  <c r="J55"/>
  <c r="BJ54"/>
  <c r="BC54"/>
  <c r="AX54"/>
  <c r="AM54"/>
  <c r="AA54"/>
  <c r="V54"/>
  <c r="O54"/>
  <c r="J54"/>
  <c r="BJ53"/>
  <c r="BC53"/>
  <c r="AX53"/>
  <c r="AM53"/>
  <c r="AA53"/>
  <c r="V53"/>
  <c r="O53"/>
  <c r="J53"/>
  <c r="BJ52"/>
  <c r="BC52"/>
  <c r="AX52"/>
  <c r="AM52"/>
  <c r="AA52"/>
  <c r="O52"/>
  <c r="J52"/>
  <c r="BJ51"/>
  <c r="BC51"/>
  <c r="AX51"/>
  <c r="AM51"/>
  <c r="AA51"/>
  <c r="V51"/>
  <c r="O51"/>
  <c r="J51"/>
  <c r="BJ50"/>
  <c r="BC50"/>
  <c r="AX50"/>
  <c r="AM50"/>
  <c r="AA50"/>
  <c r="V50"/>
  <c r="O50"/>
  <c r="J50"/>
  <c r="BJ49"/>
  <c r="BC49"/>
  <c r="AX49"/>
  <c r="AM49"/>
  <c r="AA49"/>
  <c r="V49"/>
  <c r="O49"/>
  <c r="J49"/>
  <c r="BJ48"/>
  <c r="BC48"/>
  <c r="AX48"/>
  <c r="AM48"/>
  <c r="AA48"/>
  <c r="V48"/>
  <c r="O48"/>
  <c r="J48"/>
  <c r="BJ47"/>
  <c r="BC47"/>
  <c r="AX47"/>
  <c r="AM47"/>
  <c r="AA47"/>
  <c r="V47"/>
  <c r="O47"/>
  <c r="J47"/>
  <c r="BJ46"/>
  <c r="BC46"/>
  <c r="AX46"/>
  <c r="AM46"/>
  <c r="AA46"/>
  <c r="V46"/>
  <c r="O46"/>
  <c r="J46"/>
  <c r="BJ45"/>
  <c r="BC45"/>
  <c r="AX45"/>
  <c r="AM45"/>
  <c r="AA45"/>
  <c r="V45"/>
  <c r="O45"/>
  <c r="J45"/>
  <c r="BJ44"/>
  <c r="BC44"/>
  <c r="AX44"/>
  <c r="AM44"/>
  <c r="AA44"/>
  <c r="O44"/>
  <c r="J44"/>
  <c r="BJ43"/>
  <c r="BC43"/>
  <c r="AX43"/>
  <c r="AM43"/>
  <c r="AA43"/>
  <c r="V43"/>
  <c r="O43"/>
  <c r="J43"/>
  <c r="BJ42"/>
  <c r="BC42"/>
  <c r="AX42"/>
  <c r="AM42"/>
  <c r="AA42"/>
  <c r="V42"/>
  <c r="O42"/>
  <c r="J42"/>
  <c r="BJ41"/>
  <c r="BC41"/>
  <c r="AX41"/>
  <c r="AM41"/>
  <c r="AA41"/>
  <c r="V41"/>
  <c r="O41"/>
  <c r="J41"/>
  <c r="BJ40"/>
  <c r="BC40"/>
  <c r="AX40"/>
  <c r="AM40"/>
  <c r="AA40"/>
  <c r="V40"/>
  <c r="O40"/>
  <c r="J40"/>
  <c r="BJ39"/>
  <c r="BC39"/>
  <c r="AX39"/>
  <c r="AM39"/>
  <c r="AA39"/>
  <c r="V39"/>
  <c r="O39"/>
  <c r="J39"/>
  <c r="BJ38"/>
  <c r="BC38"/>
  <c r="AX38"/>
  <c r="AM38"/>
  <c r="AA38"/>
  <c r="V38"/>
  <c r="O38"/>
  <c r="J38"/>
  <c r="BJ37"/>
  <c r="BC37"/>
  <c r="AX37"/>
  <c r="AM37"/>
  <c r="AA37"/>
  <c r="O37"/>
  <c r="J37"/>
  <c r="BJ36"/>
  <c r="BC36"/>
  <c r="AX36"/>
  <c r="AM36"/>
  <c r="AA36"/>
  <c r="V36"/>
  <c r="O36"/>
  <c r="J36"/>
  <c r="BJ35"/>
  <c r="BC35"/>
  <c r="AX35"/>
  <c r="AM35"/>
  <c r="AA35"/>
  <c r="V35"/>
  <c r="O35"/>
  <c r="J35"/>
  <c r="BJ34"/>
  <c r="BC34"/>
  <c r="AX34"/>
  <c r="AM34"/>
  <c r="AA34"/>
  <c r="V34"/>
  <c r="O34"/>
  <c r="J34"/>
  <c r="BJ33"/>
  <c r="BC33"/>
  <c r="AX33"/>
  <c r="AM33"/>
  <c r="AA33"/>
  <c r="V33"/>
  <c r="O33"/>
  <c r="J33"/>
  <c r="BJ32"/>
  <c r="BC32"/>
  <c r="AX32"/>
  <c r="AM32"/>
  <c r="AA32"/>
  <c r="V32"/>
  <c r="O32"/>
  <c r="J32"/>
  <c r="BJ31"/>
  <c r="BC31"/>
  <c r="AX31"/>
  <c r="AM31"/>
  <c r="AA31"/>
  <c r="V31"/>
  <c r="O31"/>
  <c r="J31"/>
  <c r="BJ30"/>
  <c r="BC30"/>
  <c r="AX30"/>
  <c r="AM30"/>
  <c r="AA30"/>
  <c r="V30"/>
  <c r="O30"/>
  <c r="J30"/>
  <c r="BJ29"/>
  <c r="BC29"/>
  <c r="AX29"/>
  <c r="AM29"/>
  <c r="AA29"/>
  <c r="V29"/>
  <c r="O29"/>
  <c r="J29"/>
  <c r="BJ28"/>
  <c r="BC28"/>
  <c r="AX28"/>
  <c r="AM28"/>
  <c r="AA28"/>
  <c r="V28"/>
  <c r="O28"/>
  <c r="J28"/>
  <c r="BJ27"/>
  <c r="BC27"/>
  <c r="AX27"/>
  <c r="AM27"/>
  <c r="AA27"/>
  <c r="V27"/>
  <c r="O27"/>
  <c r="J27"/>
  <c r="BJ26"/>
  <c r="BC26"/>
  <c r="AX26"/>
  <c r="AM26"/>
  <c r="AA26"/>
  <c r="O26"/>
  <c r="J26"/>
  <c r="BJ25"/>
  <c r="BC25"/>
  <c r="AX25"/>
  <c r="AM25"/>
  <c r="AA25"/>
  <c r="V25"/>
  <c r="O25"/>
  <c r="J25"/>
  <c r="BJ24"/>
  <c r="BC24"/>
  <c r="AX24"/>
  <c r="AM24"/>
  <c r="AA24"/>
  <c r="V24"/>
  <c r="O24"/>
  <c r="J24"/>
  <c r="BJ23"/>
  <c r="BC23"/>
  <c r="AX23"/>
  <c r="AM23"/>
  <c r="AA23"/>
  <c r="V23"/>
  <c r="O23"/>
  <c r="J23"/>
  <c r="BJ22"/>
  <c r="BC22"/>
  <c r="AX22"/>
  <c r="AM22"/>
  <c r="AA22"/>
  <c r="V22"/>
  <c r="O22"/>
  <c r="J22"/>
  <c r="BJ21"/>
  <c r="BC21"/>
  <c r="AX21"/>
  <c r="AM21"/>
  <c r="AA21"/>
  <c r="V21"/>
  <c r="O21"/>
  <c r="J21"/>
  <c r="BJ20"/>
  <c r="BC20"/>
  <c r="AX20"/>
  <c r="AM20"/>
  <c r="AA20"/>
  <c r="V20"/>
  <c r="O20"/>
  <c r="J20"/>
  <c r="BJ19"/>
  <c r="BC19"/>
  <c r="AX19"/>
  <c r="AM19"/>
  <c r="AA19"/>
  <c r="V19"/>
  <c r="O19"/>
  <c r="J19"/>
  <c r="BJ18"/>
  <c r="BC18"/>
  <c r="AX18"/>
  <c r="AM18"/>
  <c r="AA18"/>
  <c r="V18"/>
  <c r="O18"/>
  <c r="J18"/>
  <c r="BJ17"/>
  <c r="BC17"/>
  <c r="AX17"/>
  <c r="AM17"/>
  <c r="AA17"/>
  <c r="V17"/>
  <c r="O17"/>
  <c r="J17"/>
  <c r="BJ16"/>
  <c r="BC16"/>
  <c r="AX16"/>
  <c r="AM16"/>
  <c r="AA16"/>
  <c r="V16"/>
  <c r="O16"/>
  <c r="J16"/>
  <c r="BJ15"/>
  <c r="BC15"/>
  <c r="AX15"/>
  <c r="AM15"/>
  <c r="AA15"/>
  <c r="V15"/>
  <c r="O15"/>
  <c r="J15"/>
  <c r="BJ14"/>
  <c r="BC14"/>
  <c r="AX14"/>
  <c r="AM14"/>
  <c r="AA14"/>
  <c r="V14"/>
  <c r="O14"/>
  <c r="J14"/>
  <c r="BJ13"/>
  <c r="BC13"/>
  <c r="AX13"/>
  <c r="AM13"/>
  <c r="AA13"/>
  <c r="V13"/>
  <c r="O13"/>
  <c r="J13"/>
  <c r="BJ12"/>
  <c r="BC12"/>
  <c r="AX12"/>
  <c r="AM12"/>
  <c r="AA12"/>
  <c r="V12"/>
  <c r="O12"/>
  <c r="J12"/>
  <c r="BJ11"/>
  <c r="BC11"/>
  <c r="AX11"/>
  <c r="AM11"/>
  <c r="AA11"/>
  <c r="V11"/>
  <c r="O11"/>
  <c r="J11"/>
  <c r="BJ10"/>
  <c r="BC10"/>
  <c r="AX10"/>
  <c r="AM10"/>
  <c r="AA10"/>
  <c r="V10"/>
  <c r="O10"/>
  <c r="J10"/>
  <c r="BJ9"/>
  <c r="BC9"/>
  <c r="AX9"/>
  <c r="AM9"/>
  <c r="AA9"/>
  <c r="V9"/>
  <c r="O9"/>
  <c r="J9"/>
  <c r="BJ8"/>
  <c r="BC8"/>
  <c r="AX8"/>
  <c r="AM8"/>
  <c r="AA8"/>
  <c r="V8"/>
  <c r="O8"/>
  <c r="J8"/>
  <c r="BJ7"/>
  <c r="BC7"/>
  <c r="AX7"/>
  <c r="AM7"/>
  <c r="AA7"/>
  <c r="O7"/>
  <c r="J7"/>
  <c r="BJ6"/>
  <c r="BC6"/>
  <c r="AX6"/>
  <c r="AM6"/>
  <c r="V2"/>
  <c r="T93" i="94"/>
  <c r="T92"/>
  <c r="T91"/>
  <c r="T90"/>
  <c r="T89"/>
  <c r="T88"/>
  <c r="T87"/>
  <c r="BQ86"/>
  <c r="AI86"/>
  <c r="T86"/>
  <c r="N86"/>
  <c r="I86"/>
  <c r="BQ85"/>
  <c r="BK85"/>
  <c r="BE85"/>
  <c r="AU85"/>
  <c r="AI85"/>
  <c r="T85"/>
  <c r="N85"/>
  <c r="I85"/>
  <c r="BQ84"/>
  <c r="BK84"/>
  <c r="BE84"/>
  <c r="AU84"/>
  <c r="AI84"/>
  <c r="N84"/>
  <c r="I84"/>
  <c r="BQ83"/>
  <c r="BK83"/>
  <c r="BE83"/>
  <c r="AU83"/>
  <c r="AI83"/>
  <c r="T83"/>
  <c r="N83"/>
  <c r="I83"/>
  <c r="BQ82"/>
  <c r="BK82"/>
  <c r="BE82"/>
  <c r="AU82"/>
  <c r="AI82"/>
  <c r="T82"/>
  <c r="N82"/>
  <c r="I82"/>
  <c r="BQ81"/>
  <c r="BK81"/>
  <c r="BE81"/>
  <c r="AU81"/>
  <c r="AI81"/>
  <c r="T81"/>
  <c r="N81"/>
  <c r="I81"/>
  <c r="BQ80"/>
  <c r="BK80"/>
  <c r="BE80"/>
  <c r="AU80"/>
  <c r="AI80"/>
  <c r="T80"/>
  <c r="N80"/>
  <c r="I80"/>
  <c r="BQ79"/>
  <c r="BK79"/>
  <c r="BE79"/>
  <c r="AU79"/>
  <c r="AI79"/>
  <c r="T79"/>
  <c r="N79"/>
  <c r="I79"/>
  <c r="BQ78"/>
  <c r="BK78"/>
  <c r="BE78"/>
  <c r="AU78"/>
  <c r="AI78"/>
  <c r="T78"/>
  <c r="N78"/>
  <c r="I78"/>
  <c r="BQ77"/>
  <c r="BK77"/>
  <c r="BE77"/>
  <c r="AU77"/>
  <c r="AI77"/>
  <c r="T77"/>
  <c r="N77"/>
  <c r="I77"/>
  <c r="BQ76"/>
  <c r="BK76"/>
  <c r="BE76"/>
  <c r="AU76"/>
  <c r="AI76"/>
  <c r="T76"/>
  <c r="N76"/>
  <c r="I76"/>
  <c r="BQ75"/>
  <c r="BK75"/>
  <c r="BE75"/>
  <c r="AU75"/>
  <c r="AI75"/>
  <c r="T75"/>
  <c r="N75"/>
  <c r="I75"/>
  <c r="BQ74"/>
  <c r="BK74"/>
  <c r="BE74"/>
  <c r="AU74"/>
  <c r="AI74"/>
  <c r="T74"/>
  <c r="N74"/>
  <c r="I74"/>
  <c r="BQ73"/>
  <c r="BK73"/>
  <c r="BE73"/>
  <c r="AU73"/>
  <c r="AI73"/>
  <c r="T73"/>
  <c r="N73"/>
  <c r="I73"/>
  <c r="BQ72"/>
  <c r="BK72"/>
  <c r="BE72"/>
  <c r="AU72"/>
  <c r="AI72"/>
  <c r="T72"/>
  <c r="N72"/>
  <c r="I72"/>
  <c r="BQ71"/>
  <c r="BK71"/>
  <c r="BE71"/>
  <c r="AU71"/>
  <c r="AI71"/>
  <c r="N71"/>
  <c r="I71"/>
  <c r="BQ70"/>
  <c r="BK70"/>
  <c r="BE70"/>
  <c r="AU70"/>
  <c r="AI70"/>
  <c r="T70"/>
  <c r="N70"/>
  <c r="I70"/>
  <c r="BQ69"/>
  <c r="BK69"/>
  <c r="BE69"/>
  <c r="AU69"/>
  <c r="AI69"/>
  <c r="T69"/>
  <c r="N69"/>
  <c r="I69"/>
  <c r="BQ68"/>
  <c r="BK68"/>
  <c r="BE68"/>
  <c r="AU68"/>
  <c r="AI68"/>
  <c r="T68"/>
  <c r="N68"/>
  <c r="I68"/>
  <c r="BQ67"/>
  <c r="BK67"/>
  <c r="BE67"/>
  <c r="AU67"/>
  <c r="AI67"/>
  <c r="T67"/>
  <c r="N67"/>
  <c r="I67"/>
  <c r="BQ66"/>
  <c r="BK66"/>
  <c r="BE66"/>
  <c r="AU66"/>
  <c r="AI66"/>
  <c r="N66"/>
  <c r="I66"/>
  <c r="BQ65"/>
  <c r="BK65"/>
  <c r="BE65"/>
  <c r="AU65"/>
  <c r="AI65"/>
  <c r="T65"/>
  <c r="N65"/>
  <c r="I65"/>
  <c r="BQ64"/>
  <c r="BK64"/>
  <c r="BE64"/>
  <c r="AU64"/>
  <c r="AI64"/>
  <c r="T64"/>
  <c r="N64"/>
  <c r="I64"/>
  <c r="BQ63"/>
  <c r="BK63"/>
  <c r="BE63"/>
  <c r="AU63"/>
  <c r="AI63"/>
  <c r="T63"/>
  <c r="N63"/>
  <c r="I63"/>
  <c r="BQ62"/>
  <c r="BK62"/>
  <c r="BE62"/>
  <c r="AU62"/>
  <c r="AI62"/>
  <c r="T62"/>
  <c r="N62"/>
  <c r="I62"/>
  <c r="BQ61"/>
  <c r="BK61"/>
  <c r="BE61"/>
  <c r="AU61"/>
  <c r="AI61"/>
  <c r="T61"/>
  <c r="N61"/>
  <c r="I61"/>
  <c r="BQ60"/>
  <c r="BK60"/>
  <c r="BE60"/>
  <c r="AU60"/>
  <c r="AI60"/>
  <c r="T60"/>
  <c r="N60"/>
  <c r="I60"/>
  <c r="BQ59"/>
  <c r="BK59"/>
  <c r="BE59"/>
  <c r="AU59"/>
  <c r="AI59"/>
  <c r="T59"/>
  <c r="N59"/>
  <c r="I59"/>
  <c r="BQ58"/>
  <c r="BK58"/>
  <c r="BE58"/>
  <c r="AU58"/>
  <c r="AI58"/>
  <c r="T58"/>
  <c r="N58"/>
  <c r="I58"/>
  <c r="BQ57"/>
  <c r="BK57"/>
  <c r="BE57"/>
  <c r="AU57"/>
  <c r="AI57"/>
  <c r="T57"/>
  <c r="N57"/>
  <c r="I57"/>
  <c r="BQ56"/>
  <c r="BK56"/>
  <c r="BE56"/>
  <c r="AU56"/>
  <c r="AI56"/>
  <c r="T56"/>
  <c r="N56"/>
  <c r="I56"/>
  <c r="BQ55"/>
  <c r="BK55"/>
  <c r="BE55"/>
  <c r="AU55"/>
  <c r="AI55"/>
  <c r="T55"/>
  <c r="N55"/>
  <c r="I55"/>
  <c r="BQ54"/>
  <c r="BK54"/>
  <c r="BE54"/>
  <c r="AU54"/>
  <c r="AI54"/>
  <c r="T54"/>
  <c r="N54"/>
  <c r="I54"/>
  <c r="BQ53"/>
  <c r="BK53"/>
  <c r="BE53"/>
  <c r="AU53"/>
  <c r="AI53"/>
  <c r="T53"/>
  <c r="N53"/>
  <c r="I53"/>
  <c r="BQ52"/>
  <c r="BK52"/>
  <c r="BE52"/>
  <c r="AU52"/>
  <c r="AI52"/>
  <c r="T52"/>
  <c r="N52"/>
  <c r="I52"/>
  <c r="BQ51"/>
  <c r="BK51"/>
  <c r="BE51"/>
  <c r="AU51"/>
  <c r="AI51"/>
  <c r="N51"/>
  <c r="I51"/>
  <c r="BQ50"/>
  <c r="BK50"/>
  <c r="BE50"/>
  <c r="AU50"/>
  <c r="AI50"/>
  <c r="T50"/>
  <c r="N50"/>
  <c r="I50"/>
  <c r="BQ49"/>
  <c r="BK49"/>
  <c r="BE49"/>
  <c r="AU49"/>
  <c r="AI49"/>
  <c r="T49"/>
  <c r="N49"/>
  <c r="I49"/>
  <c r="BQ48"/>
  <c r="BK48"/>
  <c r="BE48"/>
  <c r="AU48"/>
  <c r="AI48"/>
  <c r="T48"/>
  <c r="N48"/>
  <c r="I48"/>
  <c r="BQ47"/>
  <c r="BK47"/>
  <c r="BE47"/>
  <c r="AU47"/>
  <c r="AI47"/>
  <c r="T47"/>
  <c r="N47"/>
  <c r="I47"/>
  <c r="BQ46"/>
  <c r="BK46"/>
  <c r="BE46"/>
  <c r="AU46"/>
  <c r="AI46"/>
  <c r="T46"/>
  <c r="N46"/>
  <c r="I46"/>
  <c r="BQ45"/>
  <c r="BK45"/>
  <c r="BE45"/>
  <c r="AU45"/>
  <c r="AI45"/>
  <c r="T45"/>
  <c r="N45"/>
  <c r="I45"/>
  <c r="BQ44"/>
  <c r="BK44"/>
  <c r="BE44"/>
  <c r="AU44"/>
  <c r="AI44"/>
  <c r="T44"/>
  <c r="N44"/>
  <c r="I44"/>
  <c r="BQ43"/>
  <c r="BK43"/>
  <c r="BE43"/>
  <c r="AU43"/>
  <c r="AI43"/>
  <c r="N43"/>
  <c r="I43"/>
  <c r="BQ42"/>
  <c r="BK42"/>
  <c r="BE42"/>
  <c r="AU42"/>
  <c r="AI42"/>
  <c r="T42"/>
  <c r="N42"/>
  <c r="I42"/>
  <c r="BQ41"/>
  <c r="BK41"/>
  <c r="BE41"/>
  <c r="AU41"/>
  <c r="AI41"/>
  <c r="T41"/>
  <c r="N41"/>
  <c r="I41"/>
  <c r="BQ40"/>
  <c r="BK40"/>
  <c r="BE40"/>
  <c r="AU40"/>
  <c r="AI40"/>
  <c r="T40"/>
  <c r="N40"/>
  <c r="I40"/>
  <c r="BQ39"/>
  <c r="BK39"/>
  <c r="BE39"/>
  <c r="AU39"/>
  <c r="AI39"/>
  <c r="T39"/>
  <c r="N39"/>
  <c r="I39"/>
  <c r="BQ38"/>
  <c r="BK38"/>
  <c r="BE38"/>
  <c r="AU38"/>
  <c r="AI38"/>
  <c r="T38"/>
  <c r="N38"/>
  <c r="I38"/>
  <c r="BQ37"/>
  <c r="BK37"/>
  <c r="BE37"/>
  <c r="AU37"/>
  <c r="AI37"/>
  <c r="T37"/>
  <c r="N37"/>
  <c r="I37"/>
  <c r="BQ36"/>
  <c r="BK36"/>
  <c r="BE36"/>
  <c r="AU36"/>
  <c r="AI36"/>
  <c r="N36"/>
  <c r="I36"/>
  <c r="BQ35"/>
  <c r="BK35"/>
  <c r="BE35"/>
  <c r="AU35"/>
  <c r="AI35"/>
  <c r="T35"/>
  <c r="N35"/>
  <c r="I35"/>
  <c r="BQ34"/>
  <c r="BK34"/>
  <c r="BE34"/>
  <c r="AU34"/>
  <c r="AI34"/>
  <c r="T34"/>
  <c r="N34"/>
  <c r="I34"/>
  <c r="BQ33"/>
  <c r="BK33"/>
  <c r="BE33"/>
  <c r="AU33"/>
  <c r="AI33"/>
  <c r="T33"/>
  <c r="N33"/>
  <c r="I33"/>
  <c r="BQ32"/>
  <c r="BK32"/>
  <c r="BE32"/>
  <c r="AU32"/>
  <c r="AI32"/>
  <c r="T32"/>
  <c r="N32"/>
  <c r="I32"/>
  <c r="BQ31"/>
  <c r="BK31"/>
  <c r="BE31"/>
  <c r="AU31"/>
  <c r="AI31"/>
  <c r="T31"/>
  <c r="N31"/>
  <c r="I31"/>
  <c r="BQ30"/>
  <c r="BK30"/>
  <c r="BE30"/>
  <c r="AU30"/>
  <c r="AI30"/>
  <c r="T30"/>
  <c r="N30"/>
  <c r="I30"/>
  <c r="BQ29"/>
  <c r="BK29"/>
  <c r="BE29"/>
  <c r="AU29"/>
  <c r="AI29"/>
  <c r="T29"/>
  <c r="N29"/>
  <c r="I29"/>
  <c r="BQ28"/>
  <c r="BK28"/>
  <c r="BE28"/>
  <c r="AU28"/>
  <c r="AI28"/>
  <c r="T28"/>
  <c r="N28"/>
  <c r="I28"/>
  <c r="BQ27"/>
  <c r="BK27"/>
  <c r="BE27"/>
  <c r="AU27"/>
  <c r="AI27"/>
  <c r="T27"/>
  <c r="N27"/>
  <c r="I27"/>
  <c r="BQ26"/>
  <c r="BK26"/>
  <c r="BE26"/>
  <c r="AU26"/>
  <c r="AI26"/>
  <c r="T26"/>
  <c r="N26"/>
  <c r="I26"/>
  <c r="BQ25"/>
  <c r="BK25"/>
  <c r="BE25"/>
  <c r="AU25"/>
  <c r="AI25"/>
  <c r="N25"/>
  <c r="I25"/>
  <c r="BQ24"/>
  <c r="BK24"/>
  <c r="BE24"/>
  <c r="AU24"/>
  <c r="AI24"/>
  <c r="T24"/>
  <c r="N24"/>
  <c r="I24"/>
  <c r="BQ23"/>
  <c r="BK23"/>
  <c r="BE23"/>
  <c r="AU23"/>
  <c r="AI23"/>
  <c r="T23"/>
  <c r="N23"/>
  <c r="I23"/>
  <c r="BQ22"/>
  <c r="BK22"/>
  <c r="BE22"/>
  <c r="AU22"/>
  <c r="AI22"/>
  <c r="T22"/>
  <c r="N22"/>
  <c r="I22"/>
  <c r="BQ21"/>
  <c r="BK21"/>
  <c r="BE21"/>
  <c r="AU21"/>
  <c r="AI21"/>
  <c r="T21"/>
  <c r="N21"/>
  <c r="I21"/>
  <c r="BQ20"/>
  <c r="BK20"/>
  <c r="BE20"/>
  <c r="AU20"/>
  <c r="AI20"/>
  <c r="T20"/>
  <c r="N20"/>
  <c r="I20"/>
  <c r="BQ19"/>
  <c r="BK19"/>
  <c r="BE19"/>
  <c r="AU19"/>
  <c r="AI19"/>
  <c r="T19"/>
  <c r="N19"/>
  <c r="I19"/>
  <c r="BQ18"/>
  <c r="BK18"/>
  <c r="BE18"/>
  <c r="AU18"/>
  <c r="AI18"/>
  <c r="T18"/>
  <c r="N18"/>
  <c r="I18"/>
  <c r="BQ17"/>
  <c r="BL17"/>
  <c r="BK17"/>
  <c r="BE17"/>
  <c r="AU17"/>
  <c r="AI17"/>
  <c r="T17"/>
  <c r="N17"/>
  <c r="I17"/>
  <c r="BQ16"/>
  <c r="BL16"/>
  <c r="BK16"/>
  <c r="BE16"/>
  <c r="AU16"/>
  <c r="AI16"/>
  <c r="T16"/>
  <c r="N16"/>
  <c r="I16"/>
  <c r="BQ15"/>
  <c r="BL15"/>
  <c r="BK15"/>
  <c r="BE15"/>
  <c r="AU15"/>
  <c r="AI15"/>
  <c r="T15"/>
  <c r="N15"/>
  <c r="I15"/>
  <c r="BQ14"/>
  <c r="BL14"/>
  <c r="BK14"/>
  <c r="BE14"/>
  <c r="AU14"/>
  <c r="AI14"/>
  <c r="T14"/>
  <c r="N14"/>
  <c r="I14"/>
  <c r="BQ13"/>
  <c r="BL13"/>
  <c r="BK13"/>
  <c r="BE13"/>
  <c r="AU13"/>
  <c r="AI13"/>
  <c r="T13"/>
  <c r="N13"/>
  <c r="I13"/>
  <c r="BQ12"/>
  <c r="BL12"/>
  <c r="BK12"/>
  <c r="BE12"/>
  <c r="AU12"/>
  <c r="AI12"/>
  <c r="T12"/>
  <c r="N12"/>
  <c r="I12"/>
  <c r="BQ11"/>
  <c r="BL11"/>
  <c r="BK11"/>
  <c r="BE11"/>
  <c r="AU11"/>
  <c r="AI11"/>
  <c r="T11"/>
  <c r="N11"/>
  <c r="I11"/>
  <c r="BQ10"/>
  <c r="BL10"/>
  <c r="BK10"/>
  <c r="BE10"/>
  <c r="AU10"/>
  <c r="AI10"/>
  <c r="T10"/>
  <c r="N10"/>
  <c r="I10"/>
  <c r="BQ9"/>
  <c r="BL9"/>
  <c r="BK9"/>
  <c r="BE9"/>
  <c r="AU9"/>
  <c r="AI9"/>
  <c r="T9"/>
  <c r="N9"/>
  <c r="I9"/>
  <c r="BQ8"/>
  <c r="BL8"/>
  <c r="BK8"/>
  <c r="BE8"/>
  <c r="AU8"/>
  <c r="AI8"/>
  <c r="T8"/>
  <c r="N8"/>
  <c r="I8"/>
  <c r="BQ7"/>
  <c r="BL7"/>
  <c r="BK7"/>
  <c r="BE7"/>
  <c r="AU7"/>
  <c r="AI7"/>
  <c r="T7"/>
  <c r="N7"/>
  <c r="I7"/>
  <c r="BQ6"/>
  <c r="BL6"/>
  <c r="BK6"/>
  <c r="BE6"/>
  <c r="AU6"/>
  <c r="AI6"/>
  <c r="N6"/>
  <c r="I6"/>
  <c r="BQ5"/>
  <c r="BL5"/>
  <c r="BK5"/>
  <c r="BE5"/>
  <c r="AU5"/>
  <c r="T1"/>
  <c r="S9" i="97"/>
  <c r="O37"/>
  <c r="P39"/>
  <c r="P43"/>
  <c r="P47"/>
  <c r="P51"/>
  <c r="P78"/>
  <c r="S91"/>
  <c r="O118"/>
  <c r="T118"/>
  <c r="P120"/>
  <c r="P124"/>
  <c r="P128"/>
  <c r="P159"/>
  <c r="P163"/>
  <c r="S199"/>
  <c r="P213"/>
  <c r="P217"/>
  <c r="R9"/>
  <c r="P11"/>
  <c r="P13"/>
  <c r="P15"/>
  <c r="P17"/>
  <c r="P21"/>
  <c r="P25"/>
  <c r="R64"/>
  <c r="P68"/>
  <c r="P72"/>
  <c r="P76"/>
  <c r="P99"/>
  <c r="P103"/>
  <c r="P132"/>
  <c r="R145"/>
  <c r="P149"/>
  <c r="P153"/>
  <c r="P203"/>
  <c r="P207"/>
  <c r="P240"/>
  <c r="P244"/>
  <c r="P236"/>
  <c r="P232"/>
  <c r="S253"/>
  <c r="P259"/>
  <c r="O253"/>
  <c r="T253"/>
  <c r="P255"/>
  <c r="P269"/>
  <c r="P263"/>
  <c r="Q253"/>
  <c r="P257"/>
  <c r="P261"/>
  <c r="P180"/>
  <c r="Q172"/>
  <c r="P182"/>
  <c r="O172"/>
  <c r="S172"/>
  <c r="R172"/>
  <c r="P188"/>
  <c r="Q226"/>
  <c r="S145"/>
  <c r="T172"/>
  <c r="P176"/>
  <c r="P186"/>
  <c r="P97"/>
  <c r="T91"/>
  <c r="P105"/>
  <c r="R91"/>
  <c r="P101"/>
  <c r="O91"/>
  <c r="P95"/>
  <c r="P107"/>
  <c r="P190"/>
  <c r="P238"/>
  <c r="T226"/>
  <c r="P242"/>
  <c r="P230"/>
  <c r="S226"/>
  <c r="P228"/>
  <c r="O226"/>
  <c r="P234"/>
  <c r="P178"/>
  <c r="S37"/>
  <c r="P174"/>
  <c r="Q37"/>
  <c r="P80"/>
  <c r="Q118"/>
  <c r="P209"/>
  <c r="O199"/>
  <c r="P205"/>
  <c r="T199"/>
  <c r="P215"/>
  <c r="AZ6" i="103"/>
  <c r="BH6"/>
  <c r="AB10" i="104"/>
  <c r="BD10"/>
  <c r="CF10"/>
  <c r="DH10"/>
  <c r="EJ10"/>
  <c r="AD10"/>
  <c r="BF10"/>
  <c r="CH10"/>
  <c r="DJ10"/>
  <c r="BU6" i="103"/>
  <c r="S280" i="97"/>
  <c r="P294"/>
  <c r="P298"/>
  <c r="O280"/>
  <c r="T280"/>
  <c r="P282"/>
  <c r="P286"/>
  <c r="P290"/>
  <c r="Q280"/>
  <c r="P296"/>
  <c r="R280"/>
  <c r="P284"/>
  <c r="P288"/>
  <c r="AW9" i="81"/>
  <c r="BQ9"/>
  <c r="AS11"/>
  <c r="AW11"/>
  <c r="BM11"/>
  <c r="BQ11"/>
  <c r="CT11"/>
  <c r="CX11"/>
  <c r="DN11"/>
  <c r="DR11"/>
  <c r="EH11"/>
  <c r="AN30"/>
  <c r="AR30"/>
  <c r="BH30"/>
  <c r="BL30"/>
  <c r="CB30"/>
  <c r="CJ30"/>
  <c r="CN30"/>
  <c r="CR30"/>
  <c r="CV30"/>
  <c r="DD30"/>
  <c r="DH30"/>
  <c r="DL30"/>
  <c r="DP30"/>
  <c r="DX30"/>
  <c r="EB30"/>
  <c r="EF30"/>
  <c r="BG41"/>
  <c r="BE41"/>
  <c r="CA41"/>
  <c r="DQ41"/>
  <c r="CW41"/>
  <c r="BY41"/>
  <c r="CD41"/>
  <c r="CM41"/>
  <c r="CR41"/>
  <c r="DG41"/>
  <c r="DL41"/>
  <c r="EA41"/>
  <c r="EF41"/>
  <c r="CJ48"/>
  <c r="CG48"/>
  <c r="CI48"/>
  <c r="CR48"/>
  <c r="CQ48"/>
  <c r="CT48"/>
  <c r="DL48"/>
  <c r="DK48"/>
  <c r="DN48"/>
  <c r="EF48"/>
  <c r="EE48"/>
  <c r="EH48"/>
  <c r="AH56"/>
  <c r="AF56"/>
  <c r="AI56"/>
  <c r="AP56"/>
  <c r="AQ56"/>
  <c r="AW56"/>
  <c r="AS56"/>
  <c r="BZ56"/>
  <c r="BY56"/>
  <c r="EE56"/>
  <c r="DK56"/>
  <c r="CQ56"/>
  <c r="CB56"/>
  <c r="CR56"/>
  <c r="DL56"/>
  <c r="EF56"/>
  <c r="CH71"/>
  <c r="CG71"/>
  <c r="CJ71"/>
  <c r="CI71"/>
  <c r="AL76"/>
  <c r="AK76"/>
  <c r="AN76"/>
  <c r="AM76"/>
  <c r="CI76"/>
  <c r="CH76"/>
  <c r="CG76"/>
  <c r="CN76"/>
  <c r="CJ76"/>
  <c r="DW76"/>
  <c r="DV76"/>
  <c r="DU76"/>
  <c r="EB76"/>
  <c r="DX76"/>
  <c r="DS99"/>
  <c r="DR99"/>
  <c r="DP99"/>
  <c r="V9"/>
  <c r="AP9"/>
  <c r="AX9"/>
  <c r="BJ9"/>
  <c r="BR9"/>
  <c r="CP9"/>
  <c r="DJ9"/>
  <c r="ED9"/>
  <c r="CK10"/>
  <c r="DE10"/>
  <c r="DY10"/>
  <c r="V11"/>
  <c r="AD11"/>
  <c r="AH11"/>
  <c r="AL11"/>
  <c r="AP11"/>
  <c r="AX11"/>
  <c r="BB11"/>
  <c r="BF11"/>
  <c r="BJ11"/>
  <c r="BW11"/>
  <c r="CA11"/>
  <c r="CQ11"/>
  <c r="CY11"/>
  <c r="DC11"/>
  <c r="DK11"/>
  <c r="DS11"/>
  <c r="DW11"/>
  <c r="EE11"/>
  <c r="AK30"/>
  <c r="AS30"/>
  <c r="AW30"/>
  <c r="BE30"/>
  <c r="BM30"/>
  <c r="BQ30"/>
  <c r="BY30"/>
  <c r="CG30"/>
  <c r="CO30"/>
  <c r="CS30"/>
  <c r="CW30"/>
  <c r="DA30"/>
  <c r="DI30"/>
  <c r="DM30"/>
  <c r="DQ30"/>
  <c r="DU30"/>
  <c r="EC30"/>
  <c r="EG30"/>
  <c r="BF41"/>
  <c r="BL41"/>
  <c r="BZ41"/>
  <c r="CI41"/>
  <c r="CG41"/>
  <c r="CL41"/>
  <c r="DC41"/>
  <c r="DA41"/>
  <c r="DF41"/>
  <c r="DW41"/>
  <c r="DU41"/>
  <c r="DZ41"/>
  <c r="AC48"/>
  <c r="AA48"/>
  <c r="AW48"/>
  <c r="AU48"/>
  <c r="BQ48"/>
  <c r="BO48"/>
  <c r="CH48"/>
  <c r="CS48"/>
  <c r="DM48"/>
  <c r="EG48"/>
  <c r="AG56"/>
  <c r="AR56"/>
  <c r="BB56"/>
  <c r="AZ56"/>
  <c r="BC56"/>
  <c r="BJ56"/>
  <c r="BK56"/>
  <c r="BQ56"/>
  <c r="BM56"/>
  <c r="CA56"/>
  <c r="CL56"/>
  <c r="CS56"/>
  <c r="CO56"/>
  <c r="CM56"/>
  <c r="CX56"/>
  <c r="CY56"/>
  <c r="CV56"/>
  <c r="DF56"/>
  <c r="DM56"/>
  <c r="DI56"/>
  <c r="DG56"/>
  <c r="DR56"/>
  <c r="DS56"/>
  <c r="DP56"/>
  <c r="DZ56"/>
  <c r="EG56"/>
  <c r="EC56"/>
  <c r="EA56"/>
  <c r="U71"/>
  <c r="BO71"/>
  <c r="AU71"/>
  <c r="S71"/>
  <c r="T71"/>
  <c r="CL71"/>
  <c r="CM71"/>
  <c r="CS71"/>
  <c r="CO71"/>
  <c r="CN71"/>
  <c r="DH71"/>
  <c r="DF71"/>
  <c r="DG71"/>
  <c r="EB71"/>
  <c r="DZ71"/>
  <c r="EA71"/>
  <c r="AP76"/>
  <c r="AQ76"/>
  <c r="AW76"/>
  <c r="AS76"/>
  <c r="AR76"/>
  <c r="S9"/>
  <c r="AA9"/>
  <c r="AE9"/>
  <c r="AQ9"/>
  <c r="AY9"/>
  <c r="BK9"/>
  <c r="BO9"/>
  <c r="BS9"/>
  <c r="CU9"/>
  <c r="DO9"/>
  <c r="R10"/>
  <c r="S11"/>
  <c r="AA11"/>
  <c r="AM11"/>
  <c r="AQ11"/>
  <c r="AU11"/>
  <c r="BG11"/>
  <c r="BK11"/>
  <c r="BO11"/>
  <c r="BT11"/>
  <c r="CN11"/>
  <c r="CR11"/>
  <c r="CV11"/>
  <c r="DH11"/>
  <c r="DL11"/>
  <c r="DP11"/>
  <c r="EB11"/>
  <c r="EF11"/>
  <c r="U30"/>
  <c r="AH30"/>
  <c r="AL30"/>
  <c r="AP30"/>
  <c r="BB30"/>
  <c r="BF30"/>
  <c r="BJ30"/>
  <c r="BV30"/>
  <c r="BZ30"/>
  <c r="CD30"/>
  <c r="CH30"/>
  <c r="CL30"/>
  <c r="CX30"/>
  <c r="DB30"/>
  <c r="DF30"/>
  <c r="DR30"/>
  <c r="DV30"/>
  <c r="DZ30"/>
  <c r="V41"/>
  <c r="AA41"/>
  <c r="AI41"/>
  <c r="AQ41"/>
  <c r="AU41"/>
  <c r="AW41"/>
  <c r="AZ41"/>
  <c r="BH41"/>
  <c r="BO41"/>
  <c r="BQ41"/>
  <c r="CB41"/>
  <c r="CH41"/>
  <c r="CN41"/>
  <c r="CY41"/>
  <c r="DB41"/>
  <c r="DH41"/>
  <c r="DS41"/>
  <c r="DV41"/>
  <c r="EB41"/>
  <c r="AB48"/>
  <c r="AH48"/>
  <c r="AS48"/>
  <c r="AV48"/>
  <c r="BB48"/>
  <c r="BM48"/>
  <c r="BP48"/>
  <c r="BV48"/>
  <c r="CN48"/>
  <c r="CL48"/>
  <c r="CO48"/>
  <c r="CV48"/>
  <c r="CW48"/>
  <c r="DC48"/>
  <c r="CY48"/>
  <c r="DH48"/>
  <c r="DF48"/>
  <c r="DI48"/>
  <c r="DP48"/>
  <c r="DQ48"/>
  <c r="DW48"/>
  <c r="DS48"/>
  <c r="EB48"/>
  <c r="DZ48"/>
  <c r="EC48"/>
  <c r="AL56"/>
  <c r="AK56"/>
  <c r="AN56"/>
  <c r="AX56"/>
  <c r="BA56"/>
  <c r="BL56"/>
  <c r="BV56"/>
  <c r="BT56"/>
  <c r="BW56"/>
  <c r="CD56"/>
  <c r="CE56"/>
  <c r="CN56"/>
  <c r="CW56"/>
  <c r="DH56"/>
  <c r="DQ56"/>
  <c r="EB56"/>
  <c r="V71"/>
  <c r="AB71"/>
  <c r="AV71"/>
  <c r="BP71"/>
  <c r="CT71"/>
  <c r="AX76"/>
  <c r="BK76"/>
  <c r="BJ76"/>
  <c r="BL76"/>
  <c r="BQ76"/>
  <c r="BM76"/>
  <c r="DC76"/>
  <c r="DB76"/>
  <c r="DA76"/>
  <c r="DH76"/>
  <c r="DD76"/>
  <c r="AL89"/>
  <c r="AK89"/>
  <c r="AS89"/>
  <c r="AM89"/>
  <c r="AR89"/>
  <c r="AN89"/>
  <c r="BG89"/>
  <c r="BF89"/>
  <c r="BE89"/>
  <c r="BH89"/>
  <c r="BL89"/>
  <c r="EE89"/>
  <c r="DK89"/>
  <c r="CQ89"/>
  <c r="CA89"/>
  <c r="BZ89"/>
  <c r="BY89"/>
  <c r="EF89"/>
  <c r="DQ89"/>
  <c r="DL89"/>
  <c r="CW89"/>
  <c r="CR89"/>
  <c r="CB89"/>
  <c r="EC99"/>
  <c r="EB99"/>
  <c r="DZ99"/>
  <c r="AJ9"/>
  <c r="AS9" s="1"/>
  <c r="BD9"/>
  <c r="BX9"/>
  <c r="CD9" s="1"/>
  <c r="CF9"/>
  <c r="CO9" s="1"/>
  <c r="CZ9"/>
  <c r="DT9"/>
  <c r="EC9" s="1"/>
  <c r="T11"/>
  <c r="X11"/>
  <c r="AF11"/>
  <c r="AZ11"/>
  <c r="AA30"/>
  <c r="AU30"/>
  <c r="CA30"/>
  <c r="CQ30"/>
  <c r="DK30"/>
  <c r="S41"/>
  <c r="BU41"/>
  <c r="BA41"/>
  <c r="AB41"/>
  <c r="AF41"/>
  <c r="AK41"/>
  <c r="AP41"/>
  <c r="AV41"/>
  <c r="BK41"/>
  <c r="BP41"/>
  <c r="CE41"/>
  <c r="CJ41"/>
  <c r="CQ41"/>
  <c r="CS41"/>
  <c r="CV41"/>
  <c r="DD41"/>
  <c r="DK41"/>
  <c r="DM41"/>
  <c r="DP41"/>
  <c r="DX41"/>
  <c r="EE41"/>
  <c r="EG41"/>
  <c r="AD48"/>
  <c r="AK48"/>
  <c r="AM48"/>
  <c r="AX48"/>
  <c r="BE48"/>
  <c r="BG48"/>
  <c r="BR48"/>
  <c r="DU48"/>
  <c r="DA48"/>
  <c r="BY48"/>
  <c r="CE48"/>
  <c r="CA48"/>
  <c r="CD48"/>
  <c r="CM48"/>
  <c r="CX48"/>
  <c r="DG48"/>
  <c r="DR48"/>
  <c r="EA48"/>
  <c r="AM56"/>
  <c r="BF56"/>
  <c r="BE56"/>
  <c r="BH56"/>
  <c r="BR56"/>
  <c r="CH56"/>
  <c r="CJ56"/>
  <c r="CG56"/>
  <c r="CT56"/>
  <c r="DB56"/>
  <c r="DD56"/>
  <c r="DA56"/>
  <c r="DN56"/>
  <c r="DV56"/>
  <c r="DX56"/>
  <c r="DU56"/>
  <c r="EH56"/>
  <c r="CX71"/>
  <c r="CV71"/>
  <c r="CW71"/>
  <c r="DR71"/>
  <c r="DP71"/>
  <c r="DQ71"/>
  <c r="AH76"/>
  <c r="AF76"/>
  <c r="AI76"/>
  <c r="AG76"/>
  <c r="CE99"/>
  <c r="CD99"/>
  <c r="CI99"/>
  <c r="BM41"/>
  <c r="CO41"/>
  <c r="DI41"/>
  <c r="EC41"/>
  <c r="AI48"/>
  <c r="AQ48"/>
  <c r="BC48"/>
  <c r="BK48"/>
  <c r="BW48"/>
  <c r="Y56"/>
  <c r="AD71"/>
  <c r="AC71"/>
  <c r="AA71"/>
  <c r="AL71"/>
  <c r="AN71"/>
  <c r="AK71"/>
  <c r="AX71"/>
  <c r="BF71"/>
  <c r="BH71"/>
  <c r="BE71"/>
  <c r="BR71"/>
  <c r="BZ71"/>
  <c r="CQ71"/>
  <c r="CB71"/>
  <c r="EF71"/>
  <c r="DL71"/>
  <c r="BY71"/>
  <c r="CR71"/>
  <c r="DA71"/>
  <c r="DK71"/>
  <c r="DU71"/>
  <c r="EE71"/>
  <c r="EE76"/>
  <c r="DK76"/>
  <c r="CQ76"/>
  <c r="CA76"/>
  <c r="BZ76"/>
  <c r="BY76"/>
  <c r="EF76"/>
  <c r="DQ76"/>
  <c r="DL76"/>
  <c r="CW76"/>
  <c r="CR76"/>
  <c r="Y89"/>
  <c r="X89"/>
  <c r="DX99"/>
  <c r="DW99"/>
  <c r="DU99"/>
  <c r="Y71"/>
  <c r="AH71"/>
  <c r="AI71"/>
  <c r="AF71"/>
  <c r="AP71"/>
  <c r="AW71"/>
  <c r="AS71"/>
  <c r="AQ71"/>
  <c r="BB71"/>
  <c r="BC71"/>
  <c r="AZ71"/>
  <c r="BJ71"/>
  <c r="BQ71"/>
  <c r="BM71"/>
  <c r="BK71"/>
  <c r="BV71"/>
  <c r="BW71"/>
  <c r="BT71"/>
  <c r="CD71"/>
  <c r="CE71"/>
  <c r="CI89"/>
  <c r="CH89"/>
  <c r="CG89"/>
  <c r="DC89"/>
  <c r="DB89"/>
  <c r="DA89"/>
  <c r="DW89"/>
  <c r="DV89"/>
  <c r="DU89"/>
  <c r="CJ99"/>
  <c r="DB99"/>
  <c r="DA99"/>
  <c r="DC99"/>
  <c r="EH99"/>
  <c r="EG99"/>
  <c r="EE99"/>
  <c r="DC71"/>
  <c r="DW71"/>
  <c r="BG76"/>
  <c r="BF76"/>
  <c r="CE76"/>
  <c r="CD76"/>
  <c r="CM76"/>
  <c r="CL76"/>
  <c r="DG76"/>
  <c r="DF76"/>
  <c r="EA76"/>
  <c r="DZ76"/>
  <c r="BK89"/>
  <c r="BJ89"/>
  <c r="CE89"/>
  <c r="CD89"/>
  <c r="CM89"/>
  <c r="CL89"/>
  <c r="DG89"/>
  <c r="DF89"/>
  <c r="EA89"/>
  <c r="DZ89"/>
  <c r="DI99"/>
  <c r="DB71"/>
  <c r="DM71"/>
  <c r="DV71"/>
  <c r="EG71"/>
  <c r="BH76"/>
  <c r="BR76"/>
  <c r="CO76"/>
  <c r="DI76"/>
  <c r="EC76"/>
  <c r="AH89"/>
  <c r="AG89"/>
  <c r="BM89"/>
  <c r="CO89"/>
  <c r="DI89"/>
  <c r="EC89"/>
  <c r="CX99"/>
  <c r="CW99"/>
  <c r="BB76"/>
  <c r="BV76"/>
  <c r="CX76"/>
  <c r="DR76"/>
  <c r="U89"/>
  <c r="AC89"/>
  <c r="BB89"/>
  <c r="BV89"/>
  <c r="CX89"/>
  <c r="DR89"/>
  <c r="CS99"/>
  <c r="DM99"/>
  <c r="V89"/>
  <c r="AP89"/>
  <c r="AU89"/>
  <c r="DD9"/>
  <c r="DC9"/>
  <c r="DB9"/>
  <c r="CZ10"/>
  <c r="DA9"/>
  <c r="BH9"/>
  <c r="BD10"/>
  <c r="BG9"/>
  <c r="BF9"/>
  <c r="BE9"/>
  <c r="CU10"/>
  <c r="CV9"/>
  <c r="CY9"/>
  <c r="CX9"/>
  <c r="CW9"/>
  <c r="DL9"/>
  <c r="DJ10"/>
  <c r="DK9"/>
  <c r="DN9"/>
  <c r="DM9"/>
  <c r="CJ9"/>
  <c r="CI9"/>
  <c r="CH9"/>
  <c r="CF10"/>
  <c r="CG9"/>
  <c r="AF9"/>
  <c r="AI9"/>
  <c r="AE10"/>
  <c r="AH9"/>
  <c r="AG9"/>
  <c r="DH9"/>
  <c r="CB9"/>
  <c r="BX10"/>
  <c r="CA9"/>
  <c r="BZ9"/>
  <c r="BY9"/>
  <c r="AN9"/>
  <c r="AJ10"/>
  <c r="AM9"/>
  <c r="AL9"/>
  <c r="AK9"/>
  <c r="DO10"/>
  <c r="DP9"/>
  <c r="DS9"/>
  <c r="DR9"/>
  <c r="DQ9"/>
  <c r="CE9"/>
  <c r="AZ9"/>
  <c r="BC9"/>
  <c r="AY10"/>
  <c r="BB9"/>
  <c r="BA9"/>
  <c r="EF9"/>
  <c r="ED10"/>
  <c r="EE9"/>
  <c r="EH9"/>
  <c r="EG9"/>
  <c r="CR9"/>
  <c r="CP10"/>
  <c r="CQ9"/>
  <c r="CT9"/>
  <c r="CS9"/>
  <c r="BM9"/>
  <c r="DX9"/>
  <c r="DW9"/>
  <c r="DV9"/>
  <c r="DT10"/>
  <c r="DU9"/>
  <c r="BL9"/>
  <c r="DG9"/>
  <c r="BT9"/>
  <c r="BW9"/>
  <c r="BS10"/>
  <c r="BV9"/>
  <c r="BU9"/>
  <c r="DZ9"/>
  <c r="CL9"/>
  <c r="DI9"/>
  <c r="CN9"/>
  <c r="AV9" l="1"/>
  <c r="W10"/>
  <c r="AC9"/>
  <c r="X9"/>
  <c r="Y9"/>
  <c r="AD9"/>
  <c r="AU9"/>
  <c r="AR9"/>
  <c r="EA9"/>
  <c r="EB9"/>
  <c r="P27" i="97"/>
  <c r="O9"/>
  <c r="T9"/>
  <c r="P19"/>
  <c r="P45"/>
  <c r="R37"/>
  <c r="T37"/>
  <c r="P41"/>
  <c r="Q64"/>
  <c r="S64"/>
  <c r="P70"/>
  <c r="P109"/>
  <c r="Q91"/>
  <c r="P130"/>
  <c r="P134"/>
  <c r="P147"/>
  <c r="P155"/>
  <c r="P211"/>
  <c r="R199"/>
  <c r="BG6" i="103"/>
  <c r="P271" i="97"/>
  <c r="AB9" i="81"/>
  <c r="BN10"/>
  <c r="AB11"/>
  <c r="AC11"/>
  <c r="AN11"/>
  <c r="AK11"/>
  <c r="BH11"/>
  <c r="BE11"/>
  <c r="CB11"/>
  <c r="BZ11"/>
  <c r="CM11"/>
  <c r="DB11"/>
  <c r="DG11"/>
  <c r="DV11"/>
  <c r="EA11"/>
  <c r="T30"/>
  <c r="Y30"/>
  <c r="AC30"/>
  <c r="AG30"/>
  <c r="BC30"/>
  <c r="AZ30"/>
  <c r="BK30"/>
  <c r="BP30"/>
  <c r="BU30"/>
  <c r="U41"/>
  <c r="X41"/>
  <c r="AD41"/>
  <c r="AG41"/>
  <c r="AM41"/>
  <c r="AL41"/>
  <c r="AS41"/>
  <c r="T48"/>
  <c r="S48"/>
  <c r="Y48"/>
  <c r="AG48"/>
  <c r="AL48"/>
  <c r="BA48"/>
  <c r="BF48"/>
  <c r="BL48"/>
  <c r="BU48"/>
  <c r="BZ48"/>
  <c r="T56"/>
  <c r="AB56"/>
  <c r="AV56"/>
  <c r="BO56"/>
  <c r="T76"/>
  <c r="Y76"/>
  <c r="AB76"/>
  <c r="AU76"/>
  <c r="AZ76"/>
  <c r="BO76"/>
  <c r="BT76"/>
  <c r="CY76"/>
  <c r="CV76"/>
  <c r="DS76"/>
  <c r="DP76"/>
  <c r="BO89"/>
  <c r="S89"/>
  <c r="AF89"/>
  <c r="AX89"/>
  <c r="AV89"/>
  <c r="BC89"/>
  <c r="AZ89"/>
  <c r="BR89"/>
  <c r="BP89"/>
  <c r="BW89"/>
  <c r="BT89"/>
  <c r="CT89"/>
  <c r="CS89"/>
  <c r="DN89"/>
  <c r="DM89"/>
  <c r="EH89"/>
  <c r="CN99"/>
  <c r="CR99"/>
  <c r="DG99"/>
  <c r="DN99"/>
  <c r="DK99"/>
  <c r="AC10" i="104"/>
  <c r="AR10"/>
  <c r="AN10"/>
  <c r="AS10"/>
  <c r="BE10"/>
  <c r="BT10"/>
  <c r="BP10"/>
  <c r="BU10"/>
  <c r="CG10"/>
  <c r="CV10"/>
  <c r="CR10"/>
  <c r="CW10"/>
  <c r="DI10"/>
  <c r="DX10"/>
  <c r="DT10"/>
  <c r="DY10"/>
  <c r="EK10"/>
  <c r="CM9" i="81"/>
  <c r="DF9"/>
  <c r="Q9" i="97"/>
  <c r="P23"/>
  <c r="P66"/>
  <c r="P74"/>
  <c r="P126"/>
  <c r="R118"/>
  <c r="S118"/>
  <c r="Q145"/>
  <c r="T145"/>
  <c r="Q199"/>
  <c r="P265"/>
  <c r="R253"/>
  <c r="T9" i="81"/>
  <c r="BY11"/>
  <c r="Y11"/>
  <c r="AI11"/>
  <c r="BC11"/>
  <c r="BU11"/>
  <c r="CO11"/>
  <c r="DD11"/>
  <c r="DI11"/>
  <c r="DX11"/>
  <c r="EC11"/>
  <c r="BO30"/>
  <c r="AD30"/>
  <c r="AI30"/>
  <c r="AX30"/>
  <c r="BW30"/>
  <c r="BC41"/>
  <c r="BW41"/>
  <c r="U48"/>
  <c r="CB48"/>
  <c r="DB48"/>
  <c r="V56"/>
  <c r="S56"/>
  <c r="AD56"/>
  <c r="V76"/>
  <c r="S76"/>
  <c r="AD76"/>
  <c r="AA76"/>
  <c r="CT76"/>
  <c r="DN76"/>
  <c r="EH76"/>
  <c r="T89"/>
  <c r="CO99"/>
  <c r="CT99"/>
  <c r="DF99"/>
  <c r="AP10" i="104"/>
  <c r="Z10"/>
  <c r="BR10"/>
  <c r="BB10"/>
  <c r="CT10"/>
  <c r="CD10"/>
  <c r="DV10"/>
  <c r="DF10"/>
  <c r="EL10"/>
  <c r="EH10"/>
</calcChain>
</file>

<file path=xl/sharedStrings.xml><?xml version="1.0" encoding="utf-8"?>
<sst xmlns="http://schemas.openxmlformats.org/spreadsheetml/2006/main" count="9675" uniqueCount="440">
  <si>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</si>
  <si>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</si>
  <si>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</si>
  <si>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</si>
  <si>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</si>
  <si>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</si>
  <si>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</si>
  <si>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</si>
  <si>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</si>
  <si>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</si>
  <si>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</si>
  <si>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</si>
  <si>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</si>
  <si>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</si>
  <si>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</si>
  <si>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</si>
  <si>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</si>
  <si>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</si>
  <si>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</si>
  <si>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</si>
  <si>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</si>
  <si>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</si>
  <si>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</si>
  <si>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</si>
  <si>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</si>
  <si>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</si>
  <si>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</si>
  <si>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</si>
  <si>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</si>
  <si>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</si>
  <si>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</si>
  <si>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</si>
  <si>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</si>
  <si>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</si>
  <si>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</si>
  <si>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</si>
  <si>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</si>
  <si>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</si>
  <si>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</si>
  <si>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</si>
  <si>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</si>
  <si>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</si>
  <si>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</si>
  <si>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</si>
  <si>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</si>
  <si>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</si>
  <si>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</si>
  <si>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</si>
  <si>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</si>
  <si>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</si>
  <si>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</si>
  <si>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</si>
  <si>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</si>
  <si>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</si>
  <si>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</si>
  <si>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</si>
  <si>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</si>
  <si>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</si>
  <si>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</si>
  <si>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</si>
  <si>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</si>
  <si>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</si>
  <si>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</si>
  <si>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</si>
  <si>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</si>
  <si>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</si>
  <si>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</si>
  <si>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</si>
  <si>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</si>
  <si>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</si>
  <si>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</si>
  <si>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</si>
  <si>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</si>
  <si>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</si>
  <si>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</si>
  <si>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</si>
  <si>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</si>
  <si>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</si>
  <si>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</si>
  <si>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</si>
  <si>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в сельском хозяйстве, охоте и лесозаготовках  по субъектам Российской Федерации</t>
  </si>
  <si>
    <t>на 01.01.</t>
  </si>
  <si>
    <t>млн.руб.</t>
  </si>
  <si>
    <t>%</t>
  </si>
  <si>
    <t>-</t>
  </si>
  <si>
    <t>Воронежская область</t>
  </si>
  <si>
    <t>Курская область</t>
  </si>
  <si>
    <t>Московская область</t>
  </si>
  <si>
    <t>г.Москва</t>
  </si>
  <si>
    <t>Архангельская область</t>
  </si>
  <si>
    <t>г.Санкт-Петербург</t>
  </si>
  <si>
    <t>Республика Северная Осетия - Алания</t>
  </si>
  <si>
    <t xml:space="preserve">Объем просроченной задолженности по заработной плате </t>
  </si>
  <si>
    <t>на 01.02.</t>
  </si>
  <si>
    <t>на 01.03.</t>
  </si>
  <si>
    <t>Северо-Кавказский федеральный округ</t>
  </si>
  <si>
    <t>на 01.04.</t>
  </si>
  <si>
    <t>на 01.05.</t>
  </si>
  <si>
    <t>на 01.06.</t>
  </si>
  <si>
    <t>на 01.07.</t>
  </si>
  <si>
    <t>на 01.12.</t>
  </si>
  <si>
    <t>на 01.08.</t>
  </si>
  <si>
    <t>на 01.09.</t>
  </si>
  <si>
    <t>на 01.10.</t>
  </si>
  <si>
    <t>на 01.11.</t>
  </si>
  <si>
    <t>По экономике РФ</t>
  </si>
  <si>
    <t>Сельское хозяйство, охота и лесозаготовки</t>
  </si>
  <si>
    <t>в %% к   задолженности по экономике РФ</t>
  </si>
  <si>
    <t xml:space="preserve"> изменение    к    предыдущему месяцу</t>
  </si>
  <si>
    <t xml:space="preserve"> изменение    к          1 января 2013 г.</t>
  </si>
  <si>
    <t>в 4,2 р.</t>
  </si>
  <si>
    <t>в 2,7 р.</t>
  </si>
  <si>
    <t>в 2,4 р.</t>
  </si>
  <si>
    <t>в 6,2 р.</t>
  </si>
  <si>
    <t>в 4,1 р.</t>
  </si>
  <si>
    <t>в 2,8 р.</t>
  </si>
  <si>
    <t>в 7 р.</t>
  </si>
  <si>
    <t>в 2,9 р.</t>
  </si>
  <si>
    <t>в 53 р.</t>
  </si>
  <si>
    <t>в 76,5 р.</t>
  </si>
  <si>
    <t>в 3,3 р.</t>
  </si>
  <si>
    <t>в 9,7 р.</t>
  </si>
  <si>
    <t>в 5,0 р.</t>
  </si>
  <si>
    <t>в 19,6 р.</t>
  </si>
  <si>
    <t>в 2,2 р.</t>
  </si>
  <si>
    <t>в 23,7 р.</t>
  </si>
  <si>
    <t>в 6,6 р.</t>
  </si>
  <si>
    <t>в 19,5 р.</t>
  </si>
  <si>
    <t xml:space="preserve"> изменение    к          1 января 2014 г.</t>
  </si>
  <si>
    <t>в 5,8 р.</t>
  </si>
  <si>
    <t>в 2 раза</t>
  </si>
  <si>
    <t>в 1,5 раза</t>
  </si>
  <si>
    <t>в 2,9 раза</t>
  </si>
  <si>
    <t>в 2,6 раза</t>
  </si>
  <si>
    <t>в 1,3 раза</t>
  </si>
  <si>
    <t>в 2,1 раза</t>
  </si>
  <si>
    <t>в 18,2 раза</t>
  </si>
  <si>
    <t>в 11,7 раза</t>
  </si>
  <si>
    <t>в 2,3 раза</t>
  </si>
  <si>
    <t>в 2,5 раза</t>
  </si>
  <si>
    <t>в 1,7 раза</t>
  </si>
  <si>
    <t>в 7,6 раза</t>
  </si>
  <si>
    <t>в 1,2 раза</t>
  </si>
  <si>
    <t>в 3 раза</t>
  </si>
  <si>
    <t>в 3,1 раза</t>
  </si>
  <si>
    <t>в 19,3 раза</t>
  </si>
  <si>
    <t>в 4,3 раза</t>
  </si>
  <si>
    <t>в 3,7 раза</t>
  </si>
  <si>
    <t>в 3,8 раза</t>
  </si>
  <si>
    <t>в 8,6 раза</t>
  </si>
  <si>
    <t>в 2,8 раза</t>
  </si>
  <si>
    <t>в 19,9 раза</t>
  </si>
  <si>
    <t>в 3,6 раза</t>
  </si>
  <si>
    <t>в 12 раз</t>
  </si>
  <si>
    <t>в 3,2 раза</t>
  </si>
  <si>
    <t>в 7 раз</t>
  </si>
  <si>
    <t>в 19,2 р.</t>
  </si>
  <si>
    <t>в 17 раз</t>
  </si>
  <si>
    <t>в 4,3 р.</t>
  </si>
  <si>
    <t>в 20,2 р.</t>
  </si>
  <si>
    <t>в 13,8 р.</t>
  </si>
  <si>
    <t>в 3,9 р.</t>
  </si>
  <si>
    <t>в 3,4 р.</t>
  </si>
  <si>
    <t>в 19,9 р.</t>
  </si>
  <si>
    <t>в 9,5 р.</t>
  </si>
  <si>
    <t>в 3,5 р.</t>
  </si>
  <si>
    <t>в 2 р.</t>
  </si>
  <si>
    <t>в 7,4 р.</t>
  </si>
  <si>
    <t>в 3,8 р.</t>
  </si>
  <si>
    <t>в 19,7 р.</t>
  </si>
  <si>
    <t>в 2,6 р.</t>
  </si>
  <si>
    <t>в 17,6 р.</t>
  </si>
  <si>
    <t>в 13 р.</t>
  </si>
  <si>
    <t>в 33,7</t>
  </si>
  <si>
    <t>в 9,6 р.</t>
  </si>
  <si>
    <t xml:space="preserve"> изменение    к          1 января 2015 г.</t>
  </si>
  <si>
    <t>в 27,р.</t>
  </si>
  <si>
    <t>Крымский федеральный округ</t>
  </si>
  <si>
    <t>Республика Крым</t>
  </si>
  <si>
    <t>г.Севастополь</t>
  </si>
  <si>
    <t>Среднемесячная зарплата по видам экономической деятельности</t>
  </si>
  <si>
    <t xml:space="preserve"> темп роста, 2011 в % к  2010</t>
  </si>
  <si>
    <t xml:space="preserve"> темп роста, 2012 в % к  2011</t>
  </si>
  <si>
    <t xml:space="preserve"> темп роста, 2013 в % к  2012</t>
  </si>
  <si>
    <t xml:space="preserve"> темп роста,  в % </t>
  </si>
  <si>
    <t>январь-февраль 2014</t>
  </si>
  <si>
    <t>январь-февраль 2013</t>
  </si>
  <si>
    <t>январь-март 2014</t>
  </si>
  <si>
    <t>январь-март 2013</t>
  </si>
  <si>
    <t>январь-апрель 2014</t>
  </si>
  <si>
    <t>январь-апрель 2013</t>
  </si>
  <si>
    <t>январь-май 2014</t>
  </si>
  <si>
    <t>январь-май 2013</t>
  </si>
  <si>
    <t>январь-июнь 2014</t>
  </si>
  <si>
    <t>январь-июнь 2013</t>
  </si>
  <si>
    <t>январь-июль 2014</t>
  </si>
  <si>
    <t>январь-июль 2013</t>
  </si>
  <si>
    <t>январь-август 2014</t>
  </si>
  <si>
    <t>январь-август 2013</t>
  </si>
  <si>
    <t>январь-сентябрь 2014</t>
  </si>
  <si>
    <t>январь-сентябрь 2013</t>
  </si>
  <si>
    <t>январь-октябрь 2014</t>
  </si>
  <si>
    <t>январь-октябрь 2013</t>
  </si>
  <si>
    <t>январь-ноябрь 2014</t>
  </si>
  <si>
    <t>январь-ноябрь 2013</t>
  </si>
  <si>
    <t>Всего  по Российской Федерации</t>
  </si>
  <si>
    <t>в том числе:</t>
  </si>
  <si>
    <t>Сельское хозяйство, охота и лесное хозяйство</t>
  </si>
  <si>
    <t>в %% к среднемесячной зарплате по РФ</t>
  </si>
  <si>
    <t>сельское хозяйство, охота и предоставление услуг в этих областях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</si>
  <si>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</si>
  <si>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</si>
  <si>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</si>
  <si>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пищевых продуктов, включая напитки, и табака</t>
  </si>
  <si>
    <t>производство пищевых продуктов, включая напитки</t>
  </si>
  <si>
    <t>производство  табачных изделий</t>
  </si>
  <si>
    <t>Производство и распределение электроэнергии, газа и воды</t>
  </si>
  <si>
    <t>Строительство</t>
  </si>
  <si>
    <t>Оптовая и розничная торговля,;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</si>
  <si>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</si>
  <si>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</si>
  <si>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</si>
  <si>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</si>
  <si>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</si>
  <si>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</si>
  <si>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</si>
  <si>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Ветеринарная деятельность</t>
  </si>
  <si>
    <t>Предоставление прочих коммунальных, социальных и персональных услуг</t>
  </si>
  <si>
    <t>СЕЛЬСКОЕ ХОЗЯЙСТВО</t>
  </si>
  <si>
    <t>Росстат не указывал</t>
  </si>
  <si>
    <t>рублей</t>
  </si>
  <si>
    <t>Российская Федерация</t>
  </si>
  <si>
    <t xml:space="preserve">СРЕДНЕМЕСЯЧНАЯ ЗАРАБОТНАЯ ПЛАТА РАБОТНИКОВ </t>
  </si>
  <si>
    <t xml:space="preserve">в % к </t>
  </si>
  <si>
    <t>Производство пищевых продуктов, включая напитки, и табака</t>
  </si>
  <si>
    <t>соответствующему периоду 2014 года</t>
  </si>
  <si>
    <t>уровню среднемесячной зарплаты в субъекте РФ</t>
  </si>
  <si>
    <t>РОССИЙСКАЯ ФЕДЕРАЦИЯ</t>
  </si>
  <si>
    <t>Воронежская облпсть</t>
  </si>
  <si>
    <t xml:space="preserve">Московская область </t>
  </si>
  <si>
    <t>г. Москва</t>
  </si>
  <si>
    <t xml:space="preserve">Архангельская область </t>
  </si>
  <si>
    <t>г.  Санкт-Петербург</t>
  </si>
  <si>
    <t>Республика Северная Осетия-Алания</t>
  </si>
  <si>
    <t>в 2,1 р.</t>
  </si>
  <si>
    <t>в 4,6 р.</t>
  </si>
  <si>
    <t>в 26,5 р</t>
  </si>
  <si>
    <t>в 22 р.</t>
  </si>
  <si>
    <t>Анализ просроченной задолженности по заработной плате на 1 марта 2015 года по федеральным округам</t>
  </si>
  <si>
    <t>Всего</t>
  </si>
  <si>
    <t xml:space="preserve"> изменение  к предыдущему месяцу </t>
  </si>
  <si>
    <t>Всего по экономике</t>
  </si>
  <si>
    <t>в % к общей сумме по экономике в субъекте</t>
  </si>
  <si>
    <t>в % к  задолженности  по сельскому хозяйству РФ</t>
  </si>
  <si>
    <t>в % к общей сумме в субъекте</t>
  </si>
  <si>
    <t>в % к  сумме по сельскому хозяйству</t>
  </si>
  <si>
    <t>в 2,3 р.</t>
  </si>
  <si>
    <t>№ п/п</t>
  </si>
  <si>
    <t>январь-февраль 2015</t>
  </si>
  <si>
    <t>Анализ просроченной задолженности по заработной плате на 1 апреля 2015 года по федеральным округам</t>
  </si>
  <si>
    <t>в 11 р.</t>
  </si>
  <si>
    <t>в 4,8 р.</t>
  </si>
  <si>
    <t>в 26,5 р.</t>
  </si>
  <si>
    <t>в 26 р.</t>
  </si>
  <si>
    <t>в 26 р</t>
  </si>
  <si>
    <t xml:space="preserve"> темп роста, 2014 в % к  2013</t>
  </si>
  <si>
    <t>январь-март 2015</t>
  </si>
  <si>
    <t>Крымский ФО</t>
  </si>
  <si>
    <t xml:space="preserve">СРАВНИТЕЛЬНЫЕ   ДАННЫЕ   ВЕЛИЧИНЫ    ПРОЖИТОЧНОГО </t>
  </si>
  <si>
    <t>МИНИМУМА И СРЕДНЕМЕСЯЧНОЙ ЗАРАБОТНОЙ ПЛАТЫ</t>
  </si>
  <si>
    <t>Субъекты федерации</t>
  </si>
  <si>
    <t>Величина ПМ   в среднем на душу населения     (трудоспособное население);                   рублей в месяц  в 1квартале  2015 г.)</t>
  </si>
  <si>
    <t xml:space="preserve">Среднемесячная заработная плата за  январь-март 2015 (сельское хозяйство, охота и лесное хозяйство) </t>
  </si>
  <si>
    <t>Соотношение среднемесячной заработной платы с величиной прожиточного минимума</t>
  </si>
  <si>
    <t xml:space="preserve">Среднемесячная заработная плата за январь-март  2015  г.  (производство пищевых продуктов, включая напитки, и табака) </t>
  </si>
  <si>
    <t>пояснения:</t>
  </si>
  <si>
    <t>сельское хоз-во</t>
  </si>
  <si>
    <t>пищевая</t>
  </si>
  <si>
    <t>более 2,0</t>
  </si>
  <si>
    <t xml:space="preserve">более 3,0 </t>
  </si>
  <si>
    <t>менее 3,0, но более 2,0</t>
  </si>
  <si>
    <t>менее 1,5, но более 1,0</t>
  </si>
  <si>
    <t>менее 2,0, но более 1,0</t>
  </si>
  <si>
    <t>менее или =1,0</t>
  </si>
  <si>
    <t>Данные о средней заработной плате  за   2010 г. по субъектам РФ</t>
  </si>
  <si>
    <t>Данные о средней заработной плате                                                  за   2011 г. по субъектам РФ</t>
  </si>
  <si>
    <t>Данные о средней заработной плате                                                        за  2012 год  по субъектам РФ</t>
  </si>
  <si>
    <t xml:space="preserve">Данные о средней заработной плате                                                        за  2012 год  </t>
  </si>
  <si>
    <t>Данные о средней заработной плате  за  2012 год                                              по субъектам РФ</t>
  </si>
  <si>
    <t xml:space="preserve">Данные о средней заработной плате  за  2012 год   по ФО                                          </t>
  </si>
  <si>
    <t>Данные о средней заработной плате                                                        за январь-декабрь  2013 года  по субъектам РФ</t>
  </si>
  <si>
    <t xml:space="preserve">Данные о средней заработной плате за  2013 год  </t>
  </si>
  <si>
    <t>Данные о средней заработной плате                                                                      за январь-март  2014 года  по субъектам РФ</t>
  </si>
  <si>
    <t>Данные о средней заработной плате                                                                      за январь-июнь  2014 года  по субъектам РФ</t>
  </si>
  <si>
    <t>Данные о средней заработной плате                                                                      за январь-сентябрь  2014 года  по субъектам РФ</t>
  </si>
  <si>
    <t>Данные о средней заработной плате                                                                                 за январь-декабрь  2014 года  по субъектам РФ</t>
  </si>
  <si>
    <t>Данные о средней заработной плате                                                                                 за январь-март  2015 года  по субъектам РФ</t>
  </si>
  <si>
    <t>(сельское хозяйство, охота и лесное хозяйство)</t>
  </si>
  <si>
    <t>в среднем по экономике</t>
  </si>
  <si>
    <t>Субъекты РФ</t>
  </si>
  <si>
    <t xml:space="preserve">  2010 г.</t>
  </si>
  <si>
    <t>% к общероссийскому уровню</t>
  </si>
  <si>
    <t xml:space="preserve"> 2011 год</t>
  </si>
  <si>
    <t xml:space="preserve"> январь-декабрь 2012 г.</t>
  </si>
  <si>
    <t>№ в общероссийском рейтинге</t>
  </si>
  <si>
    <t xml:space="preserve"> январь-декабрь 2013 г.</t>
  </si>
  <si>
    <r>
      <t xml:space="preserve">№ в общероссийском рейтинге </t>
    </r>
    <r>
      <rPr>
        <b/>
        <sz val="10"/>
        <rFont val="Arial"/>
        <family val="2"/>
        <charset val="204"/>
      </rPr>
      <t>2013</t>
    </r>
  </si>
  <si>
    <r>
      <t xml:space="preserve">№ в общероссийском рейтинге </t>
    </r>
    <r>
      <rPr>
        <b/>
        <sz val="10"/>
        <rFont val="Arial"/>
        <family val="2"/>
        <charset val="204"/>
      </rPr>
      <t>2012</t>
    </r>
  </si>
  <si>
    <t xml:space="preserve"> январь-март 2014 г.</t>
  </si>
  <si>
    <t xml:space="preserve"> январь-июнь 2014 г.</t>
  </si>
  <si>
    <t xml:space="preserve"> январь-сентябрь 2014 г.</t>
  </si>
  <si>
    <t xml:space="preserve"> январь-декабрь 2014 г.</t>
  </si>
  <si>
    <t>% к уровню в субъекте РФ</t>
  </si>
  <si>
    <t xml:space="preserve"> январь-март 2015 г.</t>
  </si>
  <si>
    <t>ЦФО</t>
  </si>
  <si>
    <t>СЗФО</t>
  </si>
  <si>
    <t>ЮФО</t>
  </si>
  <si>
    <t>СКФО</t>
  </si>
  <si>
    <t>ПФО</t>
  </si>
  <si>
    <t>УФО</t>
  </si>
  <si>
    <t>СФО</t>
  </si>
  <si>
    <t>ДВФО</t>
  </si>
  <si>
    <t>Данные о средней заработной плате   в   2010 г.               по субъектам РФ</t>
  </si>
  <si>
    <t>Данные о средней заработной плате   за   2011 г. по субъектам РФ</t>
  </si>
  <si>
    <t>Данные о средней заработной плате   за  2012 год                     по субъектам РФ</t>
  </si>
  <si>
    <t>Данные о средней заработной плате                                                         за  январь-декабрь  2013 года по субъектам РФ</t>
  </si>
  <si>
    <t>Данные о средней заработной плате                                                         за  январь-март  2014 года по субъектам РФ</t>
  </si>
  <si>
    <t>Данные о средней заработной плате                                                         за  январь-июнь  2014 года по субъектам РФ</t>
  </si>
  <si>
    <t>Данные о средней заработной плате                                                         за  январь-сентябрь  2014 года по субъектам РФ</t>
  </si>
  <si>
    <t>Данные о средней заработной плате                                                                                      за  январь-декабрь  2014 года по субъектам РФ</t>
  </si>
  <si>
    <t>Данные о средней заработной плате                                                                                      за  январь-март  2015 года по субъектам РФ</t>
  </si>
  <si>
    <t xml:space="preserve">Данные о средней заработной плате   за  2013 год  </t>
  </si>
  <si>
    <t>( производство пищевых продуктов, включая напитки, и табака)</t>
  </si>
  <si>
    <t xml:space="preserve"> 2010 г.</t>
  </si>
  <si>
    <t xml:space="preserve">  2011 г.</t>
  </si>
  <si>
    <r>
      <t xml:space="preserve">№ в общероссийском рейтинге </t>
    </r>
    <r>
      <rPr>
        <b/>
        <sz val="10"/>
        <rFont val="Arial"/>
        <family val="2"/>
        <charset val="204"/>
      </rPr>
      <t>2013  г.</t>
    </r>
  </si>
  <si>
    <r>
      <t xml:space="preserve">№ в общероссийском рейтинге </t>
    </r>
    <r>
      <rPr>
        <b/>
        <sz val="10"/>
        <rFont val="Arial"/>
        <family val="2"/>
        <charset val="204"/>
      </rPr>
      <t>2012  г.</t>
    </r>
  </si>
  <si>
    <t xml:space="preserve"> январь-сентябрь         2014 г.</t>
  </si>
  <si>
    <t xml:space="preserve"> январь-декабрь         2014 г.</t>
  </si>
  <si>
    <t xml:space="preserve"> январь-март        2015 г.</t>
  </si>
  <si>
    <t>83,,7</t>
  </si>
  <si>
    <t>Анализ просроченной задолженности по заработной плате на 1 мая 2015 года по федеральным округам</t>
  </si>
  <si>
    <t>менее 2,0, но более 1,5</t>
  </si>
  <si>
    <t>январь-апрель 2015</t>
  </si>
  <si>
    <t>Анализ просроченной задолженности по заработной плате на 1 июня 2015 года по федеральным округам</t>
  </si>
  <si>
    <t>январь-май 2015</t>
  </si>
  <si>
    <t>Анализ просроченной задолженности по заработной плате на 1 августа 2015 года по федеральным округам</t>
  </si>
  <si>
    <t xml:space="preserve">Анализ просроченной задолженности по заработной плате </t>
  </si>
  <si>
    <t>в сельском хозяйстве, охоте и лесозаготовках  по субъектам РФ</t>
  </si>
  <si>
    <t>На 1 марта 2015</t>
  </si>
  <si>
    <t>На 1 апреля 2015</t>
  </si>
  <si>
    <t>На 1 мая 2015</t>
  </si>
  <si>
    <t>На 1 июня 2015</t>
  </si>
  <si>
    <t>На 1 июля 2015</t>
  </si>
  <si>
    <t>На 1 августа 2015</t>
  </si>
  <si>
    <t>Субъект РФ</t>
  </si>
  <si>
    <t>сумма задолженности, млн.руб.</t>
  </si>
  <si>
    <t>изменение к пред.месяцу</t>
  </si>
  <si>
    <t>Нет задолженности на 1 июня 2015 г.</t>
  </si>
  <si>
    <t>Нет задолженности на 1 августа 2015 г.</t>
  </si>
  <si>
    <t>Нет задолженности на 1 мая 2015 г.</t>
  </si>
  <si>
    <t>Нет задолженности на 1 июля 2015 г.</t>
  </si>
  <si>
    <t>Нет задолженности на 1 апреля 2015 г.</t>
  </si>
  <si>
    <t>Анализ просроченной задолженности по заработной плате на 1 апреля 2015 года</t>
  </si>
  <si>
    <t>Анализ просроченной задолженности по заработной плате на 1 мая 2015 года</t>
  </si>
  <si>
    <t>Анализ просроченной задолженности по заработной плате на 1 июня 2015 года</t>
  </si>
  <si>
    <t>Анализ просроченной задолженности по заработной плате на 1 июля 2015 года</t>
  </si>
  <si>
    <t>Анализ просроченной задолженности по заработной плате на 1 августа 2015 года</t>
  </si>
  <si>
    <t xml:space="preserve">на 01.01. </t>
  </si>
  <si>
    <t>в % к общей сумме</t>
  </si>
  <si>
    <t>пред.месяц</t>
  </si>
  <si>
    <t>на 1.01.15</t>
  </si>
  <si>
    <t>в 1,6 р.</t>
  </si>
  <si>
    <t>в 1,9 р.</t>
  </si>
  <si>
    <t>в 12,р,</t>
  </si>
  <si>
    <t>вся сумма задолженности в отрасли "лесозаготовки"</t>
  </si>
  <si>
    <t>январь-июнь 2015</t>
  </si>
  <si>
    <t>Величина ПМ   в среднем на душу населения     (трудоспособное население);                   рублей в месяц  в среднем за 1 и 2 кварталы  2015 г.)</t>
  </si>
  <si>
    <t xml:space="preserve">Среднемесячная заработная плата за  январь-июнь 2015 (сельское хозяйство, охота и лесное хозяйство) </t>
  </si>
  <si>
    <t xml:space="preserve">Среднемесячная заработная плата за январь-июнь  2015  г.  (производство пищевых продуктов, включая напитки, и табака) </t>
  </si>
  <si>
    <t>данные за 1  ка.2015 г.</t>
  </si>
  <si>
    <t>Данные о средней заработной плате                                                                                 за январь-июнь  2015 года  по субъектам РФ</t>
  </si>
  <si>
    <t xml:space="preserve"> январь-июнь 2015 г.</t>
  </si>
  <si>
    <t xml:space="preserve"> январь-июнь        2015 г.</t>
  </si>
  <si>
    <t>Данные о средней заработной плате                                                                                      за  январь-июнь  2015 года по субъектам РФ</t>
  </si>
  <si>
    <t>январь-июль 2015</t>
  </si>
  <si>
    <t>На 1 сентября 2015</t>
  </si>
  <si>
    <t>Нет задолженности на 1 сентября 2015 г.</t>
  </si>
  <si>
    <t>Анализ просроченной задолженности по заработной плате на 1 сентября 2015 года по федеральным округам</t>
  </si>
  <si>
    <t>в % к общей сумме по экономике в округе</t>
  </si>
  <si>
    <t>январь-август 2015</t>
  </si>
  <si>
    <t>Анализ просроченной задолженности по заработной плате на 1 июля 2015 года по федеральным округам</t>
  </si>
  <si>
    <t>Анализ просроченной задолженности по заработной плате на 1 октября 2015 года по федеральным округам</t>
  </si>
  <si>
    <t>На 1 октября 2015</t>
  </si>
  <si>
    <t>в 3 р.</t>
  </si>
  <si>
    <t>Нет задолженности на 1 октября 2015 г.</t>
  </si>
  <si>
    <t>Анализ просроченной задолженности по заработной плате на 1 сентября 2015 года</t>
  </si>
  <si>
    <t>Анализ просроченной задолженности по заработной плате на 1 октября 2015 года</t>
  </si>
  <si>
    <t>январь-сентябрь 2015</t>
  </si>
  <si>
    <t>Уровень среднемесячной зарплаты в   субъекте РФ    за  январь-сентябрь 2015 года</t>
  </si>
  <si>
    <t>январь-сентябрь 2015 года</t>
  </si>
  <si>
    <t>январь-сентябрь 2014 года</t>
  </si>
  <si>
    <t>Величина ПМ   в среднем на душу населения     (трудоспособное население);                   рублей в месяц  в среднем за 1,2 и 3 кварталы  2015 г.)</t>
  </si>
  <si>
    <t xml:space="preserve">Среднемесячная заработная плата за  январь-сентябрь 2015 (сельское хозяйство, охота и лесное хозяйство) </t>
  </si>
  <si>
    <t>данные в среднем за 1,2 ка.2015 г.</t>
  </si>
  <si>
    <t>Данные о средней заработной плате                                                                                 за январь-сентябрь  2015 года  по субъектам РФ</t>
  </si>
  <si>
    <t xml:space="preserve"> январь-сентябрь 2015 г.</t>
  </si>
  <si>
    <t>Данные о средней заработной плате                                                                                      за  январь-сентябрь  2015 года по субъектам РФ</t>
  </si>
  <si>
    <t xml:space="preserve"> январь-сентябрь        2015 г.</t>
  </si>
  <si>
    <t>Анализ просроченной задолженности по заработной плате на 1 ноября 2015 года по федеральным округам</t>
  </si>
  <si>
    <t>На 1 ноября 2015</t>
  </si>
  <si>
    <t>в 4,7 р.</t>
  </si>
  <si>
    <t>Нет задолженности на 1 ноября 2015 г.</t>
  </si>
  <si>
    <t>Анализ просроченной задолженности по заработной плате на 1 ноября 2015 года</t>
  </si>
  <si>
    <t>январь-октябрь 2015</t>
  </si>
  <si>
    <t>Уровень среднемесячной зарплаты в   субъекте РФ    за  январь - октябрь  2015 года</t>
  </si>
  <si>
    <t>январь - октябрь         2015 года</t>
  </si>
  <si>
    <t>январь - октябрь         2014 года</t>
  </si>
  <si>
    <t>РОССИЙСКАЯ ФЕДЕРАЦИЯ                           (без Крымского ФО)</t>
  </si>
  <si>
    <t>Анализ просроченной задолженности по заработной плате на 1 декабря 2015 года по федеральным округам</t>
  </si>
  <si>
    <t>На 1 декабря 2015</t>
  </si>
  <si>
    <t>в 5,4 р.</t>
  </si>
  <si>
    <t>Нет задолженности на 1 декабря 2015 г.</t>
  </si>
  <si>
    <t>Анализ просроченной задолженности по заработной плате на 1 декабря 2015 года</t>
  </si>
  <si>
    <t>январь-ноябрь 2015</t>
  </si>
  <si>
    <t>Уровень среднемесячной зарплаты в   субъекте РФ    за  январь - ноябрь  2015 года</t>
  </si>
  <si>
    <t>январь - ноябрь         2015 года</t>
  </si>
  <si>
    <t>январь - ноябрь         2014 года</t>
  </si>
  <si>
    <t>на 01.01.16</t>
  </si>
  <si>
    <t>Анализ просроченной задолженности по заработной плате на 1  января 2016 года по федеральным округам</t>
  </si>
  <si>
    <t>на 01.12.15</t>
  </si>
  <si>
    <t>на 01.01.15</t>
  </si>
  <si>
    <t>На 1 января 2016 г.</t>
  </si>
  <si>
    <t>в 15,8 р.</t>
  </si>
  <si>
    <t>Нет задолженности на 1 января 2016 г.</t>
  </si>
  <si>
    <t>Анализ просроченной задолженности по заработной плате на 1 января 2016 года</t>
  </si>
  <si>
    <t>Уровень среднемесячной зарплаты в   субъекте РФ    за  январь-декабрь 2015 года</t>
  </si>
  <si>
    <t>январь-декабрь 2015 года</t>
  </si>
  <si>
    <t>январь-декабрь 2014 года</t>
  </si>
  <si>
    <t xml:space="preserve">http://www.profagro.ru/activity/social/facts-analytics/
</t>
  </si>
</sst>
</file>

<file path=xl/styles.xml><?xml version="1.0" encoding="utf-8"?>
<styleSheet xmlns="http://schemas.openxmlformats.org/spreadsheetml/2006/main">
  <numFmts count="4">
    <numFmt numFmtId="172" formatCode="0.0"/>
    <numFmt numFmtId="173" formatCode="#,##0.0"/>
    <numFmt numFmtId="175" formatCode="0.0%"/>
    <numFmt numFmtId="176" formatCode="[$-419]mmmm\ yyyy;@"/>
  </numFmts>
  <fonts count="68">
    <font>
      <sz val="10"/>
      <name val="Arial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"/>
      <charset val="204"/>
    </font>
    <font>
      <b/>
      <u/>
      <sz val="11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b/>
      <sz val="10"/>
      <name val="Arial "/>
      <charset val="204"/>
    </font>
    <font>
      <b/>
      <i/>
      <sz val="10"/>
      <name val="Arial 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 Cyr"/>
      <charset val="204"/>
    </font>
    <font>
      <b/>
      <u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i/>
      <sz val="10"/>
      <name val="Arial "/>
      <charset val="204"/>
    </font>
    <font>
      <sz val="11"/>
      <name val="Arial 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7030A0"/>
      <name val="Arial"/>
      <family val="2"/>
      <charset val="204"/>
    </font>
    <font>
      <b/>
      <sz val="10"/>
      <color rgb="FF7030A0"/>
      <name val="Arial Cyr"/>
      <charset val="204"/>
    </font>
    <font>
      <b/>
      <i/>
      <sz val="10"/>
      <color rgb="FF7030A0"/>
      <name val="Arial"/>
      <family val="2"/>
      <charset val="204"/>
    </font>
    <font>
      <b/>
      <i/>
      <sz val="10"/>
      <color rgb="FF7030A0"/>
      <name val="Arial Cyr"/>
      <charset val="204"/>
    </font>
    <font>
      <b/>
      <sz val="10"/>
      <color rgb="FF00B050"/>
      <name val="Arial"/>
      <family val="2"/>
      <charset val="204"/>
    </font>
    <font>
      <b/>
      <sz val="10"/>
      <color rgb="FF00B050"/>
      <name val="Arial Cyr"/>
      <charset val="204"/>
    </font>
    <font>
      <b/>
      <i/>
      <sz val="10"/>
      <color rgb="FF00B05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b/>
      <i/>
      <sz val="10"/>
      <color rgb="FF0070C0"/>
      <name val="Arial"/>
      <family val="2"/>
      <charset val="204"/>
    </font>
    <font>
      <b/>
      <sz val="10"/>
      <color theme="5" tint="-0.249977111117893"/>
      <name val="Arial Cyr"/>
      <charset val="204"/>
    </font>
    <font>
      <b/>
      <sz val="10"/>
      <color theme="5" tint="-0.249977111117893"/>
      <name val="Arial"/>
      <family val="2"/>
      <charset val="204"/>
    </font>
    <font>
      <b/>
      <sz val="10"/>
      <color rgb="FFFF0000"/>
      <name val="Arial Cyr"/>
      <charset val="204"/>
    </font>
    <font>
      <b/>
      <i/>
      <sz val="10"/>
      <color rgb="FF00B050"/>
      <name val="Arial Cyr"/>
      <charset val="204"/>
    </font>
    <font>
      <b/>
      <i/>
      <sz val="10"/>
      <color rgb="FF0070C0"/>
      <name val="Arial Cyr"/>
      <charset val="204"/>
    </font>
    <font>
      <b/>
      <i/>
      <sz val="10"/>
      <color rgb="FFFF0000"/>
      <name val="Arial Cyr"/>
      <charset val="204"/>
    </font>
    <font>
      <b/>
      <sz val="10"/>
      <color rgb="FFC00000"/>
      <name val="Arial"/>
      <family val="2"/>
      <charset val="204"/>
    </font>
    <font>
      <b/>
      <sz val="10"/>
      <color rgb="FFC00000"/>
      <name val="Arial Cyr"/>
      <charset val="204"/>
    </font>
    <font>
      <sz val="11"/>
      <name val="Calibri"/>
      <family val="2"/>
      <charset val="204"/>
      <scheme val="minor"/>
    </font>
    <font>
      <b/>
      <i/>
      <sz val="11"/>
      <color rgb="FFFF0000"/>
      <name val="Arial"/>
      <family val="2"/>
      <charset val="204"/>
    </font>
    <font>
      <b/>
      <sz val="11"/>
      <color rgb="FFC00000"/>
      <name val="Arial"/>
      <family val="2"/>
      <charset val="204"/>
    </font>
    <font>
      <i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sz val="10"/>
      <color rgb="FFFF0000"/>
      <name val="Arial "/>
      <charset val="204"/>
    </font>
    <font>
      <sz val="10"/>
      <color rgb="FFFF0000"/>
      <name val="Arial "/>
      <charset val="204"/>
    </font>
    <font>
      <sz val="10"/>
      <color rgb="FFFF0000"/>
      <name val="Arial"/>
      <family val="2"/>
      <charset val="204"/>
    </font>
    <font>
      <u/>
      <sz val="10"/>
      <color theme="10"/>
      <name val="Arial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8" fillId="0" borderId="0"/>
    <xf numFmtId="0" fontId="12" fillId="0" borderId="0"/>
    <xf numFmtId="0" fontId="1" fillId="0" borderId="0"/>
    <xf numFmtId="0" fontId="9" fillId="0" borderId="0"/>
    <xf numFmtId="0" fontId="1" fillId="0" borderId="0"/>
    <xf numFmtId="0" fontId="30" fillId="0" borderId="0"/>
    <xf numFmtId="0" fontId="30" fillId="0" borderId="0"/>
    <xf numFmtId="9" fontId="9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</cellStyleXfs>
  <cellXfs count="1058">
    <xf numFmtId="0" fontId="0" fillId="0" borderId="0" xfId="0"/>
    <xf numFmtId="0" fontId="10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3" fontId="2" fillId="0" borderId="1" xfId="0" applyNumberFormat="1" applyFont="1" applyFill="1" applyBorder="1" applyAlignment="1">
      <alignment horizontal="right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73" fontId="2" fillId="2" borderId="1" xfId="0" applyNumberFormat="1" applyFont="1" applyFill="1" applyBorder="1" applyAlignment="1">
      <alignment horizontal="right" vertical="center" wrapText="1"/>
    </xf>
    <xf numFmtId="173" fontId="2" fillId="2" borderId="1" xfId="0" applyNumberFormat="1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1" fillId="0" borderId="1" xfId="0" applyFont="1" applyFill="1" applyBorder="1" applyAlignment="1">
      <alignment vertical="center" wrapText="1"/>
    </xf>
    <xf numFmtId="173" fontId="31" fillId="0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5" fillId="0" borderId="1" xfId="0" applyFont="1" applyBorder="1" applyAlignment="1">
      <alignment vertical="center" wrapText="1"/>
    </xf>
    <xf numFmtId="172" fontId="5" fillId="0" borderId="1" xfId="0" applyNumberFormat="1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 wrapText="1"/>
    </xf>
    <xf numFmtId="173" fontId="32" fillId="0" borderId="1" xfId="0" applyNumberFormat="1" applyFont="1" applyBorder="1" applyAlignment="1">
      <alignment horizontal="center" vertical="center" wrapText="1"/>
    </xf>
    <xf numFmtId="173" fontId="3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vertical="center"/>
    </xf>
    <xf numFmtId="172" fontId="5" fillId="0" borderId="1" xfId="0" applyNumberFormat="1" applyFont="1" applyBorder="1" applyAlignment="1">
      <alignment horizontal="right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173" fontId="5" fillId="0" borderId="1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right" vertical="center" wrapText="1"/>
    </xf>
    <xf numFmtId="173" fontId="5" fillId="0" borderId="1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right" vertical="center" wrapText="1"/>
    </xf>
    <xf numFmtId="173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center" wrapText="1"/>
    </xf>
    <xf numFmtId="173" fontId="5" fillId="0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73" fontId="2" fillId="4" borderId="1" xfId="0" applyNumberFormat="1" applyFont="1" applyFill="1" applyBorder="1" applyAlignment="1">
      <alignment horizontal="right" vertical="center" wrapText="1"/>
    </xf>
    <xf numFmtId="173" fontId="2" fillId="4" borderId="1" xfId="0" applyNumberFormat="1" applyFont="1" applyFill="1" applyBorder="1" applyAlignment="1">
      <alignment horizontal="center" vertical="center" wrapText="1"/>
    </xf>
    <xf numFmtId="172" fontId="2" fillId="4" borderId="1" xfId="0" applyNumberFormat="1" applyFont="1" applyFill="1" applyBorder="1" applyAlignment="1">
      <alignment horizontal="center" vertical="center"/>
    </xf>
    <xf numFmtId="172" fontId="4" fillId="4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2" fontId="2" fillId="4" borderId="1" xfId="0" applyNumberFormat="1" applyFont="1" applyFill="1" applyBorder="1" applyAlignment="1">
      <alignment horizontal="center"/>
    </xf>
    <xf numFmtId="172" fontId="4" fillId="4" borderId="1" xfId="0" applyNumberFormat="1" applyFont="1" applyFill="1" applyBorder="1" applyAlignment="1">
      <alignment horizontal="center" wrapText="1"/>
    </xf>
    <xf numFmtId="172" fontId="4" fillId="0" borderId="1" xfId="0" applyNumberFormat="1" applyFont="1" applyFill="1" applyBorder="1" applyAlignment="1">
      <alignment horizontal="center" vertical="center" shrinkToFit="1"/>
    </xf>
    <xf numFmtId="173" fontId="2" fillId="4" borderId="1" xfId="0" applyNumberFormat="1" applyFont="1" applyFill="1" applyBorder="1" applyAlignment="1">
      <alignment horizontal="center" wrapText="1"/>
    </xf>
    <xf numFmtId="173" fontId="32" fillId="0" borderId="1" xfId="0" applyNumberFormat="1" applyFont="1" applyFill="1" applyBorder="1" applyAlignment="1">
      <alignment horizontal="center" vertical="center" wrapText="1"/>
    </xf>
    <xf numFmtId="173" fontId="33" fillId="0" borderId="1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4" borderId="1" xfId="0" applyFill="1" applyBorder="1"/>
    <xf numFmtId="172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/>
    <xf numFmtId="0" fontId="6" fillId="0" borderId="1" xfId="0" applyFont="1" applyBorder="1"/>
    <xf numFmtId="0" fontId="0" fillId="0" borderId="1" xfId="0" applyBorder="1"/>
    <xf numFmtId="172" fontId="6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0" fontId="1" fillId="0" borderId="0" xfId="3" applyFont="1" applyFill="1"/>
    <xf numFmtId="3" fontId="1" fillId="0" borderId="1" xfId="4" applyNumberFormat="1" applyFont="1" applyBorder="1" applyAlignment="1">
      <alignment horizontal="center" vertical="center" wrapText="1"/>
    </xf>
    <xf numFmtId="3" fontId="1" fillId="0" borderId="1" xfId="4" applyNumberFormat="1" applyFont="1" applyFill="1" applyBorder="1" applyAlignment="1">
      <alignment horizontal="center" vertical="center" wrapText="1"/>
    </xf>
    <xf numFmtId="3" fontId="1" fillId="0" borderId="1" xfId="3" applyNumberFormat="1" applyFont="1" applyBorder="1" applyAlignment="1">
      <alignment horizontal="center" vertical="center" wrapText="1"/>
    </xf>
    <xf numFmtId="0" fontId="1" fillId="0" borderId="0" xfId="3"/>
    <xf numFmtId="0" fontId="1" fillId="0" borderId="0" xfId="3" applyAlignment="1">
      <alignment horizontal="left"/>
    </xf>
    <xf numFmtId="0" fontId="1" fillId="0" borderId="0" xfId="3" applyAlignment="1">
      <alignment horizontal="center"/>
    </xf>
    <xf numFmtId="3" fontId="1" fillId="0" borderId="0" xfId="3" applyNumberFormat="1" applyAlignment="1">
      <alignment horizontal="center"/>
    </xf>
    <xf numFmtId="0" fontId="1" fillId="0" borderId="0" xfId="3" applyFont="1" applyAlignment="1">
      <alignment horizontal="center"/>
    </xf>
    <xf numFmtId="173" fontId="17" fillId="0" borderId="1" xfId="4" applyNumberFormat="1" applyFont="1" applyBorder="1" applyAlignment="1">
      <alignment horizontal="center" vertical="center" wrapText="1"/>
    </xf>
    <xf numFmtId="172" fontId="13" fillId="0" borderId="1" xfId="3" applyNumberFormat="1" applyFont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 wrapText="1"/>
    </xf>
    <xf numFmtId="173" fontId="9" fillId="0" borderId="1" xfId="4" applyNumberFormat="1" applyBorder="1" applyAlignment="1">
      <alignment horizontal="center" vertical="center" wrapText="1"/>
    </xf>
    <xf numFmtId="172" fontId="13" fillId="0" borderId="1" xfId="3" applyNumberFormat="1" applyFont="1" applyFill="1" applyBorder="1" applyAlignment="1">
      <alignment horizontal="center" vertical="center"/>
    </xf>
    <xf numFmtId="0" fontId="1" fillId="0" borderId="0" xfId="3" applyFill="1"/>
    <xf numFmtId="0" fontId="1" fillId="0" borderId="1" xfId="3" applyFont="1" applyFill="1" applyBorder="1" applyAlignment="1">
      <alignment horizontal="left" vertical="top" wrapText="1"/>
    </xf>
    <xf numFmtId="172" fontId="1" fillId="0" borderId="1" xfId="3" applyNumberFormat="1" applyFont="1" applyBorder="1" applyAlignment="1">
      <alignment horizontal="center" vertical="center"/>
    </xf>
    <xf numFmtId="172" fontId="1" fillId="0" borderId="1" xfId="3" applyNumberFormat="1" applyFont="1" applyBorder="1" applyAlignment="1">
      <alignment horizontal="center" vertical="center" wrapText="1"/>
    </xf>
    <xf numFmtId="0" fontId="1" fillId="0" borderId="0" xfId="3" applyFill="1" applyAlignment="1"/>
    <xf numFmtId="0" fontId="9" fillId="0" borderId="1" xfId="4" applyBorder="1" applyAlignment="1">
      <alignment wrapText="1"/>
    </xf>
    <xf numFmtId="0" fontId="1" fillId="0" borderId="0" xfId="5"/>
    <xf numFmtId="3" fontId="17" fillId="0" borderId="1" xfId="4" applyNumberFormat="1" applyFont="1" applyBorder="1" applyAlignment="1">
      <alignment horizontal="center" vertical="center" wrapText="1"/>
    </xf>
    <xf numFmtId="3" fontId="9" fillId="0" borderId="1" xfId="4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6" applyFont="1"/>
    <xf numFmtId="173" fontId="5" fillId="0" borderId="1" xfId="6" applyNumberFormat="1" applyFont="1" applyFill="1" applyBorder="1" applyAlignment="1">
      <alignment horizontal="center" vertical="center" wrapText="1"/>
    </xf>
    <xf numFmtId="0" fontId="6" fillId="0" borderId="0" xfId="6" applyFont="1" applyAlignment="1">
      <alignment vertical="center"/>
    </xf>
    <xf numFmtId="0" fontId="13" fillId="0" borderId="0" xfId="0" applyFont="1" applyAlignment="1"/>
    <xf numFmtId="0" fontId="1" fillId="0" borderId="0" xfId="0" applyFont="1"/>
    <xf numFmtId="0" fontId="1" fillId="0" borderId="0" xfId="0" applyFont="1" applyFill="1"/>
    <xf numFmtId="0" fontId="1" fillId="0" borderId="6" xfId="0" applyFont="1" applyBorder="1" applyAlignment="1"/>
    <xf numFmtId="0" fontId="13" fillId="5" borderId="1" xfId="0" applyFont="1" applyFill="1" applyBorder="1" applyAlignment="1">
      <alignment vertical="center"/>
    </xf>
    <xf numFmtId="3" fontId="13" fillId="5" borderId="1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 wrapText="1"/>
    </xf>
    <xf numFmtId="173" fontId="15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73" fontId="16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173" fontId="15" fillId="0" borderId="1" xfId="0" applyNumberFormat="1" applyFont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3" fontId="13" fillId="0" borderId="1" xfId="0" applyNumberFormat="1" applyFont="1" applyBorder="1" applyAlignment="1">
      <alignment horizontal="center" vertical="center"/>
    </xf>
    <xf numFmtId="173" fontId="13" fillId="0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wrapText="1"/>
    </xf>
    <xf numFmtId="3" fontId="13" fillId="6" borderId="1" xfId="0" applyNumberFormat="1" applyFont="1" applyFill="1" applyBorder="1" applyAlignment="1">
      <alignment horizontal="center" vertical="center"/>
    </xf>
    <xf numFmtId="3" fontId="34" fillId="6" borderId="1" xfId="0" applyNumberFormat="1" applyFont="1" applyFill="1" applyBorder="1" applyAlignment="1">
      <alignment horizontal="center" vertical="center" wrapText="1"/>
    </xf>
    <xf numFmtId="173" fontId="15" fillId="6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 wrapText="1"/>
    </xf>
    <xf numFmtId="173" fontId="35" fillId="0" borderId="1" xfId="0" applyNumberFormat="1" applyFont="1" applyBorder="1" applyAlignment="1">
      <alignment horizontal="center" vertical="center"/>
    </xf>
    <xf numFmtId="173" fontId="36" fillId="0" borderId="1" xfId="0" applyNumberFormat="1" applyFont="1" applyFill="1" applyBorder="1" applyAlignment="1">
      <alignment horizontal="center" vertical="center"/>
    </xf>
    <xf numFmtId="173" fontId="35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3" fontId="34" fillId="2" borderId="1" xfId="0" applyNumberFormat="1" applyFont="1" applyFill="1" applyBorder="1" applyAlignment="1">
      <alignment horizontal="center" vertical="center" wrapText="1"/>
    </xf>
    <xf numFmtId="173" fontId="15" fillId="2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3" fontId="13" fillId="7" borderId="1" xfId="0" applyNumberFormat="1" applyFont="1" applyFill="1" applyBorder="1" applyAlignment="1">
      <alignment horizontal="center" vertical="center"/>
    </xf>
    <xf numFmtId="3" fontId="34" fillId="7" borderId="1" xfId="0" applyNumberFormat="1" applyFont="1" applyFill="1" applyBorder="1" applyAlignment="1">
      <alignment horizontal="center" vertical="center" wrapText="1"/>
    </xf>
    <xf numFmtId="173" fontId="15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3" fontId="34" fillId="6" borderId="2" xfId="0" applyNumberFormat="1" applyFont="1" applyFill="1" applyBorder="1" applyAlignment="1">
      <alignment horizontal="center" vertical="center" wrapText="1"/>
    </xf>
    <xf numFmtId="3" fontId="34" fillId="6" borderId="3" xfId="0" applyNumberFormat="1" applyFont="1" applyFill="1" applyBorder="1" applyAlignment="1">
      <alignment horizontal="center" vertical="center" wrapText="1"/>
    </xf>
    <xf numFmtId="3" fontId="34" fillId="6" borderId="4" xfId="0" applyNumberFormat="1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" fillId="0" borderId="0" xfId="3" applyFill="1" applyAlignment="1">
      <alignment horizontal="left"/>
    </xf>
    <xf numFmtId="0" fontId="1" fillId="0" borderId="7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wrapText="1"/>
    </xf>
    <xf numFmtId="0" fontId="17" fillId="0" borderId="1" xfId="4" applyFont="1" applyBorder="1" applyAlignment="1">
      <alignment wrapText="1"/>
    </xf>
    <xf numFmtId="0" fontId="1" fillId="0" borderId="1" xfId="3" applyBorder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1" xfId="3" applyBorder="1"/>
    <xf numFmtId="0" fontId="13" fillId="0" borderId="0" xfId="1" applyFont="1" applyFill="1" applyAlignment="1">
      <alignment horizontal="center"/>
    </xf>
    <xf numFmtId="0" fontId="8" fillId="0" borderId="0" xfId="1"/>
    <xf numFmtId="0" fontId="13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0" fontId="21" fillId="0" borderId="0" xfId="1" applyFont="1" applyBorder="1" applyAlignment="1">
      <alignment horizontal="left"/>
    </xf>
    <xf numFmtId="0" fontId="21" fillId="0" borderId="0" xfId="1" applyFont="1" applyBorder="1" applyAlignment="1">
      <alignment horizontal="right"/>
    </xf>
    <xf numFmtId="0" fontId="10" fillId="0" borderId="9" xfId="1" applyFont="1" applyBorder="1" applyAlignment="1">
      <alignment horizontal="left" vertical="center"/>
    </xf>
    <xf numFmtId="2" fontId="17" fillId="0" borderId="1" xfId="1" applyNumberFormat="1" applyFont="1" applyBorder="1" applyAlignment="1">
      <alignment horizontal="center"/>
    </xf>
    <xf numFmtId="0" fontId="10" fillId="0" borderId="2" xfId="1" applyFont="1" applyFill="1" applyBorder="1" applyAlignment="1"/>
    <xf numFmtId="3" fontId="6" fillId="0" borderId="2" xfId="1" applyNumberFormat="1" applyFont="1" applyBorder="1" applyAlignment="1">
      <alignment wrapText="1"/>
    </xf>
    <xf numFmtId="3" fontId="9" fillId="0" borderId="1" xfId="5" applyNumberFormat="1" applyFont="1" applyFill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/>
    </xf>
    <xf numFmtId="2" fontId="23" fillId="8" borderId="1" xfId="1" applyNumberFormat="1" applyFont="1" applyFill="1" applyBorder="1" applyAlignment="1">
      <alignment horizontal="center"/>
    </xf>
    <xf numFmtId="2" fontId="9" fillId="8" borderId="1" xfId="1" applyNumberFormat="1" applyFont="1" applyFill="1" applyBorder="1" applyAlignment="1">
      <alignment horizontal="center"/>
    </xf>
    <xf numFmtId="2" fontId="22" fillId="0" borderId="1" xfId="1" applyNumberFormat="1" applyFont="1" applyFill="1" applyBorder="1" applyAlignment="1">
      <alignment horizontal="center"/>
    </xf>
    <xf numFmtId="2" fontId="17" fillId="9" borderId="1" xfId="1" applyNumberFormat="1" applyFont="1" applyFill="1" applyBorder="1" applyAlignment="1">
      <alignment horizontal="center"/>
    </xf>
    <xf numFmtId="2" fontId="17" fillId="8" borderId="1" xfId="1" applyNumberFormat="1" applyFont="1" applyFill="1" applyBorder="1" applyAlignment="1">
      <alignment horizontal="center"/>
    </xf>
    <xf numFmtId="3" fontId="13" fillId="0" borderId="2" xfId="1" applyNumberFormat="1" applyFont="1" applyFill="1" applyBorder="1" applyAlignment="1">
      <alignment vertical="center"/>
    </xf>
    <xf numFmtId="3" fontId="1" fillId="0" borderId="1" xfId="1" applyNumberFormat="1" applyFont="1" applyBorder="1" applyAlignment="1">
      <alignment wrapText="1"/>
    </xf>
    <xf numFmtId="2" fontId="15" fillId="0" borderId="1" xfId="1" applyNumberFormat="1" applyFont="1" applyBorder="1" applyAlignment="1">
      <alignment horizontal="center"/>
    </xf>
    <xf numFmtId="2" fontId="15" fillId="0" borderId="1" xfId="1" applyNumberFormat="1" applyFont="1" applyFill="1" applyBorder="1" applyAlignment="1">
      <alignment horizontal="center"/>
    </xf>
    <xf numFmtId="2" fontId="16" fillId="8" borderId="1" xfId="1" applyNumberFormat="1" applyFont="1" applyFill="1" applyBorder="1" applyAlignment="1">
      <alignment horizontal="center"/>
    </xf>
    <xf numFmtId="2" fontId="1" fillId="8" borderId="1" xfId="1" applyNumberFormat="1" applyFont="1" applyFill="1" applyBorder="1" applyAlignment="1">
      <alignment horizontal="center"/>
    </xf>
    <xf numFmtId="2" fontId="13" fillId="9" borderId="1" xfId="1" applyNumberFormat="1" applyFont="1" applyFill="1" applyBorder="1" applyAlignment="1">
      <alignment horizontal="center"/>
    </xf>
    <xf numFmtId="3" fontId="13" fillId="0" borderId="2" xfId="1" applyNumberFormat="1" applyFont="1" applyFill="1" applyBorder="1" applyAlignment="1"/>
    <xf numFmtId="0" fontId="1" fillId="0" borderId="1" xfId="5" applyFont="1" applyFill="1" applyBorder="1" applyAlignment="1">
      <alignment horizontal="left" vertical="top" wrapText="1"/>
    </xf>
    <xf numFmtId="3" fontId="1" fillId="0" borderId="1" xfId="5" applyNumberFormat="1" applyFont="1" applyFill="1" applyBorder="1" applyAlignment="1">
      <alignment horizontal="center" vertical="center"/>
    </xf>
    <xf numFmtId="2" fontId="22" fillId="10" borderId="1" xfId="1" applyNumberFormat="1" applyFont="1" applyFill="1" applyBorder="1" applyAlignment="1">
      <alignment horizontal="center"/>
    </xf>
    <xf numFmtId="0" fontId="1" fillId="0" borderId="1" xfId="5" applyFont="1" applyFill="1" applyBorder="1" applyAlignment="1">
      <alignment horizontal="left" vertical="center" wrapText="1"/>
    </xf>
    <xf numFmtId="2" fontId="17" fillId="9" borderId="1" xfId="1" applyNumberFormat="1" applyFont="1" applyFill="1" applyBorder="1" applyAlignment="1">
      <alignment horizontal="center" vertical="center"/>
    </xf>
    <xf numFmtId="2" fontId="1" fillId="8" borderId="1" xfId="1" applyNumberFormat="1" applyFont="1" applyFill="1" applyBorder="1" applyAlignment="1">
      <alignment horizontal="center" vertical="center"/>
    </xf>
    <xf numFmtId="2" fontId="15" fillId="11" borderId="1" xfId="1" applyNumberFormat="1" applyFont="1" applyFill="1" applyBorder="1" applyAlignment="1">
      <alignment horizontal="center" vertical="center"/>
    </xf>
    <xf numFmtId="2" fontId="22" fillId="11" borderId="1" xfId="1" applyNumberFormat="1" applyFont="1" applyFill="1" applyBorder="1" applyAlignment="1">
      <alignment horizontal="center" vertical="center"/>
    </xf>
    <xf numFmtId="3" fontId="1" fillId="0" borderId="7" xfId="1" applyNumberFormat="1" applyFont="1" applyBorder="1" applyAlignment="1">
      <alignment wrapText="1"/>
    </xf>
    <xf numFmtId="2" fontId="9" fillId="8" borderId="1" xfId="1" applyNumberFormat="1" applyFont="1" applyFill="1" applyBorder="1" applyAlignment="1">
      <alignment horizontal="center" vertical="center"/>
    </xf>
    <xf numFmtId="3" fontId="1" fillId="0" borderId="5" xfId="1" applyNumberFormat="1" applyFont="1" applyBorder="1" applyAlignment="1">
      <alignment wrapText="1"/>
    </xf>
    <xf numFmtId="2" fontId="15" fillId="9" borderId="1" xfId="1" applyNumberFormat="1" applyFont="1" applyFill="1" applyBorder="1" applyAlignment="1">
      <alignment horizontal="center"/>
    </xf>
    <xf numFmtId="0" fontId="8" fillId="0" borderId="0" xfId="1" applyAlignment="1"/>
    <xf numFmtId="2" fontId="22" fillId="11" borderId="1" xfId="1" applyNumberFormat="1" applyFont="1" applyFill="1" applyBorder="1" applyAlignment="1">
      <alignment horizontal="center"/>
    </xf>
    <xf numFmtId="3" fontId="8" fillId="0" borderId="0" xfId="1" applyNumberFormat="1"/>
    <xf numFmtId="0" fontId="8" fillId="0" borderId="1" xfId="1" applyBorder="1"/>
    <xf numFmtId="2" fontId="22" fillId="9" borderId="1" xfId="1" applyNumberFormat="1" applyFont="1" applyFill="1" applyBorder="1" applyAlignment="1">
      <alignment horizontal="center"/>
    </xf>
    <xf numFmtId="3" fontId="17" fillId="0" borderId="0" xfId="1" applyNumberFormat="1" applyFont="1" applyAlignment="1">
      <alignment horizontal="left"/>
    </xf>
    <xf numFmtId="3" fontId="8" fillId="0" borderId="0" xfId="1" applyNumberFormat="1" applyAlignment="1">
      <alignment horizontal="left"/>
    </xf>
    <xf numFmtId="3" fontId="24" fillId="0" borderId="0" xfId="1" applyNumberFormat="1" applyFont="1" applyFill="1" applyAlignment="1">
      <alignment horizontal="left"/>
    </xf>
    <xf numFmtId="3" fontId="24" fillId="0" borderId="0" xfId="1" applyNumberFormat="1" applyFont="1"/>
    <xf numFmtId="0" fontId="22" fillId="0" borderId="0" xfId="1" applyFont="1" applyFill="1" applyAlignment="1">
      <alignment horizontal="left"/>
    </xf>
    <xf numFmtId="0" fontId="22" fillId="0" borderId="0" xfId="1" applyFont="1"/>
    <xf numFmtId="0" fontId="9" fillId="8" borderId="0" xfId="1" applyFont="1" applyFill="1" applyAlignment="1">
      <alignment horizontal="left"/>
    </xf>
    <xf numFmtId="0" fontId="8" fillId="8" borderId="0" xfId="1" applyFill="1"/>
    <xf numFmtId="0" fontId="25" fillId="8" borderId="0" xfId="1" applyFont="1" applyFill="1"/>
    <xf numFmtId="0" fontId="26" fillId="9" borderId="0" xfId="1" applyFont="1" applyFill="1" applyAlignment="1">
      <alignment horizontal="left"/>
    </xf>
    <xf numFmtId="0" fontId="26" fillId="9" borderId="0" xfId="1" applyFont="1" applyFill="1"/>
    <xf numFmtId="0" fontId="8" fillId="9" borderId="0" xfId="1" applyFill="1"/>
    <xf numFmtId="0" fontId="22" fillId="11" borderId="0" xfId="1" applyFont="1" applyFill="1" applyAlignment="1">
      <alignment horizontal="left"/>
    </xf>
    <xf numFmtId="0" fontId="22" fillId="10" borderId="0" xfId="1" applyFont="1" applyFill="1"/>
    <xf numFmtId="0" fontId="8" fillId="10" borderId="0" xfId="1" applyFill="1"/>
    <xf numFmtId="0" fontId="1" fillId="0" borderId="0" xfId="3" applyFill="1" applyBorder="1"/>
    <xf numFmtId="0" fontId="1" fillId="6" borderId="1" xfId="3" applyFill="1" applyBorder="1"/>
    <xf numFmtId="0" fontId="13" fillId="6" borderId="1" xfId="3" applyFont="1" applyFill="1" applyBorder="1" applyAlignment="1">
      <alignment horizontal="left" vertical="center" wrapText="1"/>
    </xf>
    <xf numFmtId="3" fontId="17" fillId="6" borderId="1" xfId="4" applyNumberFormat="1" applyFont="1" applyFill="1" applyBorder="1" applyAlignment="1">
      <alignment horizontal="center" vertical="center" wrapText="1"/>
    </xf>
    <xf numFmtId="172" fontId="15" fillId="6" borderId="1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1" fillId="0" borderId="1" xfId="3" applyFill="1" applyBorder="1" applyAlignment="1">
      <alignment horizontal="center" vertical="center"/>
    </xf>
    <xf numFmtId="0" fontId="19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wrapText="1"/>
    </xf>
    <xf numFmtId="0" fontId="1" fillId="0" borderId="1" xfId="3" applyFont="1" applyBorder="1" applyAlignment="1"/>
    <xf numFmtId="0" fontId="1" fillId="0" borderId="0" xfId="3" applyFont="1" applyFill="1" applyBorder="1" applyAlignment="1">
      <alignment horizontal="center" wrapText="1"/>
    </xf>
    <xf numFmtId="0" fontId="1" fillId="12" borderId="1" xfId="3" applyFont="1" applyFill="1" applyBorder="1" applyAlignment="1">
      <alignment horizontal="center" vertical="center" wrapText="1"/>
    </xf>
    <xf numFmtId="3" fontId="13" fillId="0" borderId="1" xfId="3" applyNumberFormat="1" applyFont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172" fontId="17" fillId="6" borderId="1" xfId="4" applyNumberFormat="1" applyFont="1" applyFill="1" applyBorder="1" applyAlignment="1">
      <alignment horizontal="center" vertical="center" wrapText="1"/>
    </xf>
    <xf numFmtId="172" fontId="13" fillId="6" borderId="1" xfId="3" applyNumberFormat="1" applyFont="1" applyFill="1" applyBorder="1" applyAlignment="1">
      <alignment horizontal="center" vertical="center"/>
    </xf>
    <xf numFmtId="0" fontId="9" fillId="0" borderId="1" xfId="4" applyNumberFormat="1" applyBorder="1" applyAlignment="1">
      <alignment horizontal="center" vertical="center" wrapText="1"/>
    </xf>
    <xf numFmtId="172" fontId="15" fillId="0" borderId="1" xfId="3" applyNumberFormat="1" applyFont="1" applyFill="1" applyBorder="1" applyAlignment="1">
      <alignment horizontal="center" vertical="center"/>
    </xf>
    <xf numFmtId="172" fontId="1" fillId="0" borderId="1" xfId="3" applyNumberFormat="1" applyFill="1" applyBorder="1" applyAlignment="1">
      <alignment horizontal="center" vertical="center"/>
    </xf>
    <xf numFmtId="172" fontId="1" fillId="0" borderId="1" xfId="3" applyNumberFormat="1" applyFont="1" applyFill="1" applyBorder="1" applyAlignment="1">
      <alignment horizontal="center" vertical="center"/>
    </xf>
    <xf numFmtId="0" fontId="15" fillId="0" borderId="1" xfId="3" applyFont="1" applyFill="1" applyBorder="1"/>
    <xf numFmtId="0" fontId="27" fillId="0" borderId="1" xfId="3" applyFont="1" applyFill="1" applyBorder="1" applyAlignment="1">
      <alignment horizontal="left" vertical="top" wrapText="1"/>
    </xf>
    <xf numFmtId="3" fontId="15" fillId="0" borderId="1" xfId="3" applyNumberFormat="1" applyFont="1" applyBorder="1" applyAlignment="1">
      <alignment horizontal="center" vertical="center"/>
    </xf>
    <xf numFmtId="172" fontId="15" fillId="0" borderId="1" xfId="3" applyNumberFormat="1" applyFont="1" applyFill="1" applyBorder="1"/>
    <xf numFmtId="0" fontId="15" fillId="0" borderId="1" xfId="3" applyFont="1" applyFill="1" applyBorder="1" applyAlignment="1">
      <alignment vertical="center"/>
    </xf>
    <xf numFmtId="0" fontId="15" fillId="0" borderId="1" xfId="3" applyFont="1" applyFill="1" applyBorder="1" applyAlignment="1">
      <alignment horizontal="left" vertical="center" wrapText="1"/>
    </xf>
    <xf numFmtId="3" fontId="22" fillId="0" borderId="1" xfId="1" applyNumberFormat="1" applyFont="1" applyBorder="1" applyAlignment="1">
      <alignment horizontal="center" vertical="center" wrapText="1"/>
    </xf>
    <xf numFmtId="172" fontId="15" fillId="0" borderId="0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right" vertical="center"/>
    </xf>
    <xf numFmtId="3" fontId="22" fillId="0" borderId="1" xfId="4" applyNumberFormat="1" applyFont="1" applyBorder="1" applyAlignment="1">
      <alignment horizontal="center" vertical="center" wrapText="1"/>
    </xf>
    <xf numFmtId="3" fontId="15" fillId="0" borderId="1" xfId="3" applyNumberFormat="1" applyFont="1" applyBorder="1" applyAlignment="1">
      <alignment horizontal="center" vertical="center" wrapText="1"/>
    </xf>
    <xf numFmtId="173" fontId="9" fillId="0" borderId="1" xfId="4" applyNumberFormat="1" applyBorder="1" applyAlignment="1">
      <alignment horizontal="center" wrapText="1"/>
    </xf>
    <xf numFmtId="0" fontId="9" fillId="4" borderId="1" xfId="4" applyNumberForma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horizontal="left" vertical="top" wrapText="1"/>
    </xf>
    <xf numFmtId="173" fontId="9" fillId="4" borderId="1" xfId="4" applyNumberFormat="1" applyFill="1" applyBorder="1" applyAlignment="1">
      <alignment horizontal="center" vertical="center" wrapText="1"/>
    </xf>
    <xf numFmtId="172" fontId="15" fillId="4" borderId="1" xfId="3" applyNumberFormat="1" applyFont="1" applyFill="1" applyBorder="1" applyAlignment="1">
      <alignment horizontal="center" vertical="center"/>
    </xf>
    <xf numFmtId="0" fontId="1" fillId="4" borderId="1" xfId="3" applyFont="1" applyFill="1" applyBorder="1" applyAlignment="1">
      <alignment horizontal="left" vertical="center" wrapText="1"/>
    </xf>
    <xf numFmtId="0" fontId="9" fillId="13" borderId="1" xfId="4" applyNumberFormat="1" applyFill="1" applyBorder="1" applyAlignment="1">
      <alignment horizontal="center" vertical="center" wrapText="1"/>
    </xf>
    <xf numFmtId="0" fontId="1" fillId="13" borderId="1" xfId="3" applyFont="1" applyFill="1" applyBorder="1" applyAlignment="1">
      <alignment horizontal="left" vertical="center" wrapText="1"/>
    </xf>
    <xf numFmtId="173" fontId="9" fillId="13" borderId="1" xfId="4" applyNumberFormat="1" applyFill="1" applyBorder="1" applyAlignment="1">
      <alignment horizontal="center" vertical="center" wrapText="1"/>
    </xf>
    <xf numFmtId="172" fontId="15" fillId="13" borderId="1" xfId="3" applyNumberFormat="1" applyFont="1" applyFill="1" applyBorder="1" applyAlignment="1">
      <alignment horizontal="center" vertical="center"/>
    </xf>
    <xf numFmtId="172" fontId="1" fillId="13" borderId="1" xfId="3" applyNumberFormat="1" applyFill="1" applyBorder="1" applyAlignment="1">
      <alignment horizontal="center" vertical="center"/>
    </xf>
    <xf numFmtId="0" fontId="15" fillId="0" borderId="0" xfId="3" applyFont="1" applyFill="1" applyBorder="1"/>
    <xf numFmtId="3" fontId="15" fillId="4" borderId="1" xfId="3" applyNumberFormat="1" applyFont="1" applyFill="1" applyBorder="1" applyAlignment="1">
      <alignment horizontal="center" vertical="center" wrapText="1"/>
    </xf>
    <xf numFmtId="173" fontId="9" fillId="4" borderId="1" xfId="4" applyNumberFormat="1" applyFill="1" applyBorder="1" applyAlignment="1">
      <alignment horizontal="center" wrapText="1"/>
    </xf>
    <xf numFmtId="0" fontId="15" fillId="12" borderId="1" xfId="3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173" fontId="22" fillId="0" borderId="1" xfId="4" applyNumberFormat="1" applyFont="1" applyBorder="1" applyAlignment="1">
      <alignment horizontal="center" vertical="center" wrapText="1"/>
    </xf>
    <xf numFmtId="0" fontId="1" fillId="0" borderId="1" xfId="3" applyFill="1" applyBorder="1"/>
    <xf numFmtId="0" fontId="1" fillId="0" borderId="1" xfId="3" applyFill="1" applyBorder="1" applyAlignment="1">
      <alignment horizontal="right" vertical="center"/>
    </xf>
    <xf numFmtId="3" fontId="9" fillId="0" borderId="1" xfId="4" applyNumberFormat="1" applyFont="1" applyBorder="1" applyAlignment="1">
      <alignment horizontal="center" vertical="center" wrapText="1"/>
    </xf>
    <xf numFmtId="0" fontId="1" fillId="12" borderId="1" xfId="3" applyFill="1" applyBorder="1" applyAlignment="1">
      <alignment horizontal="center" vertical="center"/>
    </xf>
    <xf numFmtId="3" fontId="15" fillId="0" borderId="1" xfId="3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top" wrapText="1"/>
    </xf>
    <xf numFmtId="3" fontId="1" fillId="0" borderId="1" xfId="3" applyNumberFormat="1" applyBorder="1" applyAlignment="1">
      <alignment horizontal="center" vertical="center"/>
    </xf>
    <xf numFmtId="172" fontId="13" fillId="0" borderId="1" xfId="3" applyNumberFormat="1" applyFont="1" applyFill="1" applyBorder="1"/>
    <xf numFmtId="3" fontId="1" fillId="0" borderId="1" xfId="3" applyNumberFormat="1" applyFont="1" applyFill="1" applyBorder="1" applyAlignment="1">
      <alignment horizontal="center" vertical="center" wrapText="1"/>
    </xf>
    <xf numFmtId="0" fontId="1" fillId="0" borderId="1" xfId="3" applyFill="1" applyBorder="1" applyAlignment="1">
      <alignment vertical="center"/>
    </xf>
    <xf numFmtId="3" fontId="9" fillId="0" borderId="1" xfId="1" applyNumberFormat="1" applyFont="1" applyBorder="1" applyAlignment="1">
      <alignment horizontal="center" vertical="center" wrapText="1"/>
    </xf>
    <xf numFmtId="172" fontId="1" fillId="0" borderId="0" xfId="3" applyNumberFormat="1" applyFont="1" applyFill="1" applyBorder="1" applyAlignment="1">
      <alignment horizontal="center" vertical="center"/>
    </xf>
    <xf numFmtId="3" fontId="1" fillId="0" borderId="1" xfId="3" applyNumberFormat="1" applyBorder="1" applyAlignment="1">
      <alignment horizontal="center" vertical="center" wrapText="1"/>
    </xf>
    <xf numFmtId="0" fontId="38" fillId="0" borderId="1" xfId="3" applyFont="1" applyFill="1" applyBorder="1" applyAlignment="1">
      <alignment horizontal="right" vertical="center"/>
    </xf>
    <xf numFmtId="0" fontId="38" fillId="0" borderId="1" xfId="3" applyFont="1" applyFill="1" applyBorder="1" applyAlignment="1">
      <alignment horizontal="left" vertical="center" wrapText="1"/>
    </xf>
    <xf numFmtId="3" fontId="39" fillId="0" borderId="1" xfId="4" applyNumberFormat="1" applyFont="1" applyBorder="1" applyAlignment="1">
      <alignment horizontal="center" vertical="center" wrapText="1"/>
    </xf>
    <xf numFmtId="172" fontId="40" fillId="0" borderId="1" xfId="3" applyNumberFormat="1" applyFont="1" applyFill="1" applyBorder="1" applyAlignment="1">
      <alignment horizontal="center" vertical="center"/>
    </xf>
    <xf numFmtId="0" fontId="38" fillId="0" borderId="1" xfId="3" applyFont="1" applyFill="1" applyBorder="1" applyAlignment="1">
      <alignment vertical="center"/>
    </xf>
    <xf numFmtId="0" fontId="38" fillId="12" borderId="1" xfId="3" applyFont="1" applyFill="1" applyBorder="1" applyAlignment="1">
      <alignment horizontal="center" vertical="center"/>
    </xf>
    <xf numFmtId="0" fontId="38" fillId="0" borderId="1" xfId="3" applyFont="1" applyFill="1" applyBorder="1" applyAlignment="1">
      <alignment horizontal="center" vertical="center"/>
    </xf>
    <xf numFmtId="0" fontId="40" fillId="0" borderId="1" xfId="3" applyFont="1" applyFill="1" applyBorder="1" applyAlignment="1">
      <alignment horizontal="left" vertical="center" wrapText="1"/>
    </xf>
    <xf numFmtId="173" fontId="41" fillId="0" borderId="1" xfId="4" applyNumberFormat="1" applyFont="1" applyBorder="1" applyAlignment="1">
      <alignment horizontal="center" vertical="center" wrapText="1"/>
    </xf>
    <xf numFmtId="0" fontId="1" fillId="0" borderId="1" xfId="3" applyFont="1" applyFill="1" applyBorder="1" applyAlignment="1">
      <alignment vertical="center" wrapText="1"/>
    </xf>
    <xf numFmtId="0" fontId="42" fillId="0" borderId="1" xfId="3" applyFont="1" applyFill="1" applyBorder="1" applyAlignment="1">
      <alignment horizontal="right" vertical="center"/>
    </xf>
    <xf numFmtId="0" fontId="42" fillId="0" borderId="1" xfId="3" applyFont="1" applyFill="1" applyBorder="1" applyAlignment="1">
      <alignment horizontal="left" vertical="center" wrapText="1"/>
    </xf>
    <xf numFmtId="3" fontId="43" fillId="0" borderId="1" xfId="4" applyNumberFormat="1" applyFont="1" applyBorder="1" applyAlignment="1">
      <alignment horizontal="center" vertical="center" wrapText="1"/>
    </xf>
    <xf numFmtId="172" fontId="44" fillId="0" borderId="1" xfId="3" applyNumberFormat="1" applyFont="1" applyFill="1" applyBorder="1" applyAlignment="1">
      <alignment horizontal="center" vertical="center"/>
    </xf>
    <xf numFmtId="0" fontId="42" fillId="12" borderId="1" xfId="3" applyFont="1" applyFill="1" applyBorder="1" applyAlignment="1">
      <alignment horizontal="center" vertical="center"/>
    </xf>
    <xf numFmtId="0" fontId="42" fillId="0" borderId="1" xfId="3" applyFont="1" applyFill="1" applyBorder="1" applyAlignment="1">
      <alignment horizontal="center" vertical="center"/>
    </xf>
    <xf numFmtId="173" fontId="43" fillId="0" borderId="1" xfId="4" applyNumberFormat="1" applyFont="1" applyBorder="1" applyAlignment="1">
      <alignment horizontal="center" vertical="center" wrapText="1"/>
    </xf>
    <xf numFmtId="0" fontId="13" fillId="6" borderId="7" xfId="3" applyFont="1" applyFill="1" applyBorder="1" applyAlignment="1">
      <alignment horizontal="left" vertical="center" wrapText="1"/>
    </xf>
    <xf numFmtId="0" fontId="45" fillId="0" borderId="1" xfId="3" applyFont="1" applyFill="1" applyBorder="1" applyAlignment="1">
      <alignment horizontal="right" vertical="center"/>
    </xf>
    <xf numFmtId="0" fontId="45" fillId="0" borderId="1" xfId="3" applyFont="1" applyFill="1" applyBorder="1" applyAlignment="1">
      <alignment horizontal="left" vertical="center" wrapText="1"/>
    </xf>
    <xf numFmtId="3" fontId="46" fillId="0" borderId="1" xfId="4" applyNumberFormat="1" applyFont="1" applyBorder="1" applyAlignment="1">
      <alignment horizontal="center" vertical="center" wrapText="1"/>
    </xf>
    <xf numFmtId="172" fontId="47" fillId="0" borderId="1" xfId="3" applyNumberFormat="1" applyFont="1" applyFill="1" applyBorder="1" applyAlignment="1">
      <alignment horizontal="center" vertical="center"/>
    </xf>
    <xf numFmtId="0" fontId="45" fillId="12" borderId="1" xfId="3" applyFont="1" applyFill="1" applyBorder="1" applyAlignment="1">
      <alignment horizontal="center" vertical="center"/>
    </xf>
    <xf numFmtId="0" fontId="45" fillId="0" borderId="1" xfId="3" applyFont="1" applyFill="1" applyBorder="1" applyAlignment="1">
      <alignment horizontal="center" vertical="center"/>
    </xf>
    <xf numFmtId="173" fontId="46" fillId="0" borderId="1" xfId="4" applyNumberFormat="1" applyFont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right" vertical="center"/>
    </xf>
    <xf numFmtId="0" fontId="1" fillId="12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173" fontId="9" fillId="0" borderId="1" xfId="4" applyNumberFormat="1" applyFont="1" applyBorder="1" applyAlignment="1">
      <alignment horizontal="center" vertical="center" wrapText="1"/>
    </xf>
    <xf numFmtId="3" fontId="9" fillId="0" borderId="1" xfId="4" applyNumberFormat="1" applyFill="1" applyBorder="1" applyAlignment="1">
      <alignment horizontal="center" vertical="center" wrapText="1"/>
    </xf>
    <xf numFmtId="173" fontId="39" fillId="0" borderId="1" xfId="4" applyNumberFormat="1" applyFont="1" applyBorder="1" applyAlignment="1">
      <alignment horizontal="center" vertical="center" wrapText="1"/>
    </xf>
    <xf numFmtId="172" fontId="38" fillId="0" borderId="1" xfId="3" applyNumberFormat="1" applyFont="1" applyFill="1" applyBorder="1" applyAlignment="1">
      <alignment horizontal="center" vertical="center"/>
    </xf>
    <xf numFmtId="0" fontId="1" fillId="7" borderId="1" xfId="3" applyFill="1" applyBorder="1"/>
    <xf numFmtId="0" fontId="2" fillId="7" borderId="7" xfId="3" applyFont="1" applyFill="1" applyBorder="1" applyAlignment="1">
      <alignment horizontal="left" vertical="center" wrapText="1"/>
    </xf>
    <xf numFmtId="3" fontId="13" fillId="7" borderId="7" xfId="3" applyNumberFormat="1" applyFont="1" applyFill="1" applyBorder="1" applyAlignment="1">
      <alignment horizontal="center" vertical="center" wrapText="1"/>
    </xf>
    <xf numFmtId="172" fontId="13" fillId="7" borderId="1" xfId="3" applyNumberFormat="1" applyFont="1" applyFill="1" applyBorder="1"/>
    <xf numFmtId="0" fontId="38" fillId="0" borderId="2" xfId="3" applyFont="1" applyFill="1" applyBorder="1" applyAlignment="1">
      <alignment horizontal="right" vertical="center"/>
    </xf>
    <xf numFmtId="173" fontId="17" fillId="2" borderId="1" xfId="4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left" vertical="center" wrapText="1"/>
    </xf>
    <xf numFmtId="172" fontId="13" fillId="2" borderId="1" xfId="3" applyNumberFormat="1" applyFont="1" applyFill="1" applyBorder="1" applyAlignment="1">
      <alignment horizontal="center" vertical="center"/>
    </xf>
    <xf numFmtId="173" fontId="17" fillId="6" borderId="1" xfId="4" applyNumberFormat="1" applyFont="1" applyFill="1" applyBorder="1" applyAlignment="1">
      <alignment horizontal="center" vertical="center" wrapText="1"/>
    </xf>
    <xf numFmtId="172" fontId="1" fillId="6" borderId="1" xfId="3" applyNumberFormat="1" applyFill="1" applyBorder="1" applyAlignment="1">
      <alignment horizontal="center" vertical="center"/>
    </xf>
    <xf numFmtId="3" fontId="17" fillId="6" borderId="1" xfId="4" applyNumberFormat="1" applyFont="1" applyFill="1" applyBorder="1" applyAlignment="1">
      <alignment horizontal="right" vertical="center" wrapText="1"/>
    </xf>
    <xf numFmtId="172" fontId="16" fillId="0" borderId="1" xfId="3" applyNumberFormat="1" applyFont="1" applyFill="1" applyBorder="1" applyAlignment="1">
      <alignment horizontal="center" vertical="center"/>
    </xf>
    <xf numFmtId="0" fontId="48" fillId="0" borderId="1" xfId="4" applyNumberFormat="1" applyFont="1" applyBorder="1" applyAlignment="1">
      <alignment horizontal="center" vertical="center" wrapText="1"/>
    </xf>
    <xf numFmtId="0" fontId="49" fillId="0" borderId="1" xfId="3" applyFont="1" applyFill="1" applyBorder="1" applyAlignment="1">
      <alignment horizontal="left" vertical="top" wrapText="1"/>
    </xf>
    <xf numFmtId="173" fontId="48" fillId="0" borderId="1" xfId="4" applyNumberFormat="1" applyFont="1" applyBorder="1" applyAlignment="1">
      <alignment horizontal="center" vertical="center" wrapText="1"/>
    </xf>
    <xf numFmtId="172" fontId="49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vertical="center"/>
    </xf>
    <xf numFmtId="172" fontId="13" fillId="0" borderId="0" xfId="3" applyNumberFormat="1" applyFont="1" applyFill="1" applyBorder="1" applyAlignment="1">
      <alignment horizontal="center" vertical="center"/>
    </xf>
    <xf numFmtId="3" fontId="39" fillId="0" borderId="1" xfId="4" applyNumberFormat="1" applyFont="1" applyBorder="1" applyAlignment="1">
      <alignment horizontal="right" vertical="center" wrapText="1"/>
    </xf>
    <xf numFmtId="172" fontId="40" fillId="0" borderId="0" xfId="3" applyNumberFormat="1" applyFont="1" applyFill="1" applyBorder="1" applyAlignment="1">
      <alignment horizontal="center" vertical="center"/>
    </xf>
    <xf numFmtId="0" fontId="9" fillId="2" borderId="1" xfId="4" applyNumberFormat="1" applyFill="1" applyBorder="1" applyAlignment="1">
      <alignment horizontal="center" vertical="center" wrapText="1"/>
    </xf>
    <xf numFmtId="0" fontId="13" fillId="2" borderId="7" xfId="3" applyFont="1" applyFill="1" applyBorder="1" applyAlignment="1">
      <alignment horizontal="left" vertical="center" wrapText="1"/>
    </xf>
    <xf numFmtId="172" fontId="1" fillId="2" borderId="1" xfId="3" applyNumberFormat="1" applyFont="1" applyFill="1" applyBorder="1" applyAlignment="1">
      <alignment horizontal="center" vertical="center"/>
    </xf>
    <xf numFmtId="0" fontId="49" fillId="0" borderId="1" xfId="3" applyFont="1" applyFill="1" applyBorder="1" applyAlignment="1">
      <alignment horizontal="left" vertical="center" wrapText="1"/>
    </xf>
    <xf numFmtId="0" fontId="1" fillId="14" borderId="1" xfId="3" applyFill="1" applyBorder="1" applyAlignment="1">
      <alignment vertical="center"/>
    </xf>
    <xf numFmtId="0" fontId="13" fillId="14" borderId="1" xfId="3" applyFont="1" applyFill="1" applyBorder="1" applyAlignment="1">
      <alignment horizontal="left" vertical="center" wrapText="1"/>
    </xf>
    <xf numFmtId="3" fontId="17" fillId="14" borderId="1" xfId="1" applyNumberFormat="1" applyFont="1" applyFill="1" applyBorder="1" applyAlignment="1">
      <alignment horizontal="center" vertical="center" wrapText="1"/>
    </xf>
    <xf numFmtId="172" fontId="13" fillId="14" borderId="1" xfId="3" applyNumberFormat="1" applyFont="1" applyFill="1" applyBorder="1" applyAlignment="1">
      <alignment horizontal="center" vertical="center"/>
    </xf>
    <xf numFmtId="172" fontId="38" fillId="0" borderId="0" xfId="3" applyNumberFormat="1" applyFont="1" applyFill="1" applyBorder="1" applyAlignment="1">
      <alignment horizontal="center" vertical="center"/>
    </xf>
    <xf numFmtId="3" fontId="1" fillId="6" borderId="1" xfId="3" applyNumberFormat="1" applyFont="1" applyFill="1" applyBorder="1" applyAlignment="1">
      <alignment horizontal="center" vertical="center" wrapText="1"/>
    </xf>
    <xf numFmtId="173" fontId="17" fillId="6" borderId="1" xfId="4" applyNumberFormat="1" applyFont="1" applyFill="1" applyBorder="1" applyAlignment="1">
      <alignment horizontal="center" wrapText="1"/>
    </xf>
    <xf numFmtId="172" fontId="1" fillId="6" borderId="1" xfId="3" applyNumberFormat="1" applyFont="1" applyFill="1" applyBorder="1" applyAlignment="1">
      <alignment horizontal="center" vertical="center"/>
    </xf>
    <xf numFmtId="3" fontId="40" fillId="0" borderId="1" xfId="3" applyNumberFormat="1" applyFont="1" applyBorder="1" applyAlignment="1">
      <alignment horizontal="center" vertical="center" wrapText="1"/>
    </xf>
    <xf numFmtId="0" fontId="40" fillId="0" borderId="1" xfId="3" applyFont="1" applyFill="1" applyBorder="1" applyAlignment="1">
      <alignment horizontal="left" vertical="top" wrapText="1"/>
    </xf>
    <xf numFmtId="173" fontId="41" fillId="0" borderId="1" xfId="4" applyNumberFormat="1" applyFont="1" applyBorder="1" applyAlignment="1">
      <alignment horizontal="center" wrapText="1"/>
    </xf>
    <xf numFmtId="0" fontId="35" fillId="0" borderId="1" xfId="3" applyFont="1" applyFill="1" applyBorder="1" applyAlignment="1">
      <alignment horizontal="right" vertical="center"/>
    </xf>
    <xf numFmtId="0" fontId="35" fillId="12" borderId="1" xfId="3" applyFont="1" applyFill="1" applyBorder="1" applyAlignment="1">
      <alignment horizontal="center" vertical="center"/>
    </xf>
    <xf numFmtId="0" fontId="35" fillId="0" borderId="1" xfId="3" applyFont="1" applyFill="1" applyBorder="1" applyAlignment="1">
      <alignment horizontal="center" vertical="center"/>
    </xf>
    <xf numFmtId="0" fontId="35" fillId="0" borderId="1" xfId="3" applyFont="1" applyFill="1" applyBorder="1" applyAlignment="1">
      <alignment horizontal="left" vertical="center" wrapText="1"/>
    </xf>
    <xf numFmtId="173" fontId="50" fillId="0" borderId="1" xfId="4" applyNumberFormat="1" applyFont="1" applyBorder="1" applyAlignment="1">
      <alignment horizontal="center" vertical="center" wrapText="1"/>
    </xf>
    <xf numFmtId="172" fontId="36" fillId="0" borderId="1" xfId="3" applyNumberFormat="1" applyFont="1" applyFill="1" applyBorder="1" applyAlignment="1">
      <alignment horizontal="center" vertical="center"/>
    </xf>
    <xf numFmtId="0" fontId="39" fillId="0" borderId="1" xfId="4" applyNumberFormat="1" applyFont="1" applyBorder="1" applyAlignment="1">
      <alignment horizontal="center" vertical="center" wrapText="1"/>
    </xf>
    <xf numFmtId="0" fontId="38" fillId="0" borderId="1" xfId="3" applyFont="1" applyFill="1" applyBorder="1" applyAlignment="1">
      <alignment horizontal="left" vertical="top" wrapText="1"/>
    </xf>
    <xf numFmtId="3" fontId="40" fillId="0" borderId="1" xfId="3" applyNumberFormat="1" applyFont="1" applyFill="1" applyBorder="1" applyAlignment="1">
      <alignment horizontal="center" vertical="center" wrapText="1"/>
    </xf>
    <xf numFmtId="3" fontId="39" fillId="0" borderId="1" xfId="1" applyNumberFormat="1" applyFont="1" applyBorder="1" applyAlignment="1">
      <alignment horizontal="center" vertical="center" wrapText="1"/>
    </xf>
    <xf numFmtId="0" fontId="41" fillId="0" borderId="1" xfId="4" applyNumberFormat="1" applyFont="1" applyBorder="1" applyAlignment="1">
      <alignment horizontal="center" vertical="center" wrapText="1"/>
    </xf>
    <xf numFmtId="3" fontId="50" fillId="0" borderId="1" xfId="4" applyNumberFormat="1" applyFont="1" applyBorder="1" applyAlignment="1">
      <alignment horizontal="center" vertical="center" wrapText="1"/>
    </xf>
    <xf numFmtId="0" fontId="35" fillId="12" borderId="1" xfId="3" applyFont="1" applyFill="1" applyBorder="1" applyAlignment="1">
      <alignment horizontal="right" vertical="center"/>
    </xf>
    <xf numFmtId="0" fontId="35" fillId="12" borderId="1" xfId="3" applyFont="1" applyFill="1" applyBorder="1" applyAlignment="1">
      <alignment horizontal="left" vertical="center" wrapText="1"/>
    </xf>
    <xf numFmtId="3" fontId="50" fillId="12" borderId="1" xfId="4" applyNumberFormat="1" applyFont="1" applyFill="1" applyBorder="1" applyAlignment="1">
      <alignment horizontal="center" vertical="center" wrapText="1"/>
    </xf>
    <xf numFmtId="172" fontId="36" fillId="12" borderId="1" xfId="3" applyNumberFormat="1" applyFont="1" applyFill="1" applyBorder="1" applyAlignment="1">
      <alignment horizontal="center" vertical="center"/>
    </xf>
    <xf numFmtId="0" fontId="42" fillId="0" borderId="1" xfId="3" applyFont="1" applyFill="1" applyBorder="1" applyAlignment="1">
      <alignment vertical="center"/>
    </xf>
    <xf numFmtId="3" fontId="43" fillId="0" borderId="1" xfId="1" applyNumberFormat="1" applyFont="1" applyBorder="1" applyAlignment="1">
      <alignment horizontal="center" vertical="center" wrapText="1"/>
    </xf>
    <xf numFmtId="172" fontId="42" fillId="0" borderId="1" xfId="3" applyNumberFormat="1" applyFont="1" applyFill="1" applyBorder="1" applyAlignment="1">
      <alignment horizontal="center" vertical="center"/>
    </xf>
    <xf numFmtId="0" fontId="43" fillId="0" borderId="1" xfId="4" applyNumberFormat="1" applyFont="1" applyBorder="1" applyAlignment="1">
      <alignment horizontal="center" vertical="center" wrapText="1"/>
    </xf>
    <xf numFmtId="0" fontId="42" fillId="0" borderId="1" xfId="3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horizontal="left" vertical="center" wrapText="1"/>
    </xf>
    <xf numFmtId="172" fontId="44" fillId="0" borderId="0" xfId="3" applyNumberFormat="1" applyFont="1" applyFill="1" applyBorder="1" applyAlignment="1">
      <alignment horizontal="center" vertical="center"/>
    </xf>
    <xf numFmtId="0" fontId="51" fillId="0" borderId="1" xfId="4" applyNumberFormat="1" applyFont="1" applyBorder="1" applyAlignment="1">
      <alignment horizontal="center" vertical="center" wrapText="1"/>
    </xf>
    <xf numFmtId="0" fontId="44" fillId="0" borderId="1" xfId="3" applyFont="1" applyFill="1" applyBorder="1" applyAlignment="1">
      <alignment horizontal="left" vertical="top" wrapText="1"/>
    </xf>
    <xf numFmtId="173" fontId="51" fillId="0" borderId="1" xfId="4" applyNumberFormat="1" applyFont="1" applyBorder="1" applyAlignment="1">
      <alignment horizontal="center" vertical="center" wrapText="1"/>
    </xf>
    <xf numFmtId="172" fontId="42" fillId="0" borderId="0" xfId="3" applyNumberFormat="1" applyFont="1" applyFill="1" applyBorder="1" applyAlignment="1">
      <alignment horizontal="center" vertical="center"/>
    </xf>
    <xf numFmtId="3" fontId="44" fillId="0" borderId="1" xfId="3" applyNumberFormat="1" applyFont="1" applyFill="1" applyBorder="1" applyAlignment="1">
      <alignment horizontal="center" vertical="center" wrapText="1"/>
    </xf>
    <xf numFmtId="173" fontId="51" fillId="0" borderId="1" xfId="4" applyNumberFormat="1" applyFont="1" applyBorder="1" applyAlignment="1">
      <alignment horizontal="center" wrapText="1"/>
    </xf>
    <xf numFmtId="3" fontId="44" fillId="0" borderId="1" xfId="3" applyNumberFormat="1" applyFont="1" applyBorder="1" applyAlignment="1">
      <alignment horizontal="center" vertical="center" wrapText="1"/>
    </xf>
    <xf numFmtId="0" fontId="44" fillId="0" borderId="1" xfId="3" applyFont="1" applyFill="1" applyBorder="1" applyAlignment="1">
      <alignment horizontal="left" vertical="center" wrapText="1"/>
    </xf>
    <xf numFmtId="0" fontId="46" fillId="0" borderId="1" xfId="4" applyNumberFormat="1" applyFont="1" applyBorder="1" applyAlignment="1">
      <alignment horizontal="center" vertical="center" wrapText="1"/>
    </xf>
    <xf numFmtId="172" fontId="45" fillId="0" borderId="1" xfId="3" applyNumberFormat="1" applyFont="1" applyFill="1" applyBorder="1" applyAlignment="1">
      <alignment horizontal="center" vertical="center"/>
    </xf>
    <xf numFmtId="0" fontId="43" fillId="0" borderId="1" xfId="4" applyFont="1" applyBorder="1" applyAlignment="1">
      <alignment wrapText="1"/>
    </xf>
    <xf numFmtId="0" fontId="52" fillId="0" borderId="1" xfId="4" applyNumberFormat="1" applyFont="1" applyBorder="1" applyAlignment="1">
      <alignment horizontal="center" vertical="center" wrapText="1"/>
    </xf>
    <xf numFmtId="0" fontId="47" fillId="0" borderId="1" xfId="3" applyFont="1" applyFill="1" applyBorder="1" applyAlignment="1">
      <alignment horizontal="left" vertical="top" wrapText="1"/>
    </xf>
    <xf numFmtId="173" fontId="52" fillId="0" borderId="1" xfId="4" applyNumberFormat="1" applyFont="1" applyBorder="1" applyAlignment="1">
      <alignment horizontal="center" vertical="center" wrapText="1"/>
    </xf>
    <xf numFmtId="3" fontId="47" fillId="0" borderId="1" xfId="3" applyNumberFormat="1" applyFont="1" applyFill="1" applyBorder="1" applyAlignment="1">
      <alignment horizontal="center" vertical="center" wrapText="1"/>
    </xf>
    <xf numFmtId="0" fontId="47" fillId="0" borderId="1" xfId="3" applyFont="1" applyFill="1" applyBorder="1" applyAlignment="1">
      <alignment horizontal="left" vertical="center" wrapText="1"/>
    </xf>
    <xf numFmtId="173" fontId="52" fillId="0" borderId="1" xfId="4" applyNumberFormat="1" applyFont="1" applyBorder="1" applyAlignment="1">
      <alignment horizontal="center" wrapText="1"/>
    </xf>
    <xf numFmtId="3" fontId="47" fillId="0" borderId="1" xfId="3" applyNumberFormat="1" applyFont="1" applyBorder="1" applyAlignment="1">
      <alignment horizontal="center" vertical="center" wrapText="1"/>
    </xf>
    <xf numFmtId="172" fontId="45" fillId="0" borderId="0" xfId="3" applyNumberFormat="1" applyFont="1" applyFill="1" applyBorder="1" applyAlignment="1">
      <alignment horizontal="center" vertical="center"/>
    </xf>
    <xf numFmtId="172" fontId="47" fillId="0" borderId="0" xfId="3" applyNumberFormat="1" applyFont="1" applyFill="1" applyBorder="1" applyAlignment="1">
      <alignment horizontal="center" vertical="center"/>
    </xf>
    <xf numFmtId="0" fontId="45" fillId="0" borderId="1" xfId="3" applyFont="1" applyFill="1" applyBorder="1" applyAlignment="1">
      <alignment horizontal="left" vertical="top" wrapText="1"/>
    </xf>
    <xf numFmtId="0" fontId="45" fillId="0" borderId="1" xfId="3" applyFont="1" applyFill="1" applyBorder="1" applyAlignment="1">
      <alignment vertical="center"/>
    </xf>
    <xf numFmtId="3" fontId="46" fillId="0" borderId="1" xfId="1" applyNumberFormat="1" applyFont="1" applyBorder="1" applyAlignment="1">
      <alignment horizontal="center" vertical="center" wrapText="1"/>
    </xf>
    <xf numFmtId="3" fontId="1" fillId="0" borderId="1" xfId="3" applyNumberFormat="1" applyFont="1" applyBorder="1" applyAlignment="1">
      <alignment horizontal="center" vertical="center"/>
    </xf>
    <xf numFmtId="3" fontId="9" fillId="12" borderId="1" xfId="4" applyNumberFormat="1" applyFont="1" applyFill="1" applyBorder="1" applyAlignment="1">
      <alignment horizontal="center" vertical="center" wrapText="1"/>
    </xf>
    <xf numFmtId="0" fontId="46" fillId="0" borderId="1" xfId="4" applyFont="1" applyBorder="1" applyAlignment="1">
      <alignment wrapText="1"/>
    </xf>
    <xf numFmtId="0" fontId="50" fillId="0" borderId="1" xfId="4" applyNumberFormat="1" applyFont="1" applyBorder="1" applyAlignment="1">
      <alignment horizontal="center" vertical="center" wrapText="1"/>
    </xf>
    <xf numFmtId="172" fontId="35" fillId="0" borderId="1" xfId="3" applyNumberFormat="1" applyFont="1" applyFill="1" applyBorder="1" applyAlignment="1">
      <alignment horizontal="center" vertical="center"/>
    </xf>
    <xf numFmtId="0" fontId="53" fillId="0" borderId="1" xfId="4" applyNumberFormat="1" applyFont="1" applyBorder="1" applyAlignment="1">
      <alignment horizontal="center" vertical="center" wrapText="1"/>
    </xf>
    <xf numFmtId="0" fontId="36" fillId="0" borderId="1" xfId="3" applyFont="1" applyFill="1" applyBorder="1" applyAlignment="1">
      <alignment horizontal="left" vertical="top" wrapText="1"/>
    </xf>
    <xf numFmtId="173" fontId="53" fillId="0" borderId="1" xfId="4" applyNumberFormat="1" applyFont="1" applyBorder="1" applyAlignment="1">
      <alignment horizontal="center" vertical="center" wrapText="1"/>
    </xf>
    <xf numFmtId="0" fontId="36" fillId="0" borderId="1" xfId="3" applyFont="1" applyFill="1" applyBorder="1" applyAlignment="1">
      <alignment horizontal="left" vertical="center" wrapText="1"/>
    </xf>
    <xf numFmtId="3" fontId="36" fillId="0" borderId="1" xfId="3" applyNumberFormat="1" applyFont="1" applyBorder="1" applyAlignment="1">
      <alignment horizontal="center" vertical="center" wrapText="1"/>
    </xf>
    <xf numFmtId="173" fontId="53" fillId="0" borderId="1" xfId="4" applyNumberFormat="1" applyFont="1" applyBorder="1" applyAlignment="1">
      <alignment horizontal="center" wrapText="1"/>
    </xf>
    <xf numFmtId="0" fontId="35" fillId="0" borderId="1" xfId="3" applyFont="1" applyFill="1" applyBorder="1" applyAlignment="1">
      <alignment vertical="center"/>
    </xf>
    <xf numFmtId="3" fontId="50" fillId="0" borderId="1" xfId="1" applyNumberFormat="1" applyFont="1" applyBorder="1" applyAlignment="1">
      <alignment horizontal="center" vertical="center" wrapText="1"/>
    </xf>
    <xf numFmtId="3" fontId="36" fillId="0" borderId="1" xfId="3" applyNumberFormat="1" applyFont="1" applyFill="1" applyBorder="1" applyAlignment="1">
      <alignment horizontal="center" vertical="center" wrapText="1"/>
    </xf>
    <xf numFmtId="0" fontId="1" fillId="0" borderId="1" xfId="3" applyFill="1" applyBorder="1" applyAlignment="1"/>
    <xf numFmtId="172" fontId="35" fillId="0" borderId="0" xfId="3" applyNumberFormat="1" applyFont="1" applyFill="1" applyBorder="1" applyAlignment="1">
      <alignment horizontal="center" vertical="center"/>
    </xf>
    <xf numFmtId="172" fontId="36" fillId="0" borderId="0" xfId="3" applyNumberFormat="1" applyFont="1" applyFill="1" applyBorder="1" applyAlignment="1">
      <alignment horizontal="center" vertical="center"/>
    </xf>
    <xf numFmtId="0" fontId="35" fillId="12" borderId="1" xfId="3" applyFont="1" applyFill="1" applyBorder="1" applyAlignment="1">
      <alignment vertical="center"/>
    </xf>
    <xf numFmtId="3" fontId="50" fillId="12" borderId="1" xfId="1" applyNumberFormat="1" applyFont="1" applyFill="1" applyBorder="1" applyAlignment="1">
      <alignment horizontal="center" vertical="center" wrapText="1"/>
    </xf>
    <xf numFmtId="172" fontId="35" fillId="12" borderId="1" xfId="3" applyNumberFormat="1" applyFont="1" applyFill="1" applyBorder="1" applyAlignment="1">
      <alignment horizontal="center" vertical="center"/>
    </xf>
    <xf numFmtId="172" fontId="36" fillId="12" borderId="0" xfId="3" applyNumberFormat="1" applyFont="1" applyFill="1" applyBorder="1" applyAlignment="1">
      <alignment horizontal="center" vertical="center"/>
    </xf>
    <xf numFmtId="0" fontId="50" fillId="12" borderId="1" xfId="4" applyNumberFormat="1" applyFont="1" applyFill="1" applyBorder="1" applyAlignment="1">
      <alignment horizontal="center" vertical="center" wrapText="1"/>
    </xf>
    <xf numFmtId="173" fontId="50" fillId="12" borderId="1" xfId="4" applyNumberFormat="1" applyFont="1" applyFill="1" applyBorder="1" applyAlignment="1">
      <alignment horizontal="center" vertical="center" wrapText="1"/>
    </xf>
    <xf numFmtId="0" fontId="1" fillId="0" borderId="0" xfId="3" applyAlignment="1">
      <alignment vertical="center"/>
    </xf>
    <xf numFmtId="172" fontId="1" fillId="0" borderId="0" xfId="3" applyNumberFormat="1"/>
    <xf numFmtId="0" fontId="2" fillId="0" borderId="0" xfId="3" applyFont="1" applyFill="1" applyAlignment="1">
      <alignment horizontal="center" vertical="top" wrapText="1"/>
    </xf>
    <xf numFmtId="0" fontId="2" fillId="0" borderId="10" xfId="3" applyFont="1" applyFill="1" applyBorder="1" applyAlignment="1">
      <alignment vertical="center" wrapText="1"/>
    </xf>
    <xf numFmtId="0" fontId="1" fillId="0" borderId="0" xfId="3" applyFont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9" fillId="0" borderId="1" xfId="4" applyNumberFormat="1" applyBorder="1" applyAlignment="1">
      <alignment vertical="center" wrapText="1"/>
    </xf>
    <xf numFmtId="173" fontId="9" fillId="0" borderId="1" xfId="4" applyNumberFormat="1" applyBorder="1" applyAlignment="1">
      <alignment vertical="center" wrapText="1"/>
    </xf>
    <xf numFmtId="172" fontId="1" fillId="0" borderId="1" xfId="3" applyNumberFormat="1" applyBorder="1" applyAlignment="1">
      <alignment horizontal="center" vertical="center"/>
    </xf>
    <xf numFmtId="172" fontId="1" fillId="4" borderId="1" xfId="3" applyNumberFormat="1" applyFont="1" applyFill="1" applyBorder="1" applyAlignment="1">
      <alignment horizontal="center" vertical="center"/>
    </xf>
    <xf numFmtId="0" fontId="13" fillId="4" borderId="2" xfId="3" applyFont="1" applyFill="1" applyBorder="1" applyAlignment="1">
      <alignment vertical="center"/>
    </xf>
    <xf numFmtId="0" fontId="13" fillId="4" borderId="3" xfId="3" applyFont="1" applyFill="1" applyBorder="1" applyAlignment="1">
      <alignment vertical="center"/>
    </xf>
    <xf numFmtId="172" fontId="13" fillId="4" borderId="3" xfId="3" applyNumberFormat="1" applyFont="1" applyFill="1" applyBorder="1" applyAlignment="1">
      <alignment vertical="center"/>
    </xf>
    <xf numFmtId="0" fontId="13" fillId="4" borderId="4" xfId="3" applyFont="1" applyFill="1" applyBorder="1" applyAlignment="1">
      <alignment vertical="center"/>
    </xf>
    <xf numFmtId="172" fontId="9" fillId="0" borderId="1" xfId="4" applyNumberFormat="1" applyBorder="1" applyAlignment="1">
      <alignment horizontal="center" vertical="center" wrapText="1"/>
    </xf>
    <xf numFmtId="172" fontId="39" fillId="0" borderId="1" xfId="4" applyNumberFormat="1" applyFont="1" applyBorder="1" applyAlignment="1">
      <alignment horizontal="center" vertical="center" wrapText="1"/>
    </xf>
    <xf numFmtId="3" fontId="43" fillId="0" borderId="1" xfId="4" applyNumberFormat="1" applyFont="1" applyBorder="1" applyAlignment="1">
      <alignment horizontal="right" vertical="center" wrapText="1"/>
    </xf>
    <xf numFmtId="172" fontId="43" fillId="0" borderId="1" xfId="4" applyNumberFormat="1" applyFont="1" applyBorder="1" applyAlignment="1">
      <alignment horizontal="center" vertical="center" wrapText="1"/>
    </xf>
    <xf numFmtId="173" fontId="17" fillId="0" borderId="1" xfId="4" applyNumberFormat="1" applyFont="1" applyBorder="1" applyAlignment="1">
      <alignment vertical="center" wrapText="1"/>
    </xf>
    <xf numFmtId="3" fontId="9" fillId="0" borderId="1" xfId="4" applyNumberFormat="1" applyBorder="1" applyAlignment="1">
      <alignment horizontal="right" vertical="center" wrapText="1"/>
    </xf>
    <xf numFmtId="3" fontId="46" fillId="0" borderId="1" xfId="4" applyNumberFormat="1" applyFont="1" applyBorder="1" applyAlignment="1">
      <alignment horizontal="right" vertical="center" wrapText="1"/>
    </xf>
    <xf numFmtId="172" fontId="46" fillId="0" borderId="1" xfId="4" applyNumberFormat="1" applyFont="1" applyBorder="1" applyAlignment="1">
      <alignment horizontal="center" vertical="center" wrapText="1"/>
    </xf>
    <xf numFmtId="0" fontId="39" fillId="0" borderId="1" xfId="4" applyNumberFormat="1" applyFont="1" applyBorder="1" applyAlignment="1">
      <alignment vertical="center" wrapText="1"/>
    </xf>
    <xf numFmtId="173" fontId="39" fillId="0" borderId="1" xfId="4" applyNumberFormat="1" applyFont="1" applyBorder="1" applyAlignment="1">
      <alignment vertical="center" wrapText="1"/>
    </xf>
    <xf numFmtId="173" fontId="17" fillId="15" borderId="1" xfId="4" applyNumberFormat="1" applyFont="1" applyFill="1" applyBorder="1" applyAlignment="1">
      <alignment horizontal="center" vertical="center" wrapText="1"/>
    </xf>
    <xf numFmtId="0" fontId="13" fillId="15" borderId="7" xfId="3" applyFont="1" applyFill="1" applyBorder="1" applyAlignment="1">
      <alignment horizontal="left" vertical="center" wrapText="1"/>
    </xf>
    <xf numFmtId="172" fontId="1" fillId="15" borderId="1" xfId="3" applyNumberFormat="1" applyFont="1" applyFill="1" applyBorder="1" applyAlignment="1">
      <alignment horizontal="center" vertical="center"/>
    </xf>
    <xf numFmtId="173" fontId="17" fillId="14" borderId="1" xfId="4" applyNumberFormat="1" applyFont="1" applyFill="1" applyBorder="1" applyAlignment="1">
      <alignment horizontal="center" vertical="center" wrapText="1"/>
    </xf>
    <xf numFmtId="0" fontId="13" fillId="14" borderId="7" xfId="3" applyFont="1" applyFill="1" applyBorder="1" applyAlignment="1">
      <alignment horizontal="left" vertical="center" wrapText="1"/>
    </xf>
    <xf numFmtId="172" fontId="13" fillId="14" borderId="1" xfId="3" applyNumberFormat="1" applyFont="1" applyFill="1" applyBorder="1" applyAlignment="1">
      <alignment horizontal="center" vertical="center" wrapText="1"/>
    </xf>
    <xf numFmtId="172" fontId="38" fillId="0" borderId="1" xfId="3" applyNumberFormat="1" applyFont="1" applyBorder="1" applyAlignment="1">
      <alignment horizontal="center" vertical="center" wrapText="1"/>
    </xf>
    <xf numFmtId="3" fontId="34" fillId="6" borderId="1" xfId="3" applyNumberFormat="1" applyFont="1" applyFill="1" applyBorder="1" applyAlignment="1">
      <alignment horizontal="center" vertical="center" wrapText="1"/>
    </xf>
    <xf numFmtId="3" fontId="17" fillId="6" borderId="1" xfId="1" applyNumberFormat="1" applyFont="1" applyFill="1" applyBorder="1" applyAlignment="1">
      <alignment horizontal="center" vertical="center" wrapText="1"/>
    </xf>
    <xf numFmtId="0" fontId="41" fillId="0" borderId="1" xfId="4" applyNumberFormat="1" applyFont="1" applyBorder="1" applyAlignment="1">
      <alignment vertical="center" wrapText="1"/>
    </xf>
    <xf numFmtId="172" fontId="40" fillId="0" borderId="1" xfId="3" applyNumberFormat="1" applyFont="1" applyBorder="1" applyAlignment="1">
      <alignment horizontal="center" vertical="center"/>
    </xf>
    <xf numFmtId="172" fontId="40" fillId="0" borderId="1" xfId="3" applyNumberFormat="1" applyFont="1" applyBorder="1" applyAlignment="1">
      <alignment horizontal="center" vertical="center" wrapText="1"/>
    </xf>
    <xf numFmtId="3" fontId="50" fillId="0" borderId="1" xfId="4" applyNumberFormat="1" applyFont="1" applyBorder="1" applyAlignment="1">
      <alignment horizontal="right" vertical="center" wrapText="1"/>
    </xf>
    <xf numFmtId="172" fontId="50" fillId="0" borderId="1" xfId="4" applyNumberFormat="1" applyFont="1" applyBorder="1" applyAlignment="1">
      <alignment horizontal="center" vertical="center" wrapText="1"/>
    </xf>
    <xf numFmtId="0" fontId="43" fillId="0" borderId="1" xfId="4" applyNumberFormat="1" applyFont="1" applyBorder="1" applyAlignment="1">
      <alignment vertical="center" wrapText="1"/>
    </xf>
    <xf numFmtId="173" fontId="43" fillId="0" borderId="1" xfId="4" applyNumberFormat="1" applyFont="1" applyBorder="1" applyAlignment="1">
      <alignment vertical="center" wrapText="1"/>
    </xf>
    <xf numFmtId="0" fontId="51" fillId="0" borderId="1" xfId="4" applyNumberFormat="1" applyFont="1" applyBorder="1" applyAlignment="1">
      <alignment vertical="center" wrapText="1"/>
    </xf>
    <xf numFmtId="172" fontId="44" fillId="0" borderId="1" xfId="3" applyNumberFormat="1" applyFont="1" applyBorder="1" applyAlignment="1">
      <alignment horizontal="center" vertical="center"/>
    </xf>
    <xf numFmtId="172" fontId="44" fillId="0" borderId="1" xfId="3" applyNumberFormat="1" applyFont="1" applyBorder="1" applyAlignment="1">
      <alignment horizontal="center" vertical="center" wrapText="1"/>
    </xf>
    <xf numFmtId="172" fontId="42" fillId="0" borderId="1" xfId="3" applyNumberFormat="1" applyFont="1" applyBorder="1" applyAlignment="1">
      <alignment horizontal="center" vertical="center"/>
    </xf>
    <xf numFmtId="172" fontId="42" fillId="0" borderId="1" xfId="3" applyNumberFormat="1" applyFont="1" applyBorder="1" applyAlignment="1">
      <alignment horizontal="center" vertical="center" wrapText="1"/>
    </xf>
    <xf numFmtId="3" fontId="50" fillId="0" borderId="1" xfId="4" applyNumberFormat="1" applyFont="1" applyFill="1" applyBorder="1" applyAlignment="1">
      <alignment horizontal="right" vertical="center" wrapText="1"/>
    </xf>
    <xf numFmtId="172" fontId="50" fillId="0" borderId="1" xfId="4" applyNumberFormat="1" applyFont="1" applyFill="1" applyBorder="1" applyAlignment="1">
      <alignment horizontal="center" vertical="center" wrapText="1"/>
    </xf>
    <xf numFmtId="3" fontId="50" fillId="0" borderId="1" xfId="4" applyNumberFormat="1" applyFont="1" applyFill="1" applyBorder="1" applyAlignment="1">
      <alignment horizontal="center" vertical="center" wrapText="1"/>
    </xf>
    <xf numFmtId="3" fontId="50" fillId="12" borderId="1" xfId="4" applyNumberFormat="1" applyFont="1" applyFill="1" applyBorder="1" applyAlignment="1">
      <alignment horizontal="right" vertical="center" wrapText="1"/>
    </xf>
    <xf numFmtId="0" fontId="46" fillId="0" borderId="1" xfId="4" applyNumberFormat="1" applyFont="1" applyBorder="1" applyAlignment="1">
      <alignment vertical="center" wrapText="1"/>
    </xf>
    <xf numFmtId="172" fontId="45" fillId="0" borderId="1" xfId="3" applyNumberFormat="1" applyFont="1" applyBorder="1" applyAlignment="1">
      <alignment horizontal="center" vertical="center"/>
    </xf>
    <xf numFmtId="172" fontId="45" fillId="0" borderId="1" xfId="3" applyNumberFormat="1" applyFont="1" applyBorder="1" applyAlignment="1">
      <alignment horizontal="center" vertical="center" wrapText="1"/>
    </xf>
    <xf numFmtId="173" fontId="46" fillId="0" borderId="1" xfId="4" applyNumberFormat="1" applyFont="1" applyBorder="1" applyAlignment="1">
      <alignment vertical="center" wrapText="1"/>
    </xf>
    <xf numFmtId="0" fontId="52" fillId="0" borderId="1" xfId="4" applyNumberFormat="1" applyFont="1" applyBorder="1" applyAlignment="1">
      <alignment vertical="center" wrapText="1"/>
    </xf>
    <xf numFmtId="172" fontId="47" fillId="0" borderId="1" xfId="3" applyNumberFormat="1" applyFont="1" applyBorder="1" applyAlignment="1">
      <alignment horizontal="center" vertical="center"/>
    </xf>
    <xf numFmtId="0" fontId="50" fillId="0" borderId="1" xfId="4" applyNumberFormat="1" applyFont="1" applyBorder="1" applyAlignment="1">
      <alignment vertical="center" wrapText="1"/>
    </xf>
    <xf numFmtId="0" fontId="53" fillId="0" borderId="1" xfId="4" applyNumberFormat="1" applyFont="1" applyBorder="1" applyAlignment="1">
      <alignment vertical="center" wrapText="1"/>
    </xf>
    <xf numFmtId="172" fontId="36" fillId="0" borderId="1" xfId="3" applyNumberFormat="1" applyFont="1" applyBorder="1" applyAlignment="1">
      <alignment horizontal="center" vertical="center"/>
    </xf>
    <xf numFmtId="172" fontId="36" fillId="0" borderId="1" xfId="3" applyNumberFormat="1" applyFont="1" applyBorder="1" applyAlignment="1">
      <alignment horizontal="center" vertical="center" wrapText="1"/>
    </xf>
    <xf numFmtId="173" fontId="50" fillId="0" borderId="1" xfId="4" applyNumberFormat="1" applyFont="1" applyBorder="1" applyAlignment="1">
      <alignment vertical="center" wrapText="1"/>
    </xf>
    <xf numFmtId="0" fontId="50" fillId="0" borderId="1" xfId="4" applyFont="1" applyBorder="1" applyAlignment="1">
      <alignment vertical="center" wrapText="1"/>
    </xf>
    <xf numFmtId="172" fontId="35" fillId="0" borderId="1" xfId="3" applyNumberFormat="1" applyFont="1" applyBorder="1" applyAlignment="1">
      <alignment horizontal="center" vertical="center" wrapText="1"/>
    </xf>
    <xf numFmtId="0" fontId="54" fillId="0" borderId="1" xfId="3" applyFont="1" applyFill="1" applyBorder="1" applyAlignment="1">
      <alignment vertical="center"/>
    </xf>
    <xf numFmtId="0" fontId="54" fillId="0" borderId="1" xfId="3" applyFont="1" applyFill="1" applyBorder="1" applyAlignment="1">
      <alignment horizontal="left" vertical="top" wrapText="1"/>
    </xf>
    <xf numFmtId="3" fontId="55" fillId="0" borderId="1" xfId="1" applyNumberFormat="1" applyFont="1" applyBorder="1" applyAlignment="1">
      <alignment horizontal="center" vertical="center" wrapText="1"/>
    </xf>
    <xf numFmtId="172" fontId="54" fillId="0" borderId="1" xfId="3" applyNumberFormat="1" applyFont="1" applyFill="1" applyBorder="1" applyAlignment="1">
      <alignment horizontal="center" vertical="center"/>
    </xf>
    <xf numFmtId="0" fontId="54" fillId="0" borderId="1" xfId="3" applyFont="1" applyFill="1" applyBorder="1" applyAlignment="1">
      <alignment horizontal="left" vertical="center" wrapText="1"/>
    </xf>
    <xf numFmtId="0" fontId="50" fillId="12" borderId="1" xfId="4" applyNumberFormat="1" applyFont="1" applyFill="1" applyBorder="1" applyAlignment="1">
      <alignment vertical="center" wrapText="1"/>
    </xf>
    <xf numFmtId="0" fontId="53" fillId="12" borderId="1" xfId="4" applyNumberFormat="1" applyFont="1" applyFill="1" applyBorder="1" applyAlignment="1">
      <alignment vertical="center" wrapText="1"/>
    </xf>
    <xf numFmtId="0" fontId="36" fillId="12" borderId="1" xfId="3" applyFont="1" applyFill="1" applyBorder="1" applyAlignment="1">
      <alignment horizontal="left" vertical="center" wrapText="1"/>
    </xf>
    <xf numFmtId="173" fontId="53" fillId="12" borderId="1" xfId="4" applyNumberFormat="1" applyFont="1" applyFill="1" applyBorder="1" applyAlignment="1">
      <alignment horizontal="center" vertical="center" wrapText="1"/>
    </xf>
    <xf numFmtId="0" fontId="53" fillId="0" borderId="1" xfId="4" applyNumberFormat="1" applyFont="1" applyFill="1" applyBorder="1" applyAlignment="1">
      <alignment vertical="center" wrapText="1"/>
    </xf>
    <xf numFmtId="0" fontId="35" fillId="0" borderId="1" xfId="3" applyFont="1" applyFill="1" applyBorder="1" applyAlignment="1">
      <alignment horizontal="left" vertical="top" wrapText="1"/>
    </xf>
    <xf numFmtId="173" fontId="50" fillId="12" borderId="1" xfId="4" applyNumberFormat="1" applyFont="1" applyFill="1" applyBorder="1" applyAlignment="1">
      <alignment vertical="center" wrapText="1"/>
    </xf>
    <xf numFmtId="0" fontId="50" fillId="16" borderId="1" xfId="4" applyNumberFormat="1" applyFont="1" applyFill="1" applyBorder="1" applyAlignment="1">
      <alignment vertical="center" wrapText="1"/>
    </xf>
    <xf numFmtId="0" fontId="35" fillId="16" borderId="1" xfId="3" applyFont="1" applyFill="1" applyBorder="1" applyAlignment="1">
      <alignment horizontal="left" vertical="center" wrapText="1"/>
    </xf>
    <xf numFmtId="173" fontId="50" fillId="16" borderId="1" xfId="4" applyNumberFormat="1" applyFont="1" applyFill="1" applyBorder="1" applyAlignment="1">
      <alignment horizontal="center" vertical="center" wrapText="1"/>
    </xf>
    <xf numFmtId="172" fontId="35" fillId="16" borderId="1" xfId="3" applyNumberFormat="1" applyFont="1" applyFill="1" applyBorder="1" applyAlignment="1">
      <alignment horizontal="center" vertical="center"/>
    </xf>
    <xf numFmtId="172" fontId="35" fillId="12" borderId="0" xfId="3" applyNumberFormat="1" applyFont="1" applyFill="1" applyBorder="1" applyAlignment="1">
      <alignment horizontal="center" vertical="center"/>
    </xf>
    <xf numFmtId="0" fontId="53" fillId="16" borderId="1" xfId="4" applyNumberFormat="1" applyFont="1" applyFill="1" applyBorder="1" applyAlignment="1">
      <alignment vertical="center" wrapText="1"/>
    </xf>
    <xf numFmtId="0" fontId="36" fillId="16" borderId="1" xfId="3" applyFont="1" applyFill="1" applyBorder="1" applyAlignment="1">
      <alignment horizontal="left" vertical="center" wrapText="1"/>
    </xf>
    <xf numFmtId="173" fontId="53" fillId="16" borderId="1" xfId="4" applyNumberFormat="1" applyFont="1" applyFill="1" applyBorder="1" applyAlignment="1">
      <alignment horizontal="center" vertical="center" wrapText="1"/>
    </xf>
    <xf numFmtId="172" fontId="36" fillId="16" borderId="1" xfId="3" applyNumberFormat="1" applyFont="1" applyFill="1" applyBorder="1" applyAlignment="1">
      <alignment horizontal="center" vertical="center"/>
    </xf>
    <xf numFmtId="172" fontId="36" fillId="12" borderId="1" xfId="3" applyNumberFormat="1" applyFont="1" applyFill="1" applyBorder="1" applyAlignment="1">
      <alignment horizontal="center" vertical="center" wrapText="1"/>
    </xf>
    <xf numFmtId="172" fontId="36" fillId="16" borderId="1" xfId="3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wrapText="1"/>
    </xf>
    <xf numFmtId="3" fontId="1" fillId="0" borderId="1" xfId="3" applyNumberFormat="1" applyBorder="1" applyAlignment="1">
      <alignment horizontal="center"/>
    </xf>
    <xf numFmtId="0" fontId="35" fillId="12" borderId="1" xfId="3" applyFont="1" applyFill="1" applyBorder="1" applyAlignment="1">
      <alignment horizontal="left" vertical="top" wrapText="1"/>
    </xf>
    <xf numFmtId="172" fontId="35" fillId="12" borderId="1" xfId="3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Fill="1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3" xfId="0" applyBorder="1" applyAlignment="1"/>
    <xf numFmtId="2" fontId="13" fillId="10" borderId="1" xfId="1" applyNumberFormat="1" applyFont="1" applyFill="1" applyBorder="1" applyAlignment="1">
      <alignment horizontal="center"/>
    </xf>
    <xf numFmtId="2" fontId="13" fillId="10" borderId="1" xfId="1" applyNumberFormat="1" applyFont="1" applyFill="1" applyBorder="1" applyAlignment="1">
      <alignment horizontal="center" vertical="center"/>
    </xf>
    <xf numFmtId="2" fontId="17" fillId="10" borderId="1" xfId="1" applyNumberFormat="1" applyFont="1" applyFill="1" applyBorder="1" applyAlignment="1">
      <alignment horizontal="center" vertical="center"/>
    </xf>
    <xf numFmtId="2" fontId="15" fillId="11" borderId="1" xfId="1" applyNumberFormat="1" applyFont="1" applyFill="1" applyBorder="1" applyAlignment="1">
      <alignment horizontal="center"/>
    </xf>
    <xf numFmtId="3" fontId="1" fillId="0" borderId="1" xfId="5" applyNumberFormat="1" applyFont="1" applyFill="1" applyBorder="1" applyAlignment="1">
      <alignment horizontal="center"/>
    </xf>
    <xf numFmtId="0" fontId="13" fillId="0" borderId="0" xfId="0" applyFont="1" applyFill="1"/>
    <xf numFmtId="0" fontId="0" fillId="8" borderId="0" xfId="0" applyFill="1"/>
    <xf numFmtId="0" fontId="0" fillId="9" borderId="0" xfId="0" applyFill="1"/>
    <xf numFmtId="2" fontId="13" fillId="9" borderId="1" xfId="1" applyNumberFormat="1" applyFont="1" applyFill="1" applyBorder="1" applyAlignment="1">
      <alignment horizontal="center" vertical="center"/>
    </xf>
    <xf numFmtId="173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3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72" fontId="31" fillId="0" borderId="1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/>
    <xf numFmtId="173" fontId="4" fillId="0" borderId="1" xfId="0" applyNumberFormat="1" applyFont="1" applyBorder="1" applyAlignment="1">
      <alignment horizontal="center" vertical="center" wrapText="1"/>
    </xf>
    <xf numFmtId="3" fontId="17" fillId="0" borderId="1" xfId="5" applyNumberFormat="1" applyFont="1" applyFill="1" applyBorder="1" applyAlignment="1">
      <alignment horizontal="center" vertical="center"/>
    </xf>
    <xf numFmtId="2" fontId="15" fillId="10" borderId="1" xfId="1" applyNumberFormat="1" applyFont="1" applyFill="1" applyBorder="1" applyAlignment="1">
      <alignment horizontal="center"/>
    </xf>
    <xf numFmtId="2" fontId="13" fillId="11" borderId="1" xfId="1" applyNumberFormat="1" applyFont="1" applyFill="1" applyBorder="1" applyAlignment="1">
      <alignment horizontal="center"/>
    </xf>
    <xf numFmtId="2" fontId="17" fillId="11" borderId="1" xfId="1" applyNumberFormat="1" applyFont="1" applyFill="1" applyBorder="1" applyAlignment="1">
      <alignment horizontal="center"/>
    </xf>
    <xf numFmtId="0" fontId="6" fillId="0" borderId="0" xfId="6" applyFont="1" applyAlignment="1"/>
    <xf numFmtId="3" fontId="9" fillId="17" borderId="1" xfId="5" applyNumberFormat="1" applyFont="1" applyFill="1" applyBorder="1" applyAlignment="1">
      <alignment horizontal="center" vertical="center"/>
    </xf>
    <xf numFmtId="2" fontId="17" fillId="0" borderId="1" xfId="1" applyNumberFormat="1" applyFont="1" applyFill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2" fontId="13" fillId="0" borderId="1" xfId="1" applyNumberFormat="1" applyFont="1" applyFill="1" applyBorder="1" applyAlignment="1">
      <alignment horizontal="center"/>
    </xf>
    <xf numFmtId="2" fontId="16" fillId="8" borderId="1" xfId="1" applyNumberFormat="1" applyFont="1" applyFill="1" applyBorder="1" applyAlignment="1">
      <alignment horizontal="center" vertical="center"/>
    </xf>
    <xf numFmtId="0" fontId="13" fillId="17" borderId="0" xfId="0" applyFont="1" applyFill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/>
    </xf>
    <xf numFmtId="173" fontId="0" fillId="0" borderId="1" xfId="0" applyNumberFormat="1" applyFill="1" applyBorder="1" applyAlignment="1">
      <alignment horizontal="center" vertical="center"/>
    </xf>
    <xf numFmtId="0" fontId="0" fillId="18" borderId="1" xfId="0" applyFill="1" applyBorder="1"/>
    <xf numFmtId="0" fontId="13" fillId="18" borderId="1" xfId="3" applyFont="1" applyFill="1" applyBorder="1" applyAlignment="1">
      <alignment horizontal="left" vertical="center" wrapText="1"/>
    </xf>
    <xf numFmtId="173" fontId="17" fillId="18" borderId="1" xfId="4" applyNumberFormat="1" applyFont="1" applyFill="1" applyBorder="1" applyAlignment="1">
      <alignment horizontal="center" vertical="center" wrapText="1"/>
    </xf>
    <xf numFmtId="172" fontId="1" fillId="18" borderId="1" xfId="0" applyNumberFormat="1" applyFont="1" applyFill="1" applyBorder="1" applyAlignment="1">
      <alignment horizontal="center" vertical="center"/>
    </xf>
    <xf numFmtId="173" fontId="0" fillId="18" borderId="1" xfId="0" applyNumberForma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173" fontId="55" fillId="0" borderId="1" xfId="4" applyNumberFormat="1" applyFont="1" applyBorder="1" applyAlignment="1">
      <alignment horizontal="center" vertical="center" wrapText="1"/>
    </xf>
    <xf numFmtId="172" fontId="54" fillId="0" borderId="1" xfId="0" applyNumberFormat="1" applyFont="1" applyFill="1" applyBorder="1" applyAlignment="1">
      <alignment horizontal="center" vertical="center"/>
    </xf>
    <xf numFmtId="173" fontId="54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172" fontId="38" fillId="0" borderId="1" xfId="0" applyNumberFormat="1" applyFont="1" applyFill="1" applyBorder="1" applyAlignment="1">
      <alignment horizontal="center" vertical="center"/>
    </xf>
    <xf numFmtId="173" fontId="38" fillId="0" borderId="1" xfId="0" applyNumberFormat="1" applyFont="1" applyFill="1" applyBorder="1" applyAlignment="1">
      <alignment horizontal="center" vertical="center"/>
    </xf>
    <xf numFmtId="0" fontId="39" fillId="0" borderId="1" xfId="4" applyFont="1" applyBorder="1" applyAlignment="1">
      <alignment wrapText="1"/>
    </xf>
    <xf numFmtId="0" fontId="42" fillId="0" borderId="1" xfId="0" applyFont="1" applyFill="1" applyBorder="1" applyAlignment="1">
      <alignment horizontal="center"/>
    </xf>
    <xf numFmtId="172" fontId="42" fillId="0" borderId="1" xfId="0" applyNumberFormat="1" applyFont="1" applyFill="1" applyBorder="1" applyAlignment="1">
      <alignment horizontal="center" vertical="center"/>
    </xf>
    <xf numFmtId="173" fontId="42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172" fontId="45" fillId="0" borderId="1" xfId="0" applyNumberFormat="1" applyFont="1" applyFill="1" applyBorder="1" applyAlignment="1">
      <alignment horizontal="center" vertical="center"/>
    </xf>
    <xf numFmtId="173" fontId="45" fillId="0" borderId="1" xfId="0" applyNumberFormat="1" applyFont="1" applyFill="1" applyBorder="1" applyAlignment="1">
      <alignment horizontal="center" vertical="center"/>
    </xf>
    <xf numFmtId="0" fontId="46" fillId="0" borderId="1" xfId="4" applyFont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/>
    </xf>
    <xf numFmtId="172" fontId="3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4" applyNumberFormat="1" applyBorder="1" applyAlignment="1">
      <alignment horizontal="right" vertical="center" wrapText="1"/>
    </xf>
    <xf numFmtId="17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/>
    <xf numFmtId="172" fontId="1" fillId="2" borderId="1" xfId="0" applyNumberFormat="1" applyFont="1" applyFill="1" applyBorder="1" applyAlignment="1">
      <alignment horizontal="center" vertical="center"/>
    </xf>
    <xf numFmtId="173" fontId="0" fillId="2" borderId="1" xfId="0" applyNumberFormat="1" applyFill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173" fontId="38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173" fontId="42" fillId="0" borderId="1" xfId="0" applyNumberFormat="1" applyFont="1" applyBorder="1" applyAlignment="1">
      <alignment horizontal="center" vertical="center"/>
    </xf>
    <xf numFmtId="0" fontId="43" fillId="0" borderId="1" xfId="4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173" fontId="45" fillId="0" borderId="1" xfId="0" applyNumberFormat="1" applyFont="1" applyBorder="1" applyAlignment="1">
      <alignment horizontal="center" vertical="center"/>
    </xf>
    <xf numFmtId="0" fontId="46" fillId="0" borderId="1" xfId="4" applyFont="1" applyBorder="1" applyAlignment="1">
      <alignment vertical="center" wrapText="1"/>
    </xf>
    <xf numFmtId="0" fontId="35" fillId="0" borderId="1" xfId="0" applyFont="1" applyBorder="1" applyAlignment="1">
      <alignment vertical="center"/>
    </xf>
    <xf numFmtId="0" fontId="0" fillId="0" borderId="0" xfId="0" applyFill="1"/>
    <xf numFmtId="173" fontId="31" fillId="0" borderId="1" xfId="0" applyNumberFormat="1" applyFont="1" applyBorder="1" applyAlignment="1">
      <alignment horizontal="center" vertical="center" wrapText="1"/>
    </xf>
    <xf numFmtId="173" fontId="57" fillId="0" borderId="1" xfId="0" applyNumberFormat="1" applyFont="1" applyBorder="1" applyAlignment="1">
      <alignment horizontal="center" vertical="center" wrapText="1"/>
    </xf>
    <xf numFmtId="173" fontId="5" fillId="6" borderId="1" xfId="0" applyNumberFormat="1" applyFont="1" applyFill="1" applyBorder="1" applyAlignment="1">
      <alignment horizontal="center" vertical="center" wrapText="1"/>
    </xf>
    <xf numFmtId="173" fontId="2" fillId="19" borderId="1" xfId="0" applyNumberFormat="1" applyFont="1" applyFill="1" applyBorder="1" applyAlignment="1">
      <alignment horizontal="center" vertical="center" wrapText="1"/>
    </xf>
    <xf numFmtId="173" fontId="32" fillId="19" borderId="1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/>
    <xf numFmtId="0" fontId="2" fillId="0" borderId="0" xfId="0" applyFont="1" applyAlignment="1"/>
    <xf numFmtId="0" fontId="58" fillId="0" borderId="0" xfId="0" applyFont="1"/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/>
    <xf numFmtId="0" fontId="33" fillId="0" borderId="7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175" fontId="31" fillId="0" borderId="0" xfId="0" applyNumberFormat="1" applyFont="1" applyBorder="1" applyAlignment="1">
      <alignment horizontal="center" vertical="center"/>
    </xf>
    <xf numFmtId="175" fontId="5" fillId="0" borderId="1" xfId="0" applyNumberFormat="1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175" fontId="2" fillId="2" borderId="1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0" fontId="33" fillId="2" borderId="0" xfId="0" applyFont="1" applyFill="1"/>
    <xf numFmtId="0" fontId="2" fillId="2" borderId="5" xfId="0" applyFont="1" applyFill="1" applyBorder="1" applyAlignment="1">
      <alignment vertical="center" wrapText="1"/>
    </xf>
    <xf numFmtId="173" fontId="2" fillId="2" borderId="5" xfId="0" applyNumberFormat="1" applyFont="1" applyFill="1" applyBorder="1" applyAlignment="1">
      <alignment horizontal="center" vertical="center" wrapText="1"/>
    </xf>
    <xf numFmtId="173" fontId="32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/>
    <xf numFmtId="0" fontId="31" fillId="0" borderId="7" xfId="0" applyFont="1" applyBorder="1"/>
    <xf numFmtId="0" fontId="31" fillId="0" borderId="1" xfId="0" applyFont="1" applyBorder="1" applyAlignment="1">
      <alignment vertical="center" wrapText="1"/>
    </xf>
    <xf numFmtId="173" fontId="31" fillId="0" borderId="7" xfId="0" applyNumberFormat="1" applyFont="1" applyFill="1" applyBorder="1" applyAlignment="1">
      <alignment horizontal="center" vertical="center" wrapText="1"/>
    </xf>
    <xf numFmtId="173" fontId="31" fillId="0" borderId="1" xfId="0" applyNumberFormat="1" applyFont="1" applyBorder="1" applyAlignment="1">
      <alignment horizontal="center" vertical="center"/>
    </xf>
    <xf numFmtId="175" fontId="31" fillId="0" borderId="1" xfId="0" applyNumberFormat="1" applyFont="1" applyBorder="1" applyAlignment="1">
      <alignment horizontal="center" vertical="center"/>
    </xf>
    <xf numFmtId="0" fontId="59" fillId="0" borderId="7" xfId="0" applyFont="1" applyBorder="1"/>
    <xf numFmtId="0" fontId="59" fillId="0" borderId="1" xfId="0" applyFont="1" applyBorder="1" applyAlignment="1">
      <alignment vertical="center" wrapText="1"/>
    </xf>
    <xf numFmtId="173" fontId="59" fillId="0" borderId="1" xfId="0" applyNumberFormat="1" applyFont="1" applyFill="1" applyBorder="1" applyAlignment="1">
      <alignment horizontal="center" vertical="center" wrapText="1"/>
    </xf>
    <xf numFmtId="173" fontId="59" fillId="0" borderId="1" xfId="0" applyNumberFormat="1" applyFont="1" applyBorder="1" applyAlignment="1">
      <alignment horizontal="center" vertical="center"/>
    </xf>
    <xf numFmtId="175" fontId="59" fillId="0" borderId="1" xfId="0" applyNumberFormat="1" applyFont="1" applyBorder="1" applyAlignment="1">
      <alignment horizontal="center" vertical="center"/>
    </xf>
    <xf numFmtId="175" fontId="59" fillId="0" borderId="0" xfId="0" applyNumberFormat="1" applyFont="1" applyFill="1" applyBorder="1" applyAlignment="1">
      <alignment horizontal="center" vertical="center"/>
    </xf>
    <xf numFmtId="0" fontId="60" fillId="0" borderId="7" xfId="0" applyFont="1" applyBorder="1"/>
    <xf numFmtId="0" fontId="60" fillId="0" borderId="1" xfId="0" applyFont="1" applyBorder="1" applyAlignment="1">
      <alignment vertical="center" wrapText="1"/>
    </xf>
    <xf numFmtId="173" fontId="6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/>
    <xf numFmtId="173" fontId="57" fillId="0" borderId="1" xfId="0" applyNumberFormat="1" applyFont="1" applyBorder="1" applyAlignment="1">
      <alignment horizontal="center" vertical="center"/>
    </xf>
    <xf numFmtId="175" fontId="57" fillId="0" borderId="1" xfId="0" applyNumberFormat="1" applyFont="1" applyBorder="1" applyAlignment="1">
      <alignment horizontal="center" vertical="center"/>
    </xf>
    <xf numFmtId="175" fontId="31" fillId="0" borderId="0" xfId="0" applyNumberFormat="1" applyFont="1" applyFill="1" applyBorder="1" applyAlignment="1">
      <alignment horizontal="center" vertical="center"/>
    </xf>
    <xf numFmtId="0" fontId="60" fillId="0" borderId="1" xfId="0" applyFont="1" applyBorder="1"/>
    <xf numFmtId="175" fontId="32" fillId="0" borderId="0" xfId="0" applyNumberFormat="1" applyFont="1" applyBorder="1" applyAlignment="1">
      <alignment horizontal="center" vertical="center"/>
    </xf>
    <xf numFmtId="173" fontId="31" fillId="0" borderId="1" xfId="0" applyNumberFormat="1" applyFont="1" applyBorder="1" applyAlignment="1">
      <alignment horizontal="center"/>
    </xf>
    <xf numFmtId="0" fontId="32" fillId="0" borderId="1" xfId="0" applyFont="1" applyBorder="1"/>
    <xf numFmtId="0" fontId="2" fillId="0" borderId="1" xfId="0" applyFont="1" applyBorder="1" applyAlignment="1">
      <alignment vertical="center" wrapText="1"/>
    </xf>
    <xf numFmtId="173" fontId="32" fillId="0" borderId="1" xfId="0" applyNumberFormat="1" applyFont="1" applyBorder="1" applyAlignment="1">
      <alignment horizontal="center" vertical="center"/>
    </xf>
    <xf numFmtId="175" fontId="32" fillId="0" borderId="1" xfId="0" applyNumberFormat="1" applyFont="1" applyBorder="1" applyAlignment="1">
      <alignment horizontal="center" vertical="center"/>
    </xf>
    <xf numFmtId="175" fontId="33" fillId="0" borderId="0" xfId="0" applyNumberFormat="1" applyFont="1" applyBorder="1" applyAlignment="1">
      <alignment horizontal="center" vertical="center"/>
    </xf>
    <xf numFmtId="173" fontId="33" fillId="0" borderId="1" xfId="0" applyNumberFormat="1" applyFont="1" applyBorder="1" applyAlignment="1">
      <alignment horizontal="center" vertical="center"/>
    </xf>
    <xf numFmtId="175" fontId="33" fillId="0" borderId="1" xfId="0" applyNumberFormat="1" applyFont="1" applyBorder="1" applyAlignment="1">
      <alignment horizontal="center" vertical="center"/>
    </xf>
    <xf numFmtId="175" fontId="60" fillId="0" borderId="0" xfId="0" applyNumberFormat="1" applyFont="1" applyBorder="1" applyAlignment="1">
      <alignment horizontal="center" vertical="center"/>
    </xf>
    <xf numFmtId="173" fontId="6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173" fontId="2" fillId="2" borderId="1" xfId="0" applyNumberFormat="1" applyFont="1" applyFill="1" applyBorder="1" applyAlignment="1">
      <alignment horizontal="center" vertical="center"/>
    </xf>
    <xf numFmtId="175" fontId="5" fillId="2" borderId="1" xfId="0" applyNumberFormat="1" applyFont="1" applyFill="1" applyBorder="1" applyAlignment="1">
      <alignment horizontal="center" vertical="center"/>
    </xf>
    <xf numFmtId="173" fontId="60" fillId="0" borderId="1" xfId="0" applyNumberFormat="1" applyFont="1" applyBorder="1" applyAlignment="1">
      <alignment horizontal="center" vertical="center"/>
    </xf>
    <xf numFmtId="175" fontId="60" fillId="0" borderId="1" xfId="0" applyNumberFormat="1" applyFont="1" applyBorder="1" applyAlignment="1">
      <alignment horizontal="center" vertical="center"/>
    </xf>
    <xf numFmtId="0" fontId="59" fillId="0" borderId="1" xfId="0" applyFont="1" applyBorder="1"/>
    <xf numFmtId="173" fontId="59" fillId="0" borderId="1" xfId="0" applyNumberFormat="1" applyFont="1" applyBorder="1" applyAlignment="1">
      <alignment horizontal="center"/>
    </xf>
    <xf numFmtId="0" fontId="2" fillId="0" borderId="1" xfId="0" applyFont="1" applyBorder="1"/>
    <xf numFmtId="173" fontId="2" fillId="0" borderId="1" xfId="0" applyNumberFormat="1" applyFont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173" fontId="2" fillId="0" borderId="1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 vertical="center"/>
    </xf>
    <xf numFmtId="173" fontId="5" fillId="0" borderId="1" xfId="0" applyNumberFormat="1" applyFont="1" applyBorder="1" applyAlignment="1">
      <alignment horizontal="center" vertical="center"/>
    </xf>
    <xf numFmtId="173" fontId="31" fillId="0" borderId="1" xfId="0" applyNumberFormat="1" applyFont="1" applyFill="1" applyBorder="1" applyAlignment="1">
      <alignment horizontal="center" vertical="center"/>
    </xf>
    <xf numFmtId="173" fontId="33" fillId="0" borderId="1" xfId="0" applyNumberFormat="1" applyFont="1" applyBorder="1" applyAlignment="1">
      <alignment horizontal="center"/>
    </xf>
    <xf numFmtId="175" fontId="5" fillId="0" borderId="0" xfId="0" applyNumberFormat="1" applyFont="1" applyFill="1" applyBorder="1" applyAlignment="1">
      <alignment horizontal="center" vertical="center"/>
    </xf>
    <xf numFmtId="0" fontId="2" fillId="19" borderId="1" xfId="0" applyFont="1" applyFill="1" applyBorder="1"/>
    <xf numFmtId="0" fontId="2" fillId="19" borderId="1" xfId="0" applyFont="1" applyFill="1" applyBorder="1" applyAlignment="1">
      <alignment vertical="center" wrapText="1"/>
    </xf>
    <xf numFmtId="173" fontId="32" fillId="19" borderId="1" xfId="0" applyNumberFormat="1" applyFont="1" applyFill="1" applyBorder="1" applyAlignment="1">
      <alignment horizontal="center"/>
    </xf>
    <xf numFmtId="175" fontId="5" fillId="19" borderId="1" xfId="0" applyNumberFormat="1" applyFont="1" applyFill="1" applyBorder="1" applyAlignment="1">
      <alignment horizontal="center" vertical="center"/>
    </xf>
    <xf numFmtId="173" fontId="32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175" fontId="32" fillId="0" borderId="0" xfId="0" applyNumberFormat="1" applyFont="1" applyFill="1" applyBorder="1" applyAlignment="1">
      <alignment horizontal="center" vertical="center"/>
    </xf>
    <xf numFmtId="0" fontId="32" fillId="20" borderId="1" xfId="0" applyFont="1" applyFill="1" applyBorder="1"/>
    <xf numFmtId="0" fontId="2" fillId="20" borderId="1" xfId="0" applyFont="1" applyFill="1" applyBorder="1" applyAlignment="1">
      <alignment vertical="center" wrapText="1"/>
    </xf>
    <xf numFmtId="173" fontId="2" fillId="20" borderId="1" xfId="0" applyNumberFormat="1" applyFont="1" applyFill="1" applyBorder="1" applyAlignment="1">
      <alignment horizontal="center" vertical="center" wrapText="1"/>
    </xf>
    <xf numFmtId="173" fontId="32" fillId="20" borderId="1" xfId="0" applyNumberFormat="1" applyFont="1" applyFill="1" applyBorder="1" applyAlignment="1">
      <alignment horizontal="center" vertical="center"/>
    </xf>
    <xf numFmtId="175" fontId="32" fillId="20" borderId="1" xfId="0" applyNumberFormat="1" applyFont="1" applyFill="1" applyBorder="1" applyAlignment="1">
      <alignment horizontal="center" vertical="center"/>
    </xf>
    <xf numFmtId="175" fontId="33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2" fillId="13" borderId="1" xfId="0" applyFont="1" applyFill="1" applyBorder="1"/>
    <xf numFmtId="0" fontId="2" fillId="13" borderId="1" xfId="0" applyFont="1" applyFill="1" applyBorder="1" applyAlignment="1">
      <alignment vertical="center" wrapText="1"/>
    </xf>
    <xf numFmtId="173" fontId="2" fillId="13" borderId="1" xfId="0" applyNumberFormat="1" applyFont="1" applyFill="1" applyBorder="1" applyAlignment="1">
      <alignment horizontal="center" vertical="center" wrapText="1"/>
    </xf>
    <xf numFmtId="173" fontId="2" fillId="13" borderId="1" xfId="0" applyNumberFormat="1" applyFont="1" applyFill="1" applyBorder="1" applyAlignment="1">
      <alignment horizontal="center" vertical="center"/>
    </xf>
    <xf numFmtId="175" fontId="2" fillId="13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175" fontId="2" fillId="0" borderId="0" xfId="0" applyNumberFormat="1" applyFont="1" applyBorder="1" applyAlignment="1">
      <alignment horizontal="center"/>
    </xf>
    <xf numFmtId="0" fontId="32" fillId="20" borderId="1" xfId="0" applyFont="1" applyFill="1" applyBorder="1" applyAlignment="1">
      <alignment vertical="center"/>
    </xf>
    <xf numFmtId="0" fontId="31" fillId="0" borderId="1" xfId="0" applyFont="1" applyBorder="1" applyAlignment="1"/>
    <xf numFmtId="173" fontId="31" fillId="0" borderId="1" xfId="0" applyNumberFormat="1" applyFont="1" applyBorder="1" applyAlignment="1">
      <alignment horizontal="center" wrapText="1"/>
    </xf>
    <xf numFmtId="175" fontId="31" fillId="0" borderId="1" xfId="0" applyNumberFormat="1" applyFont="1" applyBorder="1" applyAlignment="1">
      <alignment horizontal="center"/>
    </xf>
    <xf numFmtId="173" fontId="2" fillId="0" borderId="1" xfId="0" applyNumberFormat="1" applyFont="1" applyFill="1" applyBorder="1" applyAlignment="1">
      <alignment horizontal="center" wrapText="1"/>
    </xf>
    <xf numFmtId="17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2" fillId="13" borderId="1" xfId="0" applyFont="1" applyFill="1" applyBorder="1"/>
    <xf numFmtId="173" fontId="32" fillId="13" borderId="1" xfId="0" applyNumberFormat="1" applyFont="1" applyFill="1" applyBorder="1" applyAlignment="1">
      <alignment horizontal="center" vertical="center" wrapText="1"/>
    </xf>
    <xf numFmtId="173" fontId="2" fillId="13" borderId="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2" fillId="6" borderId="1" xfId="0" applyFont="1" applyFill="1" applyBorder="1"/>
    <xf numFmtId="0" fontId="5" fillId="6" borderId="1" xfId="0" applyFont="1" applyFill="1" applyBorder="1" applyAlignment="1">
      <alignment vertical="center" wrapText="1"/>
    </xf>
    <xf numFmtId="0" fontId="33" fillId="6" borderId="1" xfId="0" applyFont="1" applyFill="1" applyBorder="1" applyAlignment="1">
      <alignment horizontal="center" vertical="center"/>
    </xf>
    <xf numFmtId="0" fontId="33" fillId="0" borderId="0" xfId="0" applyFont="1" applyFill="1" applyBorder="1"/>
    <xf numFmtId="173" fontId="33" fillId="0" borderId="0" xfId="0" applyNumberFormat="1" applyFont="1"/>
    <xf numFmtId="0" fontId="33" fillId="0" borderId="0" xfId="0" applyFont="1" applyBorder="1"/>
    <xf numFmtId="0" fontId="31" fillId="0" borderId="0" xfId="0" applyFont="1"/>
    <xf numFmtId="173" fontId="32" fillId="2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2" fillId="0" borderId="0" xfId="0" applyFont="1" applyBorder="1"/>
    <xf numFmtId="175" fontId="61" fillId="0" borderId="0" xfId="0" applyNumberFormat="1" applyFont="1" applyFill="1" applyBorder="1" applyAlignment="1">
      <alignment horizontal="center" vertical="center"/>
    </xf>
    <xf numFmtId="0" fontId="62" fillId="0" borderId="1" xfId="0" applyFont="1" applyBorder="1"/>
    <xf numFmtId="0" fontId="4" fillId="0" borderId="1" xfId="0" applyFont="1" applyBorder="1" applyAlignment="1">
      <alignment vertical="center" wrapText="1"/>
    </xf>
    <xf numFmtId="173" fontId="4" fillId="0" borderId="1" xfId="0" applyNumberFormat="1" applyFont="1" applyFill="1" applyBorder="1" applyAlignment="1">
      <alignment horizontal="center" vertical="center"/>
    </xf>
    <xf numFmtId="173" fontId="61" fillId="0" borderId="1" xfId="0" applyNumberFormat="1" applyFont="1" applyBorder="1" applyAlignment="1">
      <alignment horizontal="center" vertical="center"/>
    </xf>
    <xf numFmtId="175" fontId="61" fillId="0" borderId="1" xfId="0" applyNumberFormat="1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173" fontId="4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175" fontId="61" fillId="0" borderId="0" xfId="0" applyNumberFormat="1" applyFont="1" applyBorder="1" applyAlignment="1">
      <alignment horizontal="center" vertical="center"/>
    </xf>
    <xf numFmtId="172" fontId="61" fillId="0" borderId="1" xfId="0" applyNumberFormat="1" applyFont="1" applyBorder="1" applyAlignment="1">
      <alignment horizontal="center" vertical="center"/>
    </xf>
    <xf numFmtId="0" fontId="58" fillId="4" borderId="0" xfId="0" applyFont="1" applyFill="1"/>
    <xf numFmtId="0" fontId="33" fillId="4" borderId="0" xfId="0" applyFont="1" applyFill="1"/>
    <xf numFmtId="0" fontId="6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72" fontId="6" fillId="0" borderId="0" xfId="0" applyNumberFormat="1" applyFont="1"/>
    <xf numFmtId="0" fontId="62" fillId="0" borderId="0" xfId="0" applyFont="1"/>
    <xf numFmtId="0" fontId="62" fillId="0" borderId="1" xfId="0" applyFont="1" applyBorder="1" applyAlignment="1">
      <alignment horizontal="center" vertical="center" wrapText="1"/>
    </xf>
    <xf numFmtId="175" fontId="4" fillId="2" borderId="1" xfId="0" applyNumberFormat="1" applyFont="1" applyFill="1" applyBorder="1" applyAlignment="1">
      <alignment horizontal="center" vertical="center"/>
    </xf>
    <xf numFmtId="173" fontId="59" fillId="0" borderId="1" xfId="0" applyNumberFormat="1" applyFont="1" applyBorder="1" applyAlignment="1">
      <alignment horizontal="center" vertical="center" wrapText="1"/>
    </xf>
    <xf numFmtId="175" fontId="3" fillId="0" borderId="1" xfId="0" applyNumberFormat="1" applyFont="1" applyBorder="1" applyAlignment="1">
      <alignment horizontal="center" vertical="center"/>
    </xf>
    <xf numFmtId="175" fontId="4" fillId="0" borderId="1" xfId="0" applyNumberFormat="1" applyFont="1" applyBorder="1" applyAlignment="1">
      <alignment horizontal="center" vertical="center"/>
    </xf>
    <xf numFmtId="175" fontId="4" fillId="13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/>
    <xf numFmtId="175" fontId="3" fillId="13" borderId="1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/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shrinkToFi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vertical="center" wrapText="1"/>
    </xf>
    <xf numFmtId="173" fontId="2" fillId="12" borderId="4" xfId="0" applyNumberFormat="1" applyFont="1" applyFill="1" applyBorder="1" applyAlignment="1">
      <alignment horizontal="center" wrapText="1"/>
    </xf>
    <xf numFmtId="173" fontId="2" fillId="12" borderId="1" xfId="0" applyNumberFormat="1" applyFont="1" applyFill="1" applyBorder="1" applyAlignment="1">
      <alignment horizontal="center" wrapText="1"/>
    </xf>
    <xf numFmtId="173" fontId="2" fillId="12" borderId="7" xfId="0" applyNumberFormat="1" applyFont="1" applyFill="1" applyBorder="1" applyAlignment="1">
      <alignment horizontal="center" wrapText="1"/>
    </xf>
    <xf numFmtId="0" fontId="4" fillId="12" borderId="7" xfId="0" applyFont="1" applyFill="1" applyBorder="1" applyAlignment="1">
      <alignment horizontal="center" wrapText="1"/>
    </xf>
    <xf numFmtId="172" fontId="10" fillId="12" borderId="1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vertical="center" wrapText="1"/>
    </xf>
    <xf numFmtId="173" fontId="2" fillId="16" borderId="4" xfId="0" applyNumberFormat="1" applyFont="1" applyFill="1" applyBorder="1" applyAlignment="1">
      <alignment horizontal="center" wrapText="1"/>
    </xf>
    <xf numFmtId="173" fontId="2" fillId="16" borderId="1" xfId="0" applyNumberFormat="1" applyFont="1" applyFill="1" applyBorder="1" applyAlignment="1">
      <alignment horizontal="center" wrapText="1"/>
    </xf>
    <xf numFmtId="173" fontId="31" fillId="16" borderId="7" xfId="0" applyNumberFormat="1" applyFont="1" applyFill="1" applyBorder="1" applyAlignment="1">
      <alignment horizontal="center" wrapText="1"/>
    </xf>
    <xf numFmtId="0" fontId="4" fillId="16" borderId="7" xfId="0" applyFont="1" applyFill="1" applyBorder="1" applyAlignment="1">
      <alignment horizontal="center" wrapText="1"/>
    </xf>
    <xf numFmtId="172" fontId="10" fillId="16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173" fontId="2" fillId="0" borderId="7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/>
    <xf numFmtId="17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/>
    <xf numFmtId="172" fontId="6" fillId="0" borderId="1" xfId="0" applyNumberFormat="1" applyFont="1" applyFill="1" applyBorder="1" applyAlignment="1">
      <alignment horizontal="center" vertical="center"/>
    </xf>
    <xf numFmtId="172" fontId="6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73" fontId="2" fillId="16" borderId="1" xfId="0" applyNumberFormat="1" applyFont="1" applyFill="1" applyBorder="1" applyAlignment="1">
      <alignment horizontal="center" vertical="center" wrapText="1"/>
    </xf>
    <xf numFmtId="173" fontId="31" fillId="2" borderId="1" xfId="0" applyNumberFormat="1" applyFont="1" applyFill="1" applyBorder="1" applyAlignment="1">
      <alignment horizontal="center" vertical="center" wrapText="1"/>
    </xf>
    <xf numFmtId="172" fontId="10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73" fontId="31" fillId="12" borderId="1" xfId="0" applyNumberFormat="1" applyFont="1" applyFill="1" applyBorder="1" applyAlignment="1">
      <alignment horizontal="center" vertical="center" wrapText="1"/>
    </xf>
    <xf numFmtId="172" fontId="65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28" fillId="0" borderId="1" xfId="0" applyNumberFormat="1" applyFont="1" applyBorder="1" applyAlignment="1">
      <alignment horizontal="center" vertical="center"/>
    </xf>
    <xf numFmtId="172" fontId="11" fillId="0" borderId="1" xfId="0" applyNumberFormat="1" applyFont="1" applyBorder="1" applyAlignment="1">
      <alignment horizontal="center" vertical="center"/>
    </xf>
    <xf numFmtId="172" fontId="10" fillId="0" borderId="1" xfId="0" applyNumberFormat="1" applyFont="1" applyFill="1" applyBorder="1" applyAlignment="1">
      <alignment horizontal="center" vertical="center"/>
    </xf>
    <xf numFmtId="172" fontId="28" fillId="0" borderId="1" xfId="0" applyNumberFormat="1" applyFont="1" applyFill="1" applyBorder="1" applyAlignment="1">
      <alignment horizontal="center" vertical="center"/>
    </xf>
    <xf numFmtId="0" fontId="2" fillId="19" borderId="7" xfId="0" applyFont="1" applyFill="1" applyBorder="1"/>
    <xf numFmtId="172" fontId="2" fillId="19" borderId="1" xfId="0" applyNumberFormat="1" applyFont="1" applyFill="1" applyBorder="1" applyAlignment="1">
      <alignment horizontal="center" vertical="center"/>
    </xf>
    <xf numFmtId="172" fontId="10" fillId="19" borderId="1" xfId="0" applyNumberFormat="1" applyFont="1" applyFill="1" applyBorder="1" applyAlignment="1">
      <alignment horizontal="center" vertical="center"/>
    </xf>
    <xf numFmtId="172" fontId="11" fillId="19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72" fontId="11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173" fontId="5" fillId="0" borderId="1" xfId="0" applyNumberFormat="1" applyFont="1" applyFill="1" applyBorder="1" applyAlignment="1">
      <alignment horizontal="center" wrapText="1"/>
    </xf>
    <xf numFmtId="172" fontId="5" fillId="0" borderId="1" xfId="0" applyNumberFormat="1" applyFont="1" applyFill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73" fontId="2" fillId="2" borderId="1" xfId="0" applyNumberFormat="1" applyFont="1" applyFill="1" applyBorder="1" applyAlignment="1">
      <alignment horizontal="center" wrapText="1"/>
    </xf>
    <xf numFmtId="172" fontId="10" fillId="2" borderId="1" xfId="0" applyNumberFormat="1" applyFont="1" applyFill="1" applyBorder="1" applyAlignment="1">
      <alignment horizontal="center"/>
    </xf>
    <xf numFmtId="172" fontId="6" fillId="0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vertical="center" wrapText="1"/>
    </xf>
    <xf numFmtId="173" fontId="5" fillId="7" borderId="1" xfId="0" applyNumberFormat="1" applyFont="1" applyFill="1" applyBorder="1" applyAlignment="1">
      <alignment horizontal="center" vertical="center" wrapText="1"/>
    </xf>
    <xf numFmtId="172" fontId="5" fillId="7" borderId="1" xfId="0" applyNumberFormat="1" applyFont="1" applyFill="1" applyBorder="1" applyAlignment="1">
      <alignment horizontal="center" vertical="center"/>
    </xf>
    <xf numFmtId="172" fontId="10" fillId="7" borderId="1" xfId="0" applyNumberFormat="1" applyFont="1" applyFill="1" applyBorder="1" applyAlignment="1">
      <alignment horizontal="center" vertical="center"/>
    </xf>
    <xf numFmtId="0" fontId="5" fillId="21" borderId="7" xfId="0" applyFont="1" applyFill="1" applyBorder="1"/>
    <xf numFmtId="0" fontId="5" fillId="21" borderId="1" xfId="0" applyFont="1" applyFill="1" applyBorder="1" applyAlignment="1">
      <alignment vertical="center" wrapText="1"/>
    </xf>
    <xf numFmtId="173" fontId="5" fillId="21" borderId="1" xfId="0" applyNumberFormat="1" applyFont="1" applyFill="1" applyBorder="1" applyAlignment="1">
      <alignment horizontal="center" vertical="center" wrapText="1"/>
    </xf>
    <xf numFmtId="172" fontId="5" fillId="21" borderId="1" xfId="0" applyNumberFormat="1" applyFont="1" applyFill="1" applyBorder="1" applyAlignment="1">
      <alignment horizontal="center" vertical="center"/>
    </xf>
    <xf numFmtId="172" fontId="6" fillId="21" borderId="1" xfId="0" applyNumberFormat="1" applyFont="1" applyFill="1" applyBorder="1" applyAlignment="1">
      <alignment horizontal="center" vertical="center"/>
    </xf>
    <xf numFmtId="172" fontId="6" fillId="7" borderId="1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6" fillId="7" borderId="0" xfId="0" applyFont="1" applyFill="1"/>
    <xf numFmtId="172" fontId="2" fillId="0" borderId="0" xfId="0" applyNumberFormat="1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vertical="center" wrapText="1"/>
    </xf>
    <xf numFmtId="173" fontId="5" fillId="19" borderId="1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wrapText="1"/>
    </xf>
    <xf numFmtId="172" fontId="5" fillId="0" borderId="0" xfId="0" applyNumberFormat="1" applyFont="1" applyBorder="1" applyAlignment="1">
      <alignment horizontal="center" vertical="center" wrapText="1"/>
    </xf>
    <xf numFmtId="0" fontId="6" fillId="3" borderId="1" xfId="0" applyFont="1" applyFill="1" applyBorder="1"/>
    <xf numFmtId="0" fontId="6" fillId="0" borderId="1" xfId="0" applyFont="1" applyFill="1" applyBorder="1"/>
    <xf numFmtId="173" fontId="6" fillId="0" borderId="0" xfId="0" applyNumberFormat="1" applyFont="1"/>
    <xf numFmtId="3" fontId="1" fillId="13" borderId="1" xfId="4" applyNumberFormat="1" applyFont="1" applyFill="1" applyBorder="1" applyAlignment="1">
      <alignment horizontal="center" vertical="center" wrapText="1"/>
    </xf>
    <xf numFmtId="3" fontId="9" fillId="13" borderId="1" xfId="5" applyNumberFormat="1" applyFont="1" applyFill="1" applyBorder="1" applyAlignment="1">
      <alignment horizontal="center" vertical="center"/>
    </xf>
    <xf numFmtId="3" fontId="1" fillId="13" borderId="1" xfId="5" applyNumberFormat="1" applyFont="1" applyFill="1" applyBorder="1" applyAlignment="1">
      <alignment horizontal="center" vertical="center"/>
    </xf>
    <xf numFmtId="3" fontId="8" fillId="0" borderId="1" xfId="1" applyNumberFormat="1" applyBorder="1"/>
    <xf numFmtId="0" fontId="13" fillId="13" borderId="0" xfId="0" applyFont="1" applyFill="1"/>
    <xf numFmtId="173" fontId="9" fillId="0" borderId="0" xfId="4" applyNumberFormat="1" applyBorder="1" applyAlignment="1">
      <alignment horizontal="center" vertical="center" wrapText="1"/>
    </xf>
    <xf numFmtId="2" fontId="1" fillId="8" borderId="0" xfId="1" applyNumberFormat="1" applyFont="1" applyFill="1" applyBorder="1" applyAlignment="1">
      <alignment horizontal="center"/>
    </xf>
    <xf numFmtId="2" fontId="9" fillId="8" borderId="0" xfId="1" applyNumberFormat="1" applyFont="1" applyFill="1" applyBorder="1" applyAlignment="1">
      <alignment horizontal="center"/>
    </xf>
    <xf numFmtId="0" fontId="0" fillId="22" borderId="1" xfId="0" applyFill="1" applyBorder="1" applyAlignment="1">
      <alignment horizontal="center" vertical="center"/>
    </xf>
    <xf numFmtId="0" fontId="1" fillId="22" borderId="1" xfId="3" applyFont="1" applyFill="1" applyBorder="1" applyAlignment="1">
      <alignment horizontal="left" vertical="center" wrapText="1"/>
    </xf>
    <xf numFmtId="173" fontId="9" fillId="22" borderId="1" xfId="4" applyNumberFormat="1" applyFill="1" applyBorder="1" applyAlignment="1">
      <alignment horizontal="center" vertical="center" wrapText="1"/>
    </xf>
    <xf numFmtId="172" fontId="1" fillId="22" borderId="1" xfId="0" applyNumberFormat="1" applyFont="1" applyFill="1" applyBorder="1" applyAlignment="1">
      <alignment horizontal="center" vertical="center"/>
    </xf>
    <xf numFmtId="172" fontId="0" fillId="22" borderId="1" xfId="0" applyNumberFormat="1" applyFill="1" applyBorder="1" applyAlignment="1">
      <alignment horizontal="center" vertical="center"/>
    </xf>
    <xf numFmtId="0" fontId="9" fillId="22" borderId="1" xfId="4" applyNumberFormat="1" applyFill="1" applyBorder="1" applyAlignment="1">
      <alignment horizontal="center" vertical="center" wrapText="1"/>
    </xf>
    <xf numFmtId="172" fontId="35" fillId="22" borderId="1" xfId="0" applyNumberFormat="1" applyFont="1" applyFill="1" applyBorder="1" applyAlignment="1">
      <alignment horizontal="center" vertical="center"/>
    </xf>
    <xf numFmtId="172" fontId="0" fillId="0" borderId="1" xfId="0" applyNumberFormat="1" applyFill="1" applyBorder="1" applyAlignment="1">
      <alignment horizontal="center" vertical="center"/>
    </xf>
    <xf numFmtId="0" fontId="13" fillId="4" borderId="7" xfId="3" applyFont="1" applyFill="1" applyBorder="1" applyAlignment="1">
      <alignment horizontal="left" vertical="center" wrapText="1"/>
    </xf>
    <xf numFmtId="173" fontId="17" fillId="4" borderId="1" xfId="4" applyNumberFormat="1" applyFont="1" applyFill="1" applyBorder="1" applyAlignment="1">
      <alignment horizontal="center" vertical="center" wrapText="1"/>
    </xf>
    <xf numFmtId="172" fontId="13" fillId="4" borderId="1" xfId="0" applyNumberFormat="1" applyFont="1" applyFill="1" applyBorder="1" applyAlignment="1">
      <alignment horizontal="center" vertical="center"/>
    </xf>
    <xf numFmtId="172" fontId="0" fillId="4" borderId="1" xfId="0" applyNumberForma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/>
    </xf>
    <xf numFmtId="172" fontId="35" fillId="12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right" vertical="center"/>
    </xf>
    <xf numFmtId="0" fontId="42" fillId="0" borderId="1" xfId="0" applyFont="1" applyBorder="1" applyAlignment="1">
      <alignment horizontal="right" vertical="center"/>
    </xf>
    <xf numFmtId="0" fontId="45" fillId="0" borderId="1" xfId="0" applyFont="1" applyBorder="1" applyAlignment="1">
      <alignment horizontal="right" vertical="center"/>
    </xf>
    <xf numFmtId="0" fontId="35" fillId="0" borderId="1" xfId="0" applyFont="1" applyBorder="1" applyAlignment="1">
      <alignment horizontal="right" vertical="center"/>
    </xf>
    <xf numFmtId="0" fontId="35" fillId="12" borderId="1" xfId="0" applyFont="1" applyFill="1" applyBorder="1" applyAlignment="1">
      <alignment horizontal="right" vertical="center"/>
    </xf>
    <xf numFmtId="3" fontId="1" fillId="14" borderId="1" xfId="0" applyNumberFormat="1" applyFont="1" applyFill="1" applyBorder="1" applyAlignment="1">
      <alignment horizontal="center" vertical="center" wrapText="1"/>
    </xf>
    <xf numFmtId="172" fontId="60" fillId="0" borderId="1" xfId="0" applyNumberFormat="1" applyFont="1" applyFill="1" applyBorder="1" applyAlignment="1">
      <alignment horizontal="center" vertical="center"/>
    </xf>
    <xf numFmtId="172" fontId="59" fillId="0" borderId="1" xfId="0" applyNumberFormat="1" applyFont="1" applyFill="1" applyBorder="1" applyAlignment="1">
      <alignment horizontal="center" vertical="center" wrapText="1"/>
    </xf>
    <xf numFmtId="172" fontId="57" fillId="0" borderId="1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/>
    </xf>
    <xf numFmtId="0" fontId="33" fillId="0" borderId="1" xfId="0" applyFont="1" applyFill="1" applyBorder="1"/>
    <xf numFmtId="0" fontId="32" fillId="9" borderId="1" xfId="0" applyFont="1" applyFill="1" applyBorder="1"/>
    <xf numFmtId="0" fontId="2" fillId="9" borderId="1" xfId="0" applyFont="1" applyFill="1" applyBorder="1" applyAlignment="1">
      <alignment vertical="center" wrapText="1"/>
    </xf>
    <xf numFmtId="173" fontId="2" fillId="9" borderId="1" xfId="0" applyNumberFormat="1" applyFont="1" applyFill="1" applyBorder="1" applyAlignment="1">
      <alignment horizontal="center" vertical="center" wrapText="1"/>
    </xf>
    <xf numFmtId="173" fontId="2" fillId="9" borderId="1" xfId="0" applyNumberFormat="1" applyFont="1" applyFill="1" applyBorder="1" applyAlignment="1">
      <alignment horizontal="center" vertical="center"/>
    </xf>
    <xf numFmtId="175" fontId="4" fillId="9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Border="1" applyAlignment="1">
      <alignment horizontal="center" vertical="center" wrapText="1"/>
    </xf>
    <xf numFmtId="0" fontId="5" fillId="9" borderId="1" xfId="0" applyFont="1" applyFill="1" applyBorder="1"/>
    <xf numFmtId="0" fontId="5" fillId="9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7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2" fontId="1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172" fontId="1" fillId="0" borderId="1" xfId="0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172" fontId="1" fillId="0" borderId="4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172" fontId="13" fillId="0" borderId="4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wrapText="1"/>
    </xf>
    <xf numFmtId="0" fontId="0" fillId="0" borderId="0" xfId="0" applyFill="1" applyAlignment="1"/>
    <xf numFmtId="172" fontId="13" fillId="0" borderId="1" xfId="0" applyNumberFormat="1" applyFont="1" applyBorder="1" applyAlignment="1">
      <alignment horizontal="center" vertical="center"/>
    </xf>
    <xf numFmtId="172" fontId="13" fillId="0" borderId="4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173" fontId="2" fillId="19" borderId="1" xfId="0" applyNumberFormat="1" applyFont="1" applyFill="1" applyBorder="1" applyAlignment="1">
      <alignment horizontal="center" vertical="center"/>
    </xf>
    <xf numFmtId="175" fontId="4" fillId="19" borderId="1" xfId="0" applyNumberFormat="1" applyFont="1" applyFill="1" applyBorder="1" applyAlignment="1">
      <alignment horizontal="center" vertical="center"/>
    </xf>
    <xf numFmtId="0" fontId="32" fillId="14" borderId="0" xfId="0" applyFont="1" applyFill="1"/>
    <xf numFmtId="0" fontId="33" fillId="14" borderId="0" xfId="0" applyFont="1" applyFill="1"/>
    <xf numFmtId="0" fontId="62" fillId="14" borderId="0" xfId="0" applyFont="1" applyFill="1"/>
    <xf numFmtId="0" fontId="2" fillId="14" borderId="0" xfId="0" applyFont="1" applyFill="1" applyAlignment="1"/>
    <xf numFmtId="0" fontId="58" fillId="14" borderId="0" xfId="0" applyFont="1" applyFill="1"/>
    <xf numFmtId="0" fontId="29" fillId="0" borderId="0" xfId="0" applyFont="1"/>
    <xf numFmtId="173" fontId="29" fillId="0" borderId="0" xfId="0" applyNumberFormat="1" applyFont="1" applyFill="1"/>
    <xf numFmtId="173" fontId="29" fillId="0" borderId="1" xfId="0" applyNumberFormat="1" applyFont="1" applyFill="1" applyBorder="1" applyAlignment="1">
      <alignment horizontal="center" vertical="center" wrapText="1"/>
    </xf>
    <xf numFmtId="172" fontId="29" fillId="0" borderId="1" xfId="0" applyNumberFormat="1" applyFont="1" applyBorder="1" applyAlignment="1">
      <alignment horizontal="center" vertical="center"/>
    </xf>
    <xf numFmtId="173" fontId="5" fillId="12" borderId="1" xfId="0" applyNumberFormat="1" applyFont="1" applyFill="1" applyBorder="1" applyAlignment="1">
      <alignment horizontal="center" vertical="center" wrapText="1"/>
    </xf>
    <xf numFmtId="0" fontId="5" fillId="19" borderId="1" xfId="0" applyFont="1" applyFill="1" applyBorder="1"/>
    <xf numFmtId="173" fontId="5" fillId="19" borderId="1" xfId="0" applyNumberFormat="1" applyFont="1" applyFill="1" applyBorder="1" applyAlignment="1">
      <alignment horizontal="center" vertical="center"/>
    </xf>
    <xf numFmtId="173" fontId="33" fillId="19" borderId="1" xfId="0" applyNumberFormat="1" applyFont="1" applyFill="1" applyBorder="1" applyAlignment="1">
      <alignment horizontal="center" vertical="center" wrapText="1"/>
    </xf>
    <xf numFmtId="0" fontId="29" fillId="3" borderId="0" xfId="0" applyFont="1" applyFill="1"/>
    <xf numFmtId="0" fontId="29" fillId="0" borderId="0" xfId="0" applyFont="1" applyFill="1"/>
    <xf numFmtId="0" fontId="29" fillId="0" borderId="1" xfId="0" applyFont="1" applyBorder="1" applyAlignment="1">
      <alignment horizontal="center" vertical="center"/>
    </xf>
    <xf numFmtId="173" fontId="5" fillId="19" borderId="7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3" fontId="13" fillId="23" borderId="1" xfId="0" applyNumberFormat="1" applyFont="1" applyFill="1" applyBorder="1" applyAlignment="1">
      <alignment horizontal="center" vertical="center" wrapText="1"/>
    </xf>
    <xf numFmtId="3" fontId="1" fillId="23" borderId="0" xfId="0" applyNumberFormat="1" applyFont="1" applyFill="1" applyAlignment="1">
      <alignment horizontal="center" vertical="center"/>
    </xf>
    <xf numFmtId="3" fontId="34" fillId="23" borderId="1" xfId="0" applyNumberFormat="1" applyFont="1" applyFill="1" applyBorder="1" applyAlignment="1">
      <alignment horizontal="center" vertical="center" wrapText="1"/>
    </xf>
    <xf numFmtId="173" fontId="13" fillId="23" borderId="1" xfId="0" applyNumberFormat="1" applyFont="1" applyFill="1" applyBorder="1" applyAlignment="1">
      <alignment horizontal="center" vertical="center"/>
    </xf>
    <xf numFmtId="173" fontId="35" fillId="23" borderId="1" xfId="0" applyNumberFormat="1" applyFont="1" applyFill="1" applyBorder="1" applyAlignment="1">
      <alignment horizontal="center" vertical="center"/>
    </xf>
    <xf numFmtId="3" fontId="1" fillId="23" borderId="1" xfId="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1" fillId="0" borderId="1" xfId="0" applyFont="1" applyBorder="1" applyAlignment="1">
      <alignment vertical="center"/>
    </xf>
    <xf numFmtId="173" fontId="2" fillId="5" borderId="1" xfId="0" applyNumberFormat="1" applyFont="1" applyFill="1" applyBorder="1" applyAlignment="1">
      <alignment horizontal="center" vertical="center" wrapText="1"/>
    </xf>
    <xf numFmtId="173" fontId="31" fillId="5" borderId="1" xfId="0" applyNumberFormat="1" applyFont="1" applyFill="1" applyBorder="1" applyAlignment="1">
      <alignment horizontal="center" vertical="center" wrapText="1"/>
    </xf>
    <xf numFmtId="173" fontId="5" fillId="5" borderId="1" xfId="0" applyNumberFormat="1" applyFont="1" applyFill="1" applyBorder="1" applyAlignment="1">
      <alignment horizontal="center" vertical="center"/>
    </xf>
    <xf numFmtId="173" fontId="33" fillId="5" borderId="1" xfId="0" applyNumberFormat="1" applyFont="1" applyFill="1" applyBorder="1" applyAlignment="1">
      <alignment horizontal="center" vertical="center" wrapText="1"/>
    </xf>
    <xf numFmtId="173" fontId="32" fillId="5" borderId="1" xfId="0" applyNumberFormat="1" applyFont="1" applyFill="1" applyBorder="1" applyAlignment="1">
      <alignment horizontal="center" vertical="center" wrapText="1"/>
    </xf>
    <xf numFmtId="173" fontId="2" fillId="5" borderId="1" xfId="0" applyNumberFormat="1" applyFont="1" applyFill="1" applyBorder="1" applyAlignment="1">
      <alignment horizontal="center" vertical="center"/>
    </xf>
    <xf numFmtId="173" fontId="5" fillId="5" borderId="1" xfId="0" applyNumberFormat="1" applyFont="1" applyFill="1" applyBorder="1" applyAlignment="1">
      <alignment horizontal="center" vertical="center" wrapText="1"/>
    </xf>
    <xf numFmtId="173" fontId="57" fillId="5" borderId="1" xfId="0" applyNumberFormat="1" applyFont="1" applyFill="1" applyBorder="1" applyAlignment="1">
      <alignment horizontal="center" vertical="center" wrapText="1"/>
    </xf>
    <xf numFmtId="0" fontId="63" fillId="6" borderId="0" xfId="0" applyFont="1" applyFill="1" applyAlignment="1">
      <alignment horizontal="left"/>
    </xf>
    <xf numFmtId="0" fontId="6" fillId="6" borderId="0" xfId="0" applyFont="1" applyFill="1"/>
    <xf numFmtId="0" fontId="0" fillId="6" borderId="0" xfId="0" applyFill="1"/>
    <xf numFmtId="0" fontId="65" fillId="0" borderId="0" xfId="0" applyFont="1" applyFill="1"/>
    <xf numFmtId="0" fontId="66" fillId="0" borderId="0" xfId="0" applyFont="1" applyFill="1"/>
    <xf numFmtId="0" fontId="32" fillId="0" borderId="0" xfId="0" applyFont="1" applyFill="1"/>
    <xf numFmtId="0" fontId="62" fillId="0" borderId="0" xfId="0" applyFont="1" applyFill="1"/>
    <xf numFmtId="0" fontId="2" fillId="0" borderId="0" xfId="0" applyFont="1" applyFill="1" applyAlignment="1"/>
    <xf numFmtId="0" fontId="58" fillId="0" borderId="0" xfId="0" applyFont="1" applyFill="1"/>
    <xf numFmtId="0" fontId="63" fillId="14" borderId="0" xfId="0" applyFont="1" applyFill="1" applyAlignment="1">
      <alignment horizontal="left"/>
    </xf>
    <xf numFmtId="0" fontId="6" fillId="14" borderId="0" xfId="0" applyFont="1" applyFill="1"/>
    <xf numFmtId="173" fontId="29" fillId="14" borderId="0" xfId="0" applyNumberFormat="1" applyFont="1" applyFill="1"/>
    <xf numFmtId="173" fontId="1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173" fontId="0" fillId="0" borderId="5" xfId="0" applyNumberFormat="1" applyBorder="1" applyAlignment="1">
      <alignment horizontal="center" vertical="center" wrapText="1"/>
    </xf>
    <xf numFmtId="173" fontId="0" fillId="0" borderId="1" xfId="0" applyNumberFormat="1" applyBorder="1" applyAlignment="1">
      <alignment horizontal="center" vertical="center" wrapText="1"/>
    </xf>
    <xf numFmtId="173" fontId="0" fillId="0" borderId="6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7" fontId="14" fillId="23" borderId="5" xfId="0" applyNumberFormat="1" applyFont="1" applyFill="1" applyBorder="1" applyAlignment="1">
      <alignment horizontal="center" vertical="center" wrapText="1"/>
    </xf>
    <xf numFmtId="0" fontId="14" fillId="23" borderId="6" xfId="0" applyFont="1" applyFill="1" applyBorder="1" applyAlignment="1">
      <alignment horizontal="center" vertical="center" wrapText="1"/>
    </xf>
    <xf numFmtId="17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 textRotation="90" wrapText="1"/>
    </xf>
    <xf numFmtId="176" fontId="14" fillId="0" borderId="6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" fillId="0" borderId="5" xfId="3" applyFont="1" applyBorder="1" applyAlignment="1">
      <alignment horizontal="left"/>
    </xf>
    <xf numFmtId="0" fontId="1" fillId="0" borderId="7" xfId="3" applyFont="1" applyBorder="1" applyAlignment="1">
      <alignment horizontal="left"/>
    </xf>
    <xf numFmtId="0" fontId="1" fillId="0" borderId="5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3" fontId="1" fillId="0" borderId="4" xfId="3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/>
    </xf>
    <xf numFmtId="0" fontId="13" fillId="0" borderId="0" xfId="1" applyFont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3" fontId="21" fillId="0" borderId="5" xfId="1" applyNumberFormat="1" applyFont="1" applyFill="1" applyBorder="1" applyAlignment="1">
      <alignment horizontal="center" vertical="center" wrapText="1"/>
    </xf>
    <xf numFmtId="3" fontId="21" fillId="0" borderId="6" xfId="1" applyNumberFormat="1" applyFont="1" applyFill="1" applyBorder="1" applyAlignment="1">
      <alignment horizontal="center" vertical="center" wrapText="1"/>
    </xf>
    <xf numFmtId="3" fontId="21" fillId="0" borderId="7" xfId="1" applyNumberFormat="1" applyFont="1" applyFill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2" fontId="21" fillId="0" borderId="5" xfId="1" applyNumberFormat="1" applyFont="1" applyBorder="1" applyAlignment="1">
      <alignment horizontal="center" vertical="center" wrapText="1"/>
    </xf>
    <xf numFmtId="2" fontId="21" fillId="0" borderId="6" xfId="1" applyNumberFormat="1" applyFont="1" applyBorder="1" applyAlignment="1">
      <alignment horizontal="center" vertical="center" wrapText="1"/>
    </xf>
    <xf numFmtId="2" fontId="21" fillId="0" borderId="7" xfId="1" applyNumberFormat="1" applyFont="1" applyBorder="1" applyAlignment="1">
      <alignment horizontal="center" vertical="center" wrapText="1"/>
    </xf>
    <xf numFmtId="0" fontId="21" fillId="7" borderId="5" xfId="1" applyFont="1" applyFill="1" applyBorder="1" applyAlignment="1">
      <alignment horizontal="center" vertical="center" wrapText="1"/>
    </xf>
    <xf numFmtId="0" fontId="21" fillId="7" borderId="6" xfId="1" applyFont="1" applyFill="1" applyBorder="1" applyAlignment="1">
      <alignment horizontal="center" vertical="center" wrapText="1"/>
    </xf>
    <xf numFmtId="0" fontId="21" fillId="7" borderId="7" xfId="1" applyFont="1" applyFill="1" applyBorder="1" applyAlignment="1">
      <alignment horizontal="center" vertical="center" wrapText="1"/>
    </xf>
    <xf numFmtId="2" fontId="21" fillId="4" borderId="5" xfId="1" applyNumberFormat="1" applyFont="1" applyFill="1" applyBorder="1" applyAlignment="1">
      <alignment horizontal="center" vertical="center" wrapText="1"/>
    </xf>
    <xf numFmtId="2" fontId="21" fillId="4" borderId="6" xfId="1" applyNumberFormat="1" applyFont="1" applyFill="1" applyBorder="1" applyAlignment="1">
      <alignment horizontal="center" vertical="center" wrapText="1"/>
    </xf>
    <xf numFmtId="2" fontId="21" fillId="4" borderId="7" xfId="1" applyNumberFormat="1" applyFont="1" applyFill="1" applyBorder="1" applyAlignment="1">
      <alignment horizontal="center" vertical="center" wrapText="1"/>
    </xf>
    <xf numFmtId="0" fontId="21" fillId="24" borderId="5" xfId="1" applyFont="1" applyFill="1" applyBorder="1" applyAlignment="1">
      <alignment horizontal="center" vertical="center" wrapText="1"/>
    </xf>
    <xf numFmtId="0" fontId="21" fillId="24" borderId="6" xfId="1" applyFont="1" applyFill="1" applyBorder="1" applyAlignment="1">
      <alignment horizontal="center" vertical="center" wrapText="1"/>
    </xf>
    <xf numFmtId="0" fontId="21" fillId="24" borderId="7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/>
    </xf>
    <xf numFmtId="0" fontId="13" fillId="4" borderId="3" xfId="3" applyFont="1" applyFill="1" applyBorder="1" applyAlignment="1">
      <alignment horizontal="center" vertical="center"/>
    </xf>
    <xf numFmtId="0" fontId="13" fillId="4" borderId="4" xfId="3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13" fillId="6" borderId="2" xfId="3" applyFont="1" applyFill="1" applyBorder="1" applyAlignment="1">
      <alignment horizontal="center" vertical="center" wrapText="1"/>
    </xf>
    <xf numFmtId="0" fontId="13" fillId="6" borderId="3" xfId="3" applyFont="1" applyFill="1" applyBorder="1" applyAlignment="1">
      <alignment horizontal="center" vertical="center" wrapText="1"/>
    </xf>
    <xf numFmtId="0" fontId="13" fillId="6" borderId="4" xfId="3" applyFont="1" applyFill="1" applyBorder="1" applyAlignment="1">
      <alignment horizontal="center" vertical="center" wrapText="1"/>
    </xf>
    <xf numFmtId="0" fontId="13" fillId="0" borderId="8" xfId="3" applyFont="1" applyBorder="1" applyAlignment="1">
      <alignment horizontal="center"/>
    </xf>
    <xf numFmtId="0" fontId="2" fillId="0" borderId="0" xfId="3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3" fillId="6" borderId="1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top" wrapText="1"/>
    </xf>
    <xf numFmtId="0" fontId="1" fillId="0" borderId="8" xfId="3" applyFont="1" applyBorder="1" applyAlignment="1">
      <alignment horizontal="center"/>
    </xf>
    <xf numFmtId="0" fontId="2" fillId="14" borderId="0" xfId="0" applyFont="1" applyFill="1" applyAlignment="1">
      <alignment horizontal="center" vertical="top" wrapText="1"/>
    </xf>
    <xf numFmtId="0" fontId="1" fillId="14" borderId="0" xfId="0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7" fillId="0" borderId="5" xfId="9" applyBorder="1" applyAlignment="1" applyProtection="1">
      <alignment wrapText="1"/>
    </xf>
  </cellXfs>
  <cellStyles count="10">
    <cellStyle name="Гиперссылка" xfId="9" builtinId="8"/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 4 2" xfId="6"/>
    <cellStyle name="Обычный 5" xfId="7"/>
    <cellStyle name="Процентный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fagro.ru/activity/social/facts-analytic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CA32"/>
  <sheetViews>
    <sheetView tabSelected="1" zoomScaleNormal="100" workbookViewId="0">
      <pane xSplit="1" ySplit="4" topLeftCell="J8" activePane="bottomRight" state="frozen"/>
      <selection activeCell="K24" sqref="K24"/>
      <selection pane="topRight" activeCell="K24" sqref="K24"/>
      <selection pane="bottomLeft" activeCell="K24" sqref="K24"/>
      <selection pane="bottomRight" activeCell="A3" sqref="A3"/>
    </sheetView>
  </sheetViews>
  <sheetFormatPr defaultRowHeight="12.75"/>
  <cols>
    <col min="1" max="1" width="42.7109375" style="97" customWidth="1"/>
    <col min="2" max="3" width="9.140625" style="97" hidden="1" customWidth="1"/>
    <col min="4" max="4" width="10.42578125" style="97" hidden="1" customWidth="1"/>
    <col min="5" max="5" width="9.5703125" style="97" hidden="1" customWidth="1"/>
    <col min="6" max="6" width="9.28515625" style="97" hidden="1" customWidth="1"/>
    <col min="7" max="7" width="12" style="97" hidden="1" customWidth="1"/>
    <col min="8" max="8" width="9.140625" style="97" hidden="1" customWidth="1"/>
    <col min="9" max="9" width="11.140625" style="97" hidden="1" customWidth="1"/>
    <col min="10" max="10" width="9.5703125" style="97" customWidth="1"/>
    <col min="11" max="11" width="11.85546875" style="97" hidden="1" customWidth="1"/>
    <col min="12" max="13" width="9.5703125" style="97" hidden="1" customWidth="1"/>
    <col min="14" max="14" width="9.140625" style="97" hidden="1" customWidth="1"/>
    <col min="15" max="16" width="9.5703125" style="97" hidden="1" customWidth="1"/>
    <col min="17" max="17" width="9.140625" style="97" hidden="1" customWidth="1"/>
    <col min="18" max="18" width="9.5703125" style="98" hidden="1" customWidth="1"/>
    <col min="19" max="19" width="9.5703125" style="97" hidden="1" customWidth="1"/>
    <col min="20" max="20" width="9.140625" style="97" hidden="1" customWidth="1"/>
    <col min="21" max="21" width="9.5703125" style="98" hidden="1" customWidth="1"/>
    <col min="22" max="22" width="9.5703125" style="97" hidden="1" customWidth="1"/>
    <col min="23" max="23" width="9.140625" style="97" hidden="1" customWidth="1"/>
    <col min="24" max="24" width="9.5703125" style="98" hidden="1" customWidth="1"/>
    <col min="25" max="25" width="9.5703125" style="97" hidden="1" customWidth="1"/>
    <col min="26" max="26" width="9.140625" style="97" hidden="1" customWidth="1"/>
    <col min="27" max="27" width="9.5703125" style="98" hidden="1" customWidth="1"/>
    <col min="28" max="28" width="9.5703125" style="97" hidden="1" customWidth="1"/>
    <col min="29" max="29" width="9.140625" style="97" hidden="1" customWidth="1"/>
    <col min="30" max="30" width="9.42578125" style="98" hidden="1" customWidth="1"/>
    <col min="31" max="31" width="9.5703125" style="97" hidden="1" customWidth="1"/>
    <col min="32" max="32" width="9.140625" style="97" hidden="1" customWidth="1"/>
    <col min="33" max="33" width="9.5703125" style="98" hidden="1" customWidth="1"/>
    <col min="34" max="34" width="9.5703125" style="97" hidden="1" customWidth="1"/>
    <col min="35" max="35" width="9.140625" style="97" hidden="1" customWidth="1"/>
    <col min="36" max="36" width="9.5703125" style="98" hidden="1" customWidth="1"/>
    <col min="37" max="37" width="9.5703125" style="97" hidden="1" customWidth="1"/>
    <col min="38" max="38" width="0" style="97" hidden="1" customWidth="1"/>
    <col min="39" max="39" width="9.5703125" style="98" hidden="1" customWidth="1"/>
    <col min="40" max="40" width="9.5703125" style="97" hidden="1" customWidth="1"/>
    <col min="41" max="41" width="9.140625" style="97" hidden="1" customWidth="1"/>
    <col min="42" max="43" width="9.5703125" style="97" hidden="1" customWidth="1"/>
    <col min="44" max="44" width="1" style="97" hidden="1" customWidth="1"/>
    <col min="45" max="45" width="9.5703125" style="97" customWidth="1"/>
    <col min="46" max="46" width="9.140625" style="97"/>
    <col min="47" max="47" width="10.140625" style="98" hidden="1" customWidth="1"/>
    <col min="48" max="48" width="9.5703125" style="97" hidden="1" customWidth="1"/>
    <col min="49" max="49" width="9.140625" style="97" hidden="1" customWidth="1"/>
    <col min="50" max="50" width="10.140625" style="97" hidden="1" customWidth="1"/>
    <col min="51" max="51" width="9.5703125" style="97" hidden="1" customWidth="1"/>
    <col min="52" max="52" width="9.140625" style="97" hidden="1" customWidth="1"/>
    <col min="53" max="53" width="10.140625" style="97" customWidth="1"/>
    <col min="54" max="54" width="9.5703125" style="97" customWidth="1"/>
    <col min="55" max="55" width="9.140625" style="97" customWidth="1"/>
    <col min="56" max="56" width="10.140625" style="97" hidden="1" customWidth="1"/>
    <col min="57" max="57" width="9.5703125" style="97" hidden="1" customWidth="1"/>
    <col min="58" max="58" width="9.140625" style="97" hidden="1" customWidth="1"/>
    <col min="59" max="59" width="10.140625" style="97" hidden="1" customWidth="1"/>
    <col min="60" max="60" width="9.5703125" style="97" hidden="1" customWidth="1"/>
    <col min="61" max="61" width="9.140625" style="97" hidden="1" customWidth="1"/>
    <col min="62" max="62" width="10.140625" style="97" customWidth="1"/>
    <col min="63" max="63" width="10" style="97" customWidth="1"/>
    <col min="64" max="64" width="9.140625" style="97" customWidth="1"/>
    <col min="65" max="65" width="10.140625" style="97" hidden="1" customWidth="1"/>
    <col min="66" max="66" width="10" style="97" hidden="1" customWidth="1"/>
    <col min="67" max="67" width="9.140625" style="97" hidden="1" customWidth="1"/>
    <col min="68" max="68" width="10.140625" style="97" hidden="1" customWidth="1"/>
    <col min="69" max="69" width="10" style="97" hidden="1" customWidth="1"/>
    <col min="70" max="70" width="9.140625" style="97" hidden="1" customWidth="1"/>
    <col min="71" max="71" width="10.140625" style="97" customWidth="1"/>
    <col min="72" max="72" width="10" style="97" customWidth="1"/>
    <col min="73" max="73" width="9.140625" style="97" customWidth="1"/>
    <col min="74" max="74" width="10.140625" style="97" hidden="1" customWidth="1"/>
    <col min="75" max="75" width="10" style="97" hidden="1" customWidth="1"/>
    <col min="76" max="76" width="9.140625" style="97" hidden="1" customWidth="1"/>
    <col min="77" max="77" width="10.140625" style="97" customWidth="1"/>
    <col min="78" max="78" width="10" style="97" customWidth="1"/>
    <col min="79" max="79" width="9.140625" style="97" customWidth="1"/>
    <col min="80" max="16384" width="9.140625" style="97"/>
  </cols>
  <sheetData>
    <row r="1" spans="1:79" ht="12.75" customHeight="1">
      <c r="A1" s="96" t="s">
        <v>180</v>
      </c>
    </row>
    <row r="2" spans="1:79" ht="12.75" hidden="1" customHeight="1"/>
    <row r="3" spans="1:79" ht="37.5" customHeight="1">
      <c r="A3" s="1057" t="s">
        <v>439</v>
      </c>
      <c r="B3" s="960">
        <v>2007</v>
      </c>
      <c r="C3" s="960">
        <v>2008</v>
      </c>
      <c r="D3" s="960">
        <v>2009</v>
      </c>
      <c r="E3" s="960">
        <v>2010</v>
      </c>
      <c r="F3" s="957">
        <v>2011</v>
      </c>
      <c r="G3" s="956" t="s">
        <v>181</v>
      </c>
      <c r="H3" s="957">
        <v>2012</v>
      </c>
      <c r="I3" s="956" t="s">
        <v>182</v>
      </c>
      <c r="J3" s="957">
        <v>2013</v>
      </c>
      <c r="K3" s="956" t="s">
        <v>183</v>
      </c>
      <c r="L3" s="954">
        <v>41640</v>
      </c>
      <c r="M3" s="954">
        <v>41275</v>
      </c>
      <c r="N3" s="956" t="s">
        <v>184</v>
      </c>
      <c r="O3" s="954" t="s">
        <v>185</v>
      </c>
      <c r="P3" s="954" t="s">
        <v>186</v>
      </c>
      <c r="Q3" s="956" t="s">
        <v>184</v>
      </c>
      <c r="R3" s="954" t="s">
        <v>187</v>
      </c>
      <c r="S3" s="954" t="s">
        <v>188</v>
      </c>
      <c r="T3" s="956" t="s">
        <v>184</v>
      </c>
      <c r="U3" s="954" t="s">
        <v>189</v>
      </c>
      <c r="V3" s="954" t="s">
        <v>190</v>
      </c>
      <c r="W3" s="956" t="s">
        <v>184</v>
      </c>
      <c r="X3" s="954" t="s">
        <v>191</v>
      </c>
      <c r="Y3" s="954" t="s">
        <v>192</v>
      </c>
      <c r="Z3" s="956" t="s">
        <v>184</v>
      </c>
      <c r="AA3" s="954" t="s">
        <v>193</v>
      </c>
      <c r="AB3" s="954" t="s">
        <v>194</v>
      </c>
      <c r="AC3" s="956" t="s">
        <v>184</v>
      </c>
      <c r="AD3" s="954" t="s">
        <v>195</v>
      </c>
      <c r="AE3" s="954" t="s">
        <v>196</v>
      </c>
      <c r="AF3" s="956" t="s">
        <v>184</v>
      </c>
      <c r="AG3" s="954" t="s">
        <v>197</v>
      </c>
      <c r="AH3" s="954" t="s">
        <v>198</v>
      </c>
      <c r="AI3" s="956" t="s">
        <v>184</v>
      </c>
      <c r="AJ3" s="954" t="s">
        <v>199</v>
      </c>
      <c r="AK3" s="954" t="s">
        <v>200</v>
      </c>
      <c r="AL3" s="956" t="s">
        <v>184</v>
      </c>
      <c r="AM3" s="954" t="s">
        <v>201</v>
      </c>
      <c r="AN3" s="954" t="s">
        <v>202</v>
      </c>
      <c r="AO3" s="956" t="s">
        <v>184</v>
      </c>
      <c r="AP3" s="954" t="s">
        <v>203</v>
      </c>
      <c r="AQ3" s="954" t="s">
        <v>204</v>
      </c>
      <c r="AR3" s="956" t="s">
        <v>184</v>
      </c>
      <c r="AS3" s="957">
        <v>2014</v>
      </c>
      <c r="AT3" s="956" t="s">
        <v>265</v>
      </c>
      <c r="AU3" s="958">
        <v>42005</v>
      </c>
      <c r="AV3" s="958">
        <v>41640</v>
      </c>
      <c r="AW3" s="956" t="s">
        <v>184</v>
      </c>
      <c r="AX3" s="954" t="s">
        <v>258</v>
      </c>
      <c r="AY3" s="954" t="s">
        <v>185</v>
      </c>
      <c r="AZ3" s="956" t="s">
        <v>184</v>
      </c>
      <c r="BA3" s="954" t="s">
        <v>266</v>
      </c>
      <c r="BB3" s="954" t="s">
        <v>187</v>
      </c>
      <c r="BC3" s="956" t="s">
        <v>184</v>
      </c>
      <c r="BD3" s="954" t="s">
        <v>343</v>
      </c>
      <c r="BE3" s="954" t="s">
        <v>189</v>
      </c>
      <c r="BF3" s="956" t="s">
        <v>184</v>
      </c>
      <c r="BG3" s="954" t="s">
        <v>345</v>
      </c>
      <c r="BH3" s="954" t="s">
        <v>191</v>
      </c>
      <c r="BI3" s="956" t="s">
        <v>184</v>
      </c>
      <c r="BJ3" s="954" t="s">
        <v>376</v>
      </c>
      <c r="BK3" s="954" t="s">
        <v>193</v>
      </c>
      <c r="BL3" s="956" t="s">
        <v>184</v>
      </c>
      <c r="BM3" s="954" t="s">
        <v>385</v>
      </c>
      <c r="BN3" s="954" t="s">
        <v>195</v>
      </c>
      <c r="BO3" s="956" t="s">
        <v>184</v>
      </c>
      <c r="BP3" s="954" t="s">
        <v>390</v>
      </c>
      <c r="BQ3" s="954" t="s">
        <v>197</v>
      </c>
      <c r="BR3" s="956" t="s">
        <v>184</v>
      </c>
      <c r="BS3" s="954" t="s">
        <v>398</v>
      </c>
      <c r="BT3" s="954" t="s">
        <v>199</v>
      </c>
      <c r="BU3" s="956" t="s">
        <v>184</v>
      </c>
      <c r="BV3" s="954" t="s">
        <v>414</v>
      </c>
      <c r="BW3" s="954" t="s">
        <v>201</v>
      </c>
      <c r="BX3" s="956" t="s">
        <v>184</v>
      </c>
      <c r="BY3" s="952" t="s">
        <v>424</v>
      </c>
      <c r="BZ3" s="954" t="s">
        <v>203</v>
      </c>
      <c r="CA3" s="956" t="s">
        <v>184</v>
      </c>
    </row>
    <row r="4" spans="1:79" ht="64.5" customHeight="1">
      <c r="A4" s="99"/>
      <c r="B4" s="961"/>
      <c r="C4" s="961"/>
      <c r="D4" s="961"/>
      <c r="E4" s="961"/>
      <c r="F4" s="955"/>
      <c r="G4" s="956"/>
      <c r="H4" s="955"/>
      <c r="I4" s="956"/>
      <c r="J4" s="955"/>
      <c r="K4" s="956"/>
      <c r="L4" s="955"/>
      <c r="M4" s="955"/>
      <c r="N4" s="956"/>
      <c r="O4" s="955"/>
      <c r="P4" s="955"/>
      <c r="Q4" s="956"/>
      <c r="R4" s="955"/>
      <c r="S4" s="955"/>
      <c r="T4" s="956"/>
      <c r="U4" s="955"/>
      <c r="V4" s="955"/>
      <c r="W4" s="956"/>
      <c r="X4" s="955"/>
      <c r="Y4" s="955"/>
      <c r="Z4" s="956"/>
      <c r="AA4" s="955"/>
      <c r="AB4" s="955"/>
      <c r="AC4" s="956"/>
      <c r="AD4" s="955"/>
      <c r="AE4" s="955"/>
      <c r="AF4" s="956"/>
      <c r="AG4" s="955"/>
      <c r="AH4" s="955"/>
      <c r="AI4" s="956"/>
      <c r="AJ4" s="955"/>
      <c r="AK4" s="955"/>
      <c r="AL4" s="956"/>
      <c r="AM4" s="955"/>
      <c r="AN4" s="955"/>
      <c r="AO4" s="956"/>
      <c r="AP4" s="955"/>
      <c r="AQ4" s="955"/>
      <c r="AR4" s="956"/>
      <c r="AS4" s="955"/>
      <c r="AT4" s="956"/>
      <c r="AU4" s="959"/>
      <c r="AV4" s="959"/>
      <c r="AW4" s="956"/>
      <c r="AX4" s="955"/>
      <c r="AY4" s="955"/>
      <c r="AZ4" s="956"/>
      <c r="BA4" s="955"/>
      <c r="BB4" s="955"/>
      <c r="BC4" s="956"/>
      <c r="BD4" s="955"/>
      <c r="BE4" s="955"/>
      <c r="BF4" s="956"/>
      <c r="BG4" s="955"/>
      <c r="BH4" s="955"/>
      <c r="BI4" s="956"/>
      <c r="BJ4" s="955"/>
      <c r="BK4" s="955"/>
      <c r="BL4" s="956"/>
      <c r="BM4" s="955"/>
      <c r="BN4" s="955"/>
      <c r="BO4" s="956"/>
      <c r="BP4" s="955"/>
      <c r="BQ4" s="955"/>
      <c r="BR4" s="956"/>
      <c r="BS4" s="955"/>
      <c r="BT4" s="955"/>
      <c r="BU4" s="956"/>
      <c r="BV4" s="955"/>
      <c r="BW4" s="955"/>
      <c r="BX4" s="956"/>
      <c r="BY4" s="953"/>
      <c r="BZ4" s="955"/>
      <c r="CA4" s="956"/>
    </row>
    <row r="5" spans="1:79">
      <c r="A5" s="100" t="s">
        <v>205</v>
      </c>
      <c r="B5" s="101">
        <v>13681.9</v>
      </c>
      <c r="C5" s="101">
        <v>17226.3</v>
      </c>
      <c r="D5" s="101">
        <v>18952.599999999999</v>
      </c>
      <c r="E5" s="102">
        <v>20972</v>
      </c>
      <c r="F5" s="102">
        <v>23558.1</v>
      </c>
      <c r="G5" s="103">
        <v>112.33120350944115</v>
      </c>
      <c r="H5" s="102">
        <v>26655</v>
      </c>
      <c r="I5" s="103">
        <v>113.14579698702359</v>
      </c>
      <c r="J5" s="102">
        <v>29859.599999999999</v>
      </c>
      <c r="K5" s="103">
        <v>112.02250984805853</v>
      </c>
      <c r="L5" s="102">
        <v>29535</v>
      </c>
      <c r="M5" s="102">
        <v>26459.7</v>
      </c>
      <c r="N5" s="103">
        <v>111.62258075488384</v>
      </c>
      <c r="O5" s="102">
        <v>29383.599999999999</v>
      </c>
      <c r="P5" s="102">
        <v>26401.1</v>
      </c>
      <c r="Q5" s="103">
        <v>111.29687778160759</v>
      </c>
      <c r="R5" s="102">
        <v>30057.1</v>
      </c>
      <c r="S5" s="102">
        <v>27056.1</v>
      </c>
      <c r="T5" s="103">
        <v>111.09176858453363</v>
      </c>
      <c r="U5" s="102">
        <v>30780.1</v>
      </c>
      <c r="V5" s="102">
        <v>27732</v>
      </c>
      <c r="W5" s="103">
        <v>110.99127361892398</v>
      </c>
      <c r="X5" s="102">
        <v>31078.2</v>
      </c>
      <c r="Y5" s="102">
        <v>28058.6</v>
      </c>
      <c r="Z5" s="103">
        <v>110.76176288196847</v>
      </c>
      <c r="AA5" s="102">
        <v>31508.7</v>
      </c>
      <c r="AB5" s="102">
        <v>28486.2</v>
      </c>
      <c r="AC5" s="103">
        <v>110.61040082566296</v>
      </c>
      <c r="AD5" s="102">
        <v>31651.4</v>
      </c>
      <c r="AE5" s="102">
        <v>28679.8</v>
      </c>
      <c r="AF5" s="103">
        <v>110.36129959065266</v>
      </c>
      <c r="AG5" s="102">
        <v>31539.1</v>
      </c>
      <c r="AH5" s="102">
        <v>28712.9</v>
      </c>
      <c r="AI5" s="103">
        <v>109.84296257083052</v>
      </c>
      <c r="AJ5" s="102">
        <v>31580.799999999999</v>
      </c>
      <c r="AK5" s="102">
        <v>28756.1</v>
      </c>
      <c r="AL5" s="103">
        <v>109.82295930254797</v>
      </c>
      <c r="AM5" s="102">
        <v>31666</v>
      </c>
      <c r="AN5" s="102">
        <v>28859.1</v>
      </c>
      <c r="AO5" s="103">
        <v>109.72622153844023</v>
      </c>
      <c r="AP5" s="102">
        <v>31746.9</v>
      </c>
      <c r="AQ5" s="102">
        <v>28983.4</v>
      </c>
      <c r="AR5" s="103">
        <v>109.53476817764651</v>
      </c>
      <c r="AS5" s="102">
        <v>32611.4</v>
      </c>
      <c r="AT5" s="103">
        <v>109.21579659473002</v>
      </c>
      <c r="AU5" s="102">
        <v>30928.6</v>
      </c>
      <c r="AV5" s="102">
        <v>29440.1</v>
      </c>
      <c r="AW5" s="103">
        <f>AU5/AV5*100</f>
        <v>105.05602902164055</v>
      </c>
      <c r="AX5" s="102">
        <v>31099</v>
      </c>
      <c r="AY5" s="102">
        <v>29241.7</v>
      </c>
      <c r="AZ5" s="103">
        <f>AX5/AY5*100</f>
        <v>106.35154590875359</v>
      </c>
      <c r="BA5" s="102">
        <v>31565.5</v>
      </c>
      <c r="BB5" s="102">
        <v>29938.6</v>
      </c>
      <c r="BC5" s="103">
        <f>BA5/BB5*100</f>
        <v>105.4341218360244</v>
      </c>
      <c r="BD5" s="102">
        <v>32257.3</v>
      </c>
      <c r="BE5" s="102">
        <v>30654.3</v>
      </c>
      <c r="BF5" s="103">
        <f>BD5/BE5*100</f>
        <v>105.22928267812345</v>
      </c>
      <c r="BG5" s="102">
        <v>32677.8</v>
      </c>
      <c r="BH5" s="102">
        <v>30958.400000000001</v>
      </c>
      <c r="BI5" s="103">
        <f>BG5/BH5*100</f>
        <v>105.55390459455268</v>
      </c>
      <c r="BJ5" s="102">
        <v>33123.800000000003</v>
      </c>
      <c r="BK5" s="102">
        <v>31410.1</v>
      </c>
      <c r="BL5" s="103">
        <f>BJ5/BK5*100</f>
        <v>105.4558883925871</v>
      </c>
      <c r="BM5" s="102">
        <v>33233.800000000003</v>
      </c>
      <c r="BN5" s="102">
        <v>31552.6</v>
      </c>
      <c r="BO5" s="103">
        <f>BM5/BN5*100</f>
        <v>105.32824553285627</v>
      </c>
      <c r="BP5" s="102">
        <v>33099.800000000003</v>
      </c>
      <c r="BQ5" s="102">
        <v>31440</v>
      </c>
      <c r="BR5" s="103">
        <f>BP5/BQ5*100</f>
        <v>105.27926208651401</v>
      </c>
      <c r="BS5" s="102">
        <v>33077.599999999999</v>
      </c>
      <c r="BT5" s="102">
        <v>31481.7</v>
      </c>
      <c r="BU5" s="103">
        <f>BS5/BT5*100</f>
        <v>105.0692942248989</v>
      </c>
      <c r="BV5" s="102">
        <v>33106.5</v>
      </c>
      <c r="BW5" s="102">
        <v>31568</v>
      </c>
      <c r="BX5" s="103">
        <f>BV5/BW5*100</f>
        <v>104.87360618347694</v>
      </c>
      <c r="BY5" s="918">
        <v>33128.5</v>
      </c>
      <c r="BZ5" s="102">
        <v>31648.9</v>
      </c>
      <c r="CA5" s="103">
        <f>BY5/BZ5*100</f>
        <v>104.6750439983696</v>
      </c>
    </row>
    <row r="6" spans="1:79">
      <c r="A6" s="104" t="s">
        <v>206</v>
      </c>
      <c r="B6" s="105"/>
      <c r="C6" s="105"/>
      <c r="D6" s="105"/>
      <c r="E6" s="106"/>
      <c r="F6" s="106"/>
      <c r="G6" s="107"/>
      <c r="H6" s="106"/>
      <c r="I6" s="107"/>
      <c r="J6" s="106"/>
      <c r="K6" s="107"/>
      <c r="L6" s="106"/>
      <c r="M6" s="106"/>
      <c r="N6" s="107"/>
      <c r="O6" s="106"/>
      <c r="P6" s="106"/>
      <c r="Q6" s="107"/>
      <c r="R6" s="108"/>
      <c r="S6" s="106"/>
      <c r="T6" s="107"/>
      <c r="U6" s="108"/>
      <c r="V6" s="106"/>
      <c r="W6" s="107"/>
      <c r="X6" s="108"/>
      <c r="Y6" s="106"/>
      <c r="Z6" s="107"/>
      <c r="AA6" s="108"/>
      <c r="AB6" s="106"/>
      <c r="AC6" s="107"/>
      <c r="AD6" s="108"/>
      <c r="AE6" s="106"/>
      <c r="AF6" s="107"/>
      <c r="AG6" s="108"/>
      <c r="AH6" s="106"/>
      <c r="AI6" s="107"/>
      <c r="AJ6" s="108"/>
      <c r="AK6" s="106"/>
      <c r="AL6" s="107"/>
      <c r="AM6" s="108"/>
      <c r="AN6" s="106"/>
      <c r="AO6" s="107"/>
      <c r="AP6" s="106"/>
      <c r="AQ6" s="106"/>
      <c r="AR6" s="107"/>
      <c r="AS6" s="106"/>
      <c r="AT6" s="107"/>
      <c r="AU6" s="108"/>
      <c r="AV6" s="106"/>
      <c r="AW6" s="107"/>
      <c r="AX6" s="108"/>
      <c r="AY6" s="106"/>
      <c r="AZ6" s="107"/>
      <c r="BA6" s="108"/>
      <c r="BB6" s="106"/>
      <c r="BC6" s="107"/>
      <c r="BD6" s="108"/>
      <c r="BE6" s="106"/>
      <c r="BF6" s="107"/>
      <c r="BG6" s="108"/>
      <c r="BH6" s="106"/>
      <c r="BI6" s="107"/>
      <c r="BJ6" s="108"/>
      <c r="BK6" s="106"/>
      <c r="BL6" s="107"/>
      <c r="BM6" s="108"/>
      <c r="BN6" s="106"/>
      <c r="BO6" s="107"/>
      <c r="BP6" s="108"/>
      <c r="BQ6" s="106"/>
      <c r="BR6" s="107"/>
      <c r="BS6" s="108"/>
      <c r="BT6" s="106"/>
      <c r="BU6" s="107"/>
      <c r="BV6" s="108"/>
      <c r="BW6" s="106"/>
      <c r="BX6" s="107"/>
      <c r="BY6" s="919"/>
      <c r="BZ6" s="106"/>
      <c r="CA6" s="107"/>
    </row>
    <row r="7" spans="1:79" ht="25.5">
      <c r="A7" s="109" t="s">
        <v>207</v>
      </c>
      <c r="B7" s="110">
        <v>6126.5</v>
      </c>
      <c r="C7" s="110">
        <v>8200.7999999999993</v>
      </c>
      <c r="D7" s="110">
        <v>9614.7000000000007</v>
      </c>
      <c r="E7" s="111">
        <v>10664</v>
      </c>
      <c r="F7" s="112">
        <v>12356.9</v>
      </c>
      <c r="G7" s="113">
        <v>115.87490622655663</v>
      </c>
      <c r="H7" s="112">
        <v>13958</v>
      </c>
      <c r="I7" s="113">
        <v>112.95713326157855</v>
      </c>
      <c r="J7" s="112">
        <v>15822.5</v>
      </c>
      <c r="K7" s="113">
        <v>113.35793093566413</v>
      </c>
      <c r="L7" s="112">
        <v>15263.8</v>
      </c>
      <c r="M7" s="112">
        <v>13758.6</v>
      </c>
      <c r="N7" s="113">
        <v>110.94006657654121</v>
      </c>
      <c r="O7" s="112">
        <v>14958.3</v>
      </c>
      <c r="P7" s="112">
        <v>13508.5</v>
      </c>
      <c r="Q7" s="113">
        <v>110.73250175815228</v>
      </c>
      <c r="R7" s="114">
        <v>15251.3</v>
      </c>
      <c r="S7" s="112">
        <v>13736.6</v>
      </c>
      <c r="T7" s="113">
        <v>111.0267460652563</v>
      </c>
      <c r="U7" s="114">
        <v>15583.6</v>
      </c>
      <c r="V7" s="112">
        <v>14016.9</v>
      </c>
      <c r="W7" s="113">
        <v>111.17722178227712</v>
      </c>
      <c r="X7" s="114">
        <v>15973.8</v>
      </c>
      <c r="Y7" s="112">
        <v>14386.1</v>
      </c>
      <c r="Z7" s="113">
        <v>111.03634758551657</v>
      </c>
      <c r="AA7" s="114">
        <v>16192.4</v>
      </c>
      <c r="AB7" s="112">
        <v>14651.3</v>
      </c>
      <c r="AC7" s="113">
        <v>110.51852054083939</v>
      </c>
      <c r="AD7" s="114">
        <v>16643.900000000001</v>
      </c>
      <c r="AE7" s="112">
        <v>14990.6</v>
      </c>
      <c r="AF7" s="113">
        <v>111.02891145117609</v>
      </c>
      <c r="AG7" s="114">
        <v>16925.3</v>
      </c>
      <c r="AH7" s="112">
        <v>15221.4</v>
      </c>
      <c r="AI7" s="113">
        <v>111.1941082949006</v>
      </c>
      <c r="AJ7" s="114">
        <v>17152</v>
      </c>
      <c r="AK7" s="112">
        <v>15347.5</v>
      </c>
      <c r="AL7" s="113">
        <v>111.75761524678288</v>
      </c>
      <c r="AM7" s="114">
        <v>17274.400000000001</v>
      </c>
      <c r="AN7" s="112">
        <v>15479.9</v>
      </c>
      <c r="AO7" s="113">
        <v>111.5924521476237</v>
      </c>
      <c r="AP7" s="112">
        <v>17311.8</v>
      </c>
      <c r="AQ7" s="112">
        <v>15547.2</v>
      </c>
      <c r="AR7" s="113">
        <v>111.3499536894103</v>
      </c>
      <c r="AS7" s="112">
        <v>17627.400000000001</v>
      </c>
      <c r="AT7" s="113">
        <v>111.40717332911993</v>
      </c>
      <c r="AU7" s="114">
        <v>16941.3</v>
      </c>
      <c r="AV7" s="112">
        <v>15421.3</v>
      </c>
      <c r="AW7" s="113">
        <f>AU7/AV7*100</f>
        <v>109.85649718246842</v>
      </c>
      <c r="AX7" s="114">
        <v>16575.900000000001</v>
      </c>
      <c r="AY7" s="112">
        <v>15085.3</v>
      </c>
      <c r="AZ7" s="113">
        <f>AX7/AY7*100</f>
        <v>109.88114256925618</v>
      </c>
      <c r="BA7" s="114">
        <v>17029.900000000001</v>
      </c>
      <c r="BB7" s="112">
        <v>15381.8</v>
      </c>
      <c r="BC7" s="113">
        <f>BA7/BB7*100</f>
        <v>110.71461077377161</v>
      </c>
      <c r="BD7" s="114">
        <v>17249</v>
      </c>
      <c r="BE7" s="112">
        <v>15670.4</v>
      </c>
      <c r="BF7" s="113">
        <f>BD7/BE7*100</f>
        <v>110.07376965489075</v>
      </c>
      <c r="BG7" s="114">
        <v>17628.7</v>
      </c>
      <c r="BH7" s="112">
        <v>16032.9</v>
      </c>
      <c r="BI7" s="113">
        <f>BG7/BH7*100</f>
        <v>109.95328356067837</v>
      </c>
      <c r="BJ7" s="114">
        <v>17886.8</v>
      </c>
      <c r="BK7" s="112">
        <v>16257.4</v>
      </c>
      <c r="BL7" s="113">
        <f>BJ7/BK7*100</f>
        <v>110.02251282492897</v>
      </c>
      <c r="BM7" s="114">
        <v>18350.5</v>
      </c>
      <c r="BN7" s="112">
        <v>16726.8</v>
      </c>
      <c r="BO7" s="113">
        <f>BM7/BN7*100</f>
        <v>109.70717650716217</v>
      </c>
      <c r="BP7" s="114">
        <v>18700.2</v>
      </c>
      <c r="BQ7" s="112">
        <v>17004.900000000001</v>
      </c>
      <c r="BR7" s="113">
        <f>BP7/BQ7*100</f>
        <v>109.96947938535362</v>
      </c>
      <c r="BS7" s="114">
        <v>18937.5</v>
      </c>
      <c r="BT7" s="112">
        <v>17233</v>
      </c>
      <c r="BU7" s="113">
        <f>BS7/BT7*100</f>
        <v>109.89090698079266</v>
      </c>
      <c r="BV7" s="114">
        <v>19071.099999999999</v>
      </c>
      <c r="BW7" s="112">
        <v>17371.3</v>
      </c>
      <c r="BX7" s="113">
        <f>BV7/BW7*100</f>
        <v>109.78510531739131</v>
      </c>
      <c r="BY7" s="920">
        <v>19115.900000000001</v>
      </c>
      <c r="BZ7" s="112">
        <v>17419.3</v>
      </c>
      <c r="CA7" s="113">
        <f>BY7/BZ7*100</f>
        <v>109.73977140298405</v>
      </c>
    </row>
    <row r="8" spans="1:79">
      <c r="A8" s="115" t="s">
        <v>208</v>
      </c>
      <c r="B8" s="116">
        <v>44.778137539376843</v>
      </c>
      <c r="C8" s="116">
        <v>47.606276449382626</v>
      </c>
      <c r="D8" s="116">
        <v>50.730242816289064</v>
      </c>
      <c r="E8" s="116">
        <f>E7/E5*100</f>
        <v>50.848750715239369</v>
      </c>
      <c r="F8" s="116">
        <v>52.452871836013934</v>
      </c>
      <c r="G8" s="113"/>
      <c r="H8" s="116">
        <v>52.365409866816734</v>
      </c>
      <c r="I8" s="113"/>
      <c r="J8" s="116">
        <v>52.98965826735791</v>
      </c>
      <c r="K8" s="113"/>
      <c r="L8" s="116">
        <v>51.680379211105468</v>
      </c>
      <c r="M8" s="116">
        <v>51.998321976439641</v>
      </c>
      <c r="N8" s="113"/>
      <c r="O8" s="116">
        <v>50.906968513048092</v>
      </c>
      <c r="P8" s="116">
        <v>51.166428671532628</v>
      </c>
      <c r="Q8" s="113"/>
      <c r="R8" s="117">
        <v>50.741089459728315</v>
      </c>
      <c r="S8" s="116">
        <v>50.770805844153443</v>
      </c>
      <c r="T8" s="113"/>
      <c r="U8" s="117">
        <v>50.628815370970202</v>
      </c>
      <c r="V8" s="116">
        <v>50.544136737343138</v>
      </c>
      <c r="W8" s="113"/>
      <c r="X8" s="117">
        <v>51.398729656157691</v>
      </c>
      <c r="Y8" s="116">
        <v>51.271624386106232</v>
      </c>
      <c r="Z8" s="113"/>
      <c r="AA8" s="117">
        <v>51.390250946563967</v>
      </c>
      <c r="AB8" s="116">
        <v>51.432974563121789</v>
      </c>
      <c r="AC8" s="113"/>
      <c r="AD8" s="117">
        <v>52.585035733016547</v>
      </c>
      <c r="AE8" s="116">
        <v>52.26884427366997</v>
      </c>
      <c r="AF8" s="113"/>
      <c r="AG8" s="117">
        <v>53.664498986971729</v>
      </c>
      <c r="AH8" s="116">
        <v>53.01240905655645</v>
      </c>
      <c r="AI8" s="113"/>
      <c r="AJ8" s="117">
        <v>54.311480393150269</v>
      </c>
      <c r="AK8" s="116">
        <v>53.371284701332932</v>
      </c>
      <c r="AL8" s="113"/>
      <c r="AM8" s="117">
        <v>54.55188530284849</v>
      </c>
      <c r="AN8" s="116">
        <v>53.639579889878753</v>
      </c>
      <c r="AO8" s="113"/>
      <c r="AP8" s="116">
        <v>54.53067858594067</v>
      </c>
      <c r="AQ8" s="116">
        <v>53.641739754480156</v>
      </c>
      <c r="AR8" s="113"/>
      <c r="AS8" s="116">
        <v>54.052877214716332</v>
      </c>
      <c r="AT8" s="113"/>
      <c r="AU8" s="117">
        <f>AU7/AU5*100</f>
        <v>54.775515218923587</v>
      </c>
      <c r="AV8" s="116">
        <f>AV7/AV5*100</f>
        <v>52.38195522433687</v>
      </c>
      <c r="AW8" s="113"/>
      <c r="AX8" s="117">
        <f>AX7/AX5*100</f>
        <v>53.30042766648446</v>
      </c>
      <c r="AY8" s="116">
        <f>AY7/AY5*100</f>
        <v>51.588313948915413</v>
      </c>
      <c r="AZ8" s="113"/>
      <c r="BA8" s="117">
        <f>BA7/BA5*100</f>
        <v>53.950990796914354</v>
      </c>
      <c r="BB8" s="116">
        <f>BB7/BB5*100</f>
        <v>51.377819938140057</v>
      </c>
      <c r="BC8" s="113"/>
      <c r="BD8" s="117">
        <f>BD7/BD5*100</f>
        <v>53.473167314065343</v>
      </c>
      <c r="BE8" s="116">
        <f>BE7/BE5*100</f>
        <v>51.119745027614393</v>
      </c>
      <c r="BF8" s="113"/>
      <c r="BG8" s="117">
        <f>BG7/BG5*100</f>
        <v>53.947022137353194</v>
      </c>
      <c r="BH8" s="116">
        <f>BH7/BH5*100</f>
        <v>51.788529122952085</v>
      </c>
      <c r="BI8" s="113"/>
      <c r="BJ8" s="117">
        <f>BJ7/BJ5*100</f>
        <v>53.99984301318085</v>
      </c>
      <c r="BK8" s="116">
        <f>BK7/BK5*100</f>
        <v>51.758510797482337</v>
      </c>
      <c r="BL8" s="113"/>
      <c r="BM8" s="117">
        <f>BM7/BM5*100</f>
        <v>55.216376099031706</v>
      </c>
      <c r="BN8" s="116">
        <f>BN7/BN5*100</f>
        <v>53.012430037461257</v>
      </c>
      <c r="BO8" s="113"/>
      <c r="BP8" s="117">
        <f>BP7/BP5*100</f>
        <v>56.496413875612539</v>
      </c>
      <c r="BQ8" s="116">
        <f>BQ7/BQ5*100</f>
        <v>54.086832061068705</v>
      </c>
      <c r="BR8" s="113"/>
      <c r="BS8" s="117">
        <f>BS7/BS5*100</f>
        <v>57.251735313323827</v>
      </c>
      <c r="BT8" s="116">
        <f>BT7/BT5*100</f>
        <v>54.739737688879572</v>
      </c>
      <c r="BU8" s="113"/>
      <c r="BV8" s="117">
        <f>BV7/BV5*100</f>
        <v>57.605304094362133</v>
      </c>
      <c r="BW8" s="116">
        <f>BW7/BW5*100</f>
        <v>55.028193106943732</v>
      </c>
      <c r="BX8" s="113"/>
      <c r="BY8" s="921">
        <f>BY7/BY5*100</f>
        <v>57.702280513757046</v>
      </c>
      <c r="BZ8" s="116">
        <f>BZ7/BZ5*100</f>
        <v>55.039195675047146</v>
      </c>
      <c r="CA8" s="113"/>
    </row>
    <row r="9" spans="1:79" ht="25.5">
      <c r="A9" s="118" t="s">
        <v>209</v>
      </c>
      <c r="B9" s="119">
        <v>5691.7</v>
      </c>
      <c r="C9" s="119">
        <v>7779.9</v>
      </c>
      <c r="D9" s="119">
        <v>9253.5</v>
      </c>
      <c r="E9" s="120">
        <v>10233</v>
      </c>
      <c r="F9" s="120">
        <v>11923.4</v>
      </c>
      <c r="G9" s="121">
        <v>116.51910485683572</v>
      </c>
      <c r="H9" s="120">
        <v>13457</v>
      </c>
      <c r="I9" s="121">
        <v>112.8621030914001</v>
      </c>
      <c r="J9" s="120">
        <v>15285.9</v>
      </c>
      <c r="K9" s="121">
        <v>113.59069629189268</v>
      </c>
      <c r="L9" s="120">
        <v>14688.8</v>
      </c>
      <c r="M9" s="120">
        <v>13192.5</v>
      </c>
      <c r="N9" s="121">
        <v>111.34205040742846</v>
      </c>
      <c r="O9" s="120">
        <v>14380.9</v>
      </c>
      <c r="P9" s="120">
        <v>12907.2</v>
      </c>
      <c r="Q9" s="121">
        <v>111.41765836122472</v>
      </c>
      <c r="R9" s="120">
        <v>14665.2</v>
      </c>
      <c r="S9" s="120">
        <v>13118.3</v>
      </c>
      <c r="T9" s="121">
        <v>111.79192425847863</v>
      </c>
      <c r="U9" s="120">
        <v>15027.5</v>
      </c>
      <c r="V9" s="120">
        <v>13416.4</v>
      </c>
      <c r="W9" s="121">
        <v>112.0084374347813</v>
      </c>
      <c r="X9" s="120">
        <v>15462.4</v>
      </c>
      <c r="Y9" s="120">
        <v>13846</v>
      </c>
      <c r="Z9" s="121">
        <v>111.67412971255234</v>
      </c>
      <c r="AA9" s="120">
        <v>15691</v>
      </c>
      <c r="AB9" s="120">
        <v>14134.2</v>
      </c>
      <c r="AC9" s="121">
        <v>111.01441892714125</v>
      </c>
      <c r="AD9" s="120">
        <v>16164.8</v>
      </c>
      <c r="AE9" s="120">
        <v>14476.9</v>
      </c>
      <c r="AF9" s="121">
        <v>111.65926406896504</v>
      </c>
      <c r="AG9" s="120">
        <v>16455.5</v>
      </c>
      <c r="AH9" s="120">
        <v>14726.4</v>
      </c>
      <c r="AI9" s="121">
        <v>111.74149826162538</v>
      </c>
      <c r="AJ9" s="120">
        <v>16683.3</v>
      </c>
      <c r="AK9" s="120">
        <v>14835.6</v>
      </c>
      <c r="AL9" s="121">
        <v>112.45450133462751</v>
      </c>
      <c r="AM9" s="120">
        <v>16803.8</v>
      </c>
      <c r="AN9" s="120">
        <v>14973.4</v>
      </c>
      <c r="AO9" s="121">
        <v>112.2243445042542</v>
      </c>
      <c r="AP9" s="120">
        <v>16843.2</v>
      </c>
      <c r="AQ9" s="120">
        <v>15047.1</v>
      </c>
      <c r="AR9" s="121">
        <v>111.93651932930597</v>
      </c>
      <c r="AS9" s="120">
        <v>17114.7</v>
      </c>
      <c r="AT9" s="121">
        <v>111.96396679292681</v>
      </c>
      <c r="AU9" s="120">
        <v>16394.7</v>
      </c>
      <c r="AV9" s="120">
        <v>14912.1</v>
      </c>
      <c r="AW9" s="121">
        <f>AU9/AV9*100</f>
        <v>109.94226165328827</v>
      </c>
      <c r="AX9" s="120">
        <v>15965.9</v>
      </c>
      <c r="AY9" s="120">
        <v>14536.2</v>
      </c>
      <c r="AZ9" s="121">
        <f>AX9/AY9*100</f>
        <v>109.83544530207342</v>
      </c>
      <c r="BA9" s="120">
        <v>16425.7</v>
      </c>
      <c r="BB9" s="120">
        <v>14837.6</v>
      </c>
      <c r="BC9" s="121">
        <f>BA9/BB9*100</f>
        <v>110.70321345770206</v>
      </c>
      <c r="BD9" s="120">
        <v>16649.900000000001</v>
      </c>
      <c r="BE9" s="120">
        <v>15134</v>
      </c>
      <c r="BF9" s="121">
        <f>BD9/BE9*100</f>
        <v>110.01651909607509</v>
      </c>
      <c r="BG9" s="120">
        <v>17089.3</v>
      </c>
      <c r="BH9" s="120">
        <v>15539.7</v>
      </c>
      <c r="BI9" s="121">
        <f>BG9/BH9*100</f>
        <v>109.97187847899251</v>
      </c>
      <c r="BJ9" s="120">
        <v>17367.900000000001</v>
      </c>
      <c r="BK9" s="120">
        <v>15775.5</v>
      </c>
      <c r="BL9" s="121">
        <f>BJ9/BK9*100</f>
        <v>110.09413330797757</v>
      </c>
      <c r="BM9" s="120">
        <v>17832.900000000001</v>
      </c>
      <c r="BN9" s="120">
        <v>16255.6</v>
      </c>
      <c r="BO9" s="121">
        <f>BM9/BN9*100</f>
        <v>109.70311769482517</v>
      </c>
      <c r="BP9" s="120">
        <v>18194.099999999999</v>
      </c>
      <c r="BQ9" s="120">
        <v>16538.599999999999</v>
      </c>
      <c r="BR9" s="121">
        <f>BP9/BQ9*100</f>
        <v>110.00991619605045</v>
      </c>
      <c r="BS9" s="120">
        <v>18436.7</v>
      </c>
      <c r="BT9" s="120">
        <v>16766.5</v>
      </c>
      <c r="BU9" s="121">
        <f>BS9/BT9*100</f>
        <v>109.96153043270809</v>
      </c>
      <c r="BV9" s="120">
        <v>18577.7</v>
      </c>
      <c r="BW9" s="120">
        <v>16903.599999999999</v>
      </c>
      <c r="BX9" s="121">
        <f>BV9/BW9*100</f>
        <v>109.90380747296436</v>
      </c>
      <c r="BY9" s="920">
        <v>18624.900000000001</v>
      </c>
      <c r="BZ9" s="120">
        <v>16953.099999999999</v>
      </c>
      <c r="CA9" s="121">
        <f>BY9/BZ9*100</f>
        <v>109.86132329780396</v>
      </c>
    </row>
    <row r="10" spans="1:79" s="98" customFormat="1">
      <c r="A10" s="122" t="s">
        <v>208</v>
      </c>
      <c r="B10" s="123">
        <f>B9/B5*100</f>
        <v>41.600216344221195</v>
      </c>
      <c r="C10" s="123">
        <f>C9/C5*100</f>
        <v>45.162919489385416</v>
      </c>
      <c r="D10" s="123">
        <f>D9/D5*100</f>
        <v>48.824435697476865</v>
      </c>
      <c r="E10" s="123">
        <f>E9/E5*100</f>
        <v>48.793629601373262</v>
      </c>
      <c r="F10" s="123">
        <v>50.61274041624749</v>
      </c>
      <c r="G10" s="124"/>
      <c r="H10" s="123">
        <v>50.485837553929848</v>
      </c>
      <c r="I10" s="124"/>
      <c r="J10" s="123">
        <v>51.192581280392233</v>
      </c>
      <c r="K10" s="124"/>
      <c r="L10" s="123">
        <v>49.733536482139833</v>
      </c>
      <c r="M10" s="123">
        <v>49.85884193698341</v>
      </c>
      <c r="N10" s="124"/>
      <c r="O10" s="123">
        <v>48.941926789093237</v>
      </c>
      <c r="P10" s="123">
        <v>48.88887205457349</v>
      </c>
      <c r="Q10" s="124"/>
      <c r="R10" s="125">
        <v>48.791134207890984</v>
      </c>
      <c r="S10" s="123">
        <v>48.485554089465957</v>
      </c>
      <c r="T10" s="124"/>
      <c r="U10" s="125">
        <v>48.822128583078026</v>
      </c>
      <c r="V10" s="123">
        <v>48.378768210010101</v>
      </c>
      <c r="W10" s="124"/>
      <c r="X10" s="125">
        <v>49.753203209967111</v>
      </c>
      <c r="Y10" s="123">
        <v>49.346724355456082</v>
      </c>
      <c r="Z10" s="124"/>
      <c r="AA10" s="125">
        <v>49.798944418525679</v>
      </c>
      <c r="AB10" s="123">
        <v>49.617709627819792</v>
      </c>
      <c r="AC10" s="124"/>
      <c r="AD10" s="125">
        <v>51.071358612889163</v>
      </c>
      <c r="AE10" s="123">
        <v>50.477688128926978</v>
      </c>
      <c r="AF10" s="124"/>
      <c r="AG10" s="125">
        <v>52.174919385778296</v>
      </c>
      <c r="AH10" s="123">
        <v>51.288445263278874</v>
      </c>
      <c r="AI10" s="124"/>
      <c r="AJ10" s="125">
        <v>52.827350795420003</v>
      </c>
      <c r="AK10" s="123">
        <v>51.591140662329039</v>
      </c>
      <c r="AL10" s="124"/>
      <c r="AM10" s="125">
        <v>53.065748752605316</v>
      </c>
      <c r="AN10" s="123">
        <v>51.884500902661557</v>
      </c>
      <c r="AO10" s="124"/>
      <c r="AP10" s="123">
        <v>53.054628955898053</v>
      </c>
      <c r="AQ10" s="123">
        <v>51.916269312779036</v>
      </c>
      <c r="AR10" s="124"/>
      <c r="AS10" s="123">
        <v>52.48072759832452</v>
      </c>
      <c r="AT10" s="124"/>
      <c r="AU10" s="125">
        <f>AU9/AU5*100</f>
        <v>53.008218930051797</v>
      </c>
      <c r="AV10" s="123">
        <f>AV9/AV5*100</f>
        <v>50.652341534165991</v>
      </c>
      <c r="AW10" s="124"/>
      <c r="AX10" s="125">
        <f>AX9/AX5*100</f>
        <v>51.338949805459976</v>
      </c>
      <c r="AY10" s="123">
        <f>AY9/AY5*100</f>
        <v>49.710516146462076</v>
      </c>
      <c r="AZ10" s="124"/>
      <c r="BA10" s="125">
        <f>BA9/BA5*100</f>
        <v>52.036875702903487</v>
      </c>
      <c r="BB10" s="123">
        <f>BB9/BB5*100</f>
        <v>49.560099670659284</v>
      </c>
      <c r="BC10" s="124"/>
      <c r="BD10" s="125">
        <f>BD9/BD5*100</f>
        <v>51.615913297145141</v>
      </c>
      <c r="BE10" s="123">
        <f>BE9/BE5*100</f>
        <v>49.369908952414512</v>
      </c>
      <c r="BF10" s="124"/>
      <c r="BG10" s="125">
        <f>BG9/BG5*100</f>
        <v>52.296360220088253</v>
      </c>
      <c r="BH10" s="123">
        <f>BH9/BH5*100</f>
        <v>50.195423536100058</v>
      </c>
      <c r="BI10" s="124"/>
      <c r="BJ10" s="125">
        <f>BJ9/BJ5*100</f>
        <v>52.433295696749774</v>
      </c>
      <c r="BK10" s="123">
        <f>BK9/BK5*100</f>
        <v>50.224290912795567</v>
      </c>
      <c r="BL10" s="124"/>
      <c r="BM10" s="125">
        <f>BM9/BM5*100</f>
        <v>53.658925551697365</v>
      </c>
      <c r="BN10" s="123">
        <f>BN9/BN5*100</f>
        <v>51.519050727990724</v>
      </c>
      <c r="BO10" s="124"/>
      <c r="BP10" s="125">
        <f>BP9/BP5*100</f>
        <v>54.967401615719723</v>
      </c>
      <c r="BQ10" s="123">
        <f>BQ9/BQ5*100</f>
        <v>52.603689567430024</v>
      </c>
      <c r="BR10" s="124"/>
      <c r="BS10" s="125">
        <f>BS9/BS5*100</f>
        <v>55.737719786199726</v>
      </c>
      <c r="BT10" s="123">
        <f>BT9/BT5*100</f>
        <v>53.257924444995034</v>
      </c>
      <c r="BU10" s="124"/>
      <c r="BV10" s="125">
        <f>BV9/BV5*100</f>
        <v>56.114962318577923</v>
      </c>
      <c r="BW10" s="123">
        <f>BW9/BW5*100</f>
        <v>53.546629498226054</v>
      </c>
      <c r="BX10" s="124"/>
      <c r="BY10" s="922">
        <f>BY9/BY5*100</f>
        <v>56.220172962856765</v>
      </c>
      <c r="BZ10" s="123">
        <f>BZ9/BZ5*100</f>
        <v>53.566158697458675</v>
      </c>
      <c r="CA10" s="124"/>
    </row>
    <row r="11" spans="1:79">
      <c r="A11" s="109" t="s">
        <v>210</v>
      </c>
      <c r="B11" s="126">
        <v>15042</v>
      </c>
      <c r="C11" s="126">
        <v>19322.900000000001</v>
      </c>
      <c r="D11" s="126">
        <v>23024</v>
      </c>
      <c r="E11" s="69">
        <v>23557</v>
      </c>
      <c r="F11" s="69">
        <v>26208.5</v>
      </c>
      <c r="G11" s="107">
        <v>111.25567771787578</v>
      </c>
      <c r="H11" s="69">
        <v>28819</v>
      </c>
      <c r="I11" s="107">
        <v>109.96050899517331</v>
      </c>
      <c r="J11" s="69">
        <v>32475.4</v>
      </c>
      <c r="K11" s="107">
        <v>112.68746313196156</v>
      </c>
      <c r="L11" s="69">
        <v>32738</v>
      </c>
      <c r="M11" s="69">
        <v>28273.9</v>
      </c>
      <c r="N11" s="107">
        <v>115.78876631805304</v>
      </c>
      <c r="O11" s="69">
        <v>32848.199999999997</v>
      </c>
      <c r="P11" s="69">
        <v>27877.8</v>
      </c>
      <c r="Q11" s="107">
        <v>117.82924047091232</v>
      </c>
      <c r="R11" s="70">
        <v>34414.400000000001</v>
      </c>
      <c r="S11" s="69">
        <v>29412.5</v>
      </c>
      <c r="T11" s="107">
        <v>117.00603484912877</v>
      </c>
      <c r="U11" s="70">
        <v>36202.800000000003</v>
      </c>
      <c r="V11" s="69">
        <v>30899.200000000001</v>
      </c>
      <c r="W11" s="107">
        <v>117.16419842584922</v>
      </c>
      <c r="X11" s="70">
        <v>37047.9</v>
      </c>
      <c r="Y11" s="69">
        <v>31526.3</v>
      </c>
      <c r="Z11" s="107">
        <v>117.51426586691112</v>
      </c>
      <c r="AA11" s="70">
        <v>36304.5</v>
      </c>
      <c r="AB11" s="69">
        <v>32094.400000000001</v>
      </c>
      <c r="AC11" s="107">
        <v>113.1178647988434</v>
      </c>
      <c r="AD11" s="70">
        <v>35589.1</v>
      </c>
      <c r="AE11" s="69">
        <v>31711</v>
      </c>
      <c r="AF11" s="107">
        <v>112.22951026457694</v>
      </c>
      <c r="AG11" s="70">
        <v>34973.9</v>
      </c>
      <c r="AH11" s="69">
        <v>31625.3</v>
      </c>
      <c r="AI11" s="107">
        <v>110.58835805510145</v>
      </c>
      <c r="AJ11" s="70">
        <v>35421.699999999997</v>
      </c>
      <c r="AK11" s="69">
        <v>31295.599999999999</v>
      </c>
      <c r="AL11" s="107">
        <v>113.18428149644039</v>
      </c>
      <c r="AM11" s="70">
        <v>35621.9</v>
      </c>
      <c r="AN11" s="69">
        <v>31604.6</v>
      </c>
      <c r="AO11" s="107">
        <v>112.7111243300026</v>
      </c>
      <c r="AP11" s="69">
        <v>35663.199999999997</v>
      </c>
      <c r="AQ11" s="69">
        <v>31781.1</v>
      </c>
      <c r="AR11" s="107">
        <v>112.21512156596216</v>
      </c>
      <c r="AS11" s="69">
        <v>36328.1</v>
      </c>
      <c r="AT11" s="107">
        <v>111.86344125091607</v>
      </c>
      <c r="AU11" s="70">
        <v>34453.599999999999</v>
      </c>
      <c r="AV11" s="69">
        <v>32436.7</v>
      </c>
      <c r="AW11" s="107">
        <f>AU11/AV11*100</f>
        <v>106.21795682051503</v>
      </c>
      <c r="AX11" s="70">
        <v>36443.9</v>
      </c>
      <c r="AY11" s="69">
        <v>32167.9</v>
      </c>
      <c r="AZ11" s="107">
        <f>AX11/AY11*100</f>
        <v>113.29275457832186</v>
      </c>
      <c r="BA11" s="70">
        <v>39544.300000000003</v>
      </c>
      <c r="BB11" s="69">
        <v>33727.4</v>
      </c>
      <c r="BC11" s="107">
        <f>BA11/BB11*100</f>
        <v>117.24680823306866</v>
      </c>
      <c r="BD11" s="70">
        <v>43544.1</v>
      </c>
      <c r="BE11" s="69">
        <v>36108.199999999997</v>
      </c>
      <c r="BF11" s="107">
        <f>BD11/BE11*100</f>
        <v>120.59338322043193</v>
      </c>
      <c r="BG11" s="70">
        <v>44354.1</v>
      </c>
      <c r="BH11" s="69">
        <v>37245.199999999997</v>
      </c>
      <c r="BI11" s="107">
        <f>BG11/BH11*100</f>
        <v>119.08675480330351</v>
      </c>
      <c r="BJ11" s="70">
        <v>44098.5</v>
      </c>
      <c r="BK11" s="69">
        <v>36819.199999999997</v>
      </c>
      <c r="BL11" s="107">
        <f>BJ11/BK11*100</f>
        <v>119.77039153485138</v>
      </c>
      <c r="BM11" s="70">
        <v>43717.8</v>
      </c>
      <c r="BN11" s="69">
        <v>35963.199999999997</v>
      </c>
      <c r="BO11" s="107">
        <f>BM11/BN11*100</f>
        <v>121.56259732170665</v>
      </c>
      <c r="BP11" s="70">
        <v>44381</v>
      </c>
      <c r="BQ11" s="69">
        <v>35469.4</v>
      </c>
      <c r="BR11" s="107">
        <f>BP11/BQ11*100</f>
        <v>125.12475542298431</v>
      </c>
      <c r="BS11" s="70">
        <v>45488.2</v>
      </c>
      <c r="BT11" s="69">
        <v>35808.199999999997</v>
      </c>
      <c r="BU11" s="107">
        <f>BS11/BT11*100</f>
        <v>127.03291424869165</v>
      </c>
      <c r="BV11" s="70">
        <v>45887.4</v>
      </c>
      <c r="BW11" s="69">
        <v>36222.699999999997</v>
      </c>
      <c r="BX11" s="107">
        <f>BV11/BW11*100</f>
        <v>126.68133518484265</v>
      </c>
      <c r="BY11" s="923">
        <v>45981.7</v>
      </c>
      <c r="BZ11" s="69">
        <v>36300.9</v>
      </c>
      <c r="CA11" s="107">
        <f>BY11/BZ11*100</f>
        <v>126.66820932814335</v>
      </c>
    </row>
    <row r="12" spans="1:79">
      <c r="A12" s="109" t="s">
        <v>211</v>
      </c>
      <c r="B12" s="126">
        <v>28132.9</v>
      </c>
      <c r="C12" s="126">
        <v>33127.199999999997</v>
      </c>
      <c r="D12" s="126">
        <v>35283.9</v>
      </c>
      <c r="E12" s="127">
        <v>39829</v>
      </c>
      <c r="F12" s="69">
        <v>45241.4</v>
      </c>
      <c r="G12" s="107">
        <v>113.5890933741746</v>
      </c>
      <c r="H12" s="69">
        <v>50546</v>
      </c>
      <c r="I12" s="107">
        <v>111.72510134522804</v>
      </c>
      <c r="J12" s="69">
        <v>54188.800000000003</v>
      </c>
      <c r="K12" s="107">
        <v>107.20690064495709</v>
      </c>
      <c r="L12" s="69">
        <v>51850.9</v>
      </c>
      <c r="M12" s="69">
        <v>47393</v>
      </c>
      <c r="N12" s="107">
        <v>109.40624142805899</v>
      </c>
      <c r="O12" s="69">
        <v>51666.6</v>
      </c>
      <c r="P12" s="69">
        <v>47175</v>
      </c>
      <c r="Q12" s="107">
        <v>109.52114467408585</v>
      </c>
      <c r="R12" s="70">
        <v>55411.1</v>
      </c>
      <c r="S12" s="69">
        <v>49520.800000000003</v>
      </c>
      <c r="T12" s="107">
        <v>111.89459782556015</v>
      </c>
      <c r="U12" s="70">
        <v>56535</v>
      </c>
      <c r="V12" s="69">
        <v>51142.6</v>
      </c>
      <c r="W12" s="107">
        <v>110.54385189646206</v>
      </c>
      <c r="X12" s="70">
        <v>56581.5</v>
      </c>
      <c r="Y12" s="69">
        <v>51359.7</v>
      </c>
      <c r="Z12" s="107">
        <v>110.16711546212304</v>
      </c>
      <c r="AA12" s="70">
        <v>56755.8</v>
      </c>
      <c r="AB12" s="107">
        <v>51611</v>
      </c>
      <c r="AC12" s="107">
        <v>109.96841758539846</v>
      </c>
      <c r="AD12" s="70">
        <v>56848.4</v>
      </c>
      <c r="AE12" s="69">
        <v>51745.5</v>
      </c>
      <c r="AF12" s="107">
        <v>109.86153385318531</v>
      </c>
      <c r="AG12" s="70">
        <v>56781</v>
      </c>
      <c r="AH12" s="69">
        <v>51971.6</v>
      </c>
      <c r="AI12" s="107">
        <v>109.25390020703615</v>
      </c>
      <c r="AJ12" s="70">
        <v>57338.2</v>
      </c>
      <c r="AK12" s="69">
        <v>52353.4</v>
      </c>
      <c r="AL12" s="107">
        <v>109.52144464351885</v>
      </c>
      <c r="AM12" s="70">
        <v>57132.800000000003</v>
      </c>
      <c r="AN12" s="69">
        <v>52332.1</v>
      </c>
      <c r="AO12" s="107">
        <v>109.17352829334195</v>
      </c>
      <c r="AP12" s="69">
        <v>57080.4</v>
      </c>
      <c r="AQ12" s="69">
        <v>52256.7</v>
      </c>
      <c r="AR12" s="107">
        <v>109.23077806290868</v>
      </c>
      <c r="AS12" s="69">
        <v>59181</v>
      </c>
      <c r="AT12" s="107">
        <v>109.21260481870792</v>
      </c>
      <c r="AU12" s="70">
        <v>56535.5</v>
      </c>
      <c r="AV12" s="69">
        <v>51510.7</v>
      </c>
      <c r="AW12" s="107">
        <f>AU12/AV12*100</f>
        <v>109.75486646463746</v>
      </c>
      <c r="AX12" s="70">
        <v>56405.4</v>
      </c>
      <c r="AY12" s="69">
        <v>51249.5</v>
      </c>
      <c r="AZ12" s="107">
        <f>AX12/AY12*100</f>
        <v>110.0603908330813</v>
      </c>
      <c r="BA12" s="70">
        <v>57647.9</v>
      </c>
      <c r="BB12" s="69">
        <v>55001.599999999999</v>
      </c>
      <c r="BC12" s="107">
        <f>BA12/BB12*100</f>
        <v>104.81131457993951</v>
      </c>
      <c r="BD12" s="70">
        <v>60750.400000000001</v>
      </c>
      <c r="BE12" s="69">
        <v>56079.199999999997</v>
      </c>
      <c r="BF12" s="107">
        <f>BD12/BE12*100</f>
        <v>108.32964806915935</v>
      </c>
      <c r="BG12" s="70">
        <v>60842.3</v>
      </c>
      <c r="BH12" s="69">
        <v>56194.5</v>
      </c>
      <c r="BI12" s="107">
        <f>BG12/BH12*100</f>
        <v>108.27091619286587</v>
      </c>
      <c r="BJ12" s="70">
        <v>61273.4</v>
      </c>
      <c r="BK12" s="69">
        <v>56443.9</v>
      </c>
      <c r="BL12" s="107">
        <f>BJ12/BK12*100</f>
        <v>108.55628331848082</v>
      </c>
      <c r="BM12" s="70">
        <v>61455.9</v>
      </c>
      <c r="BN12" s="69">
        <v>56574</v>
      </c>
      <c r="BO12" s="107">
        <f>BM12/BN12*100</f>
        <v>108.62922897444057</v>
      </c>
      <c r="BP12" s="70">
        <v>61575.6</v>
      </c>
      <c r="BQ12" s="69">
        <v>56549.599999999999</v>
      </c>
      <c r="BR12" s="107">
        <f>BP12/BQ12*100</f>
        <v>108.88777285780978</v>
      </c>
      <c r="BS12" s="70">
        <v>62034</v>
      </c>
      <c r="BT12" s="69">
        <v>57142</v>
      </c>
      <c r="BU12" s="107">
        <f>BS12/BT12*100</f>
        <v>108.56112841692624</v>
      </c>
      <c r="BV12" s="70">
        <v>61831.6</v>
      </c>
      <c r="BW12" s="69">
        <v>56950.2</v>
      </c>
      <c r="BX12" s="107">
        <f>BV12/BW12*100</f>
        <v>108.57134830079613</v>
      </c>
      <c r="BY12" s="923">
        <v>61695.1</v>
      </c>
      <c r="BZ12" s="69">
        <v>56886.1</v>
      </c>
      <c r="CA12" s="107">
        <f>BY12/BZ12*100</f>
        <v>108.45373474363684</v>
      </c>
    </row>
    <row r="13" spans="1:79">
      <c r="A13" s="109" t="s">
        <v>212</v>
      </c>
      <c r="B13" s="126">
        <v>12916.1</v>
      </c>
      <c r="C13" s="126">
        <v>15878.6</v>
      </c>
      <c r="D13" s="126">
        <v>16454</v>
      </c>
      <c r="E13" s="127">
        <v>19024</v>
      </c>
      <c r="F13" s="69">
        <v>21782.2</v>
      </c>
      <c r="G13" s="107">
        <v>114.49852817493694</v>
      </c>
      <c r="H13" s="69">
        <v>24459</v>
      </c>
      <c r="I13" s="107">
        <v>112.28893316561228</v>
      </c>
      <c r="J13" s="69">
        <v>26997.1</v>
      </c>
      <c r="K13" s="107">
        <v>110.37695735721003</v>
      </c>
      <c r="L13" s="69">
        <v>26818.2</v>
      </c>
      <c r="M13" s="69">
        <v>24722.6</v>
      </c>
      <c r="N13" s="107">
        <v>108.4764547418152</v>
      </c>
      <c r="O13" s="69">
        <v>26779.200000000001</v>
      </c>
      <c r="P13" s="69">
        <v>24571</v>
      </c>
      <c r="Q13" s="107">
        <v>108.98701721541654</v>
      </c>
      <c r="R13" s="70">
        <v>27380.7</v>
      </c>
      <c r="S13" s="69">
        <v>25034.6</v>
      </c>
      <c r="T13" s="107">
        <v>109.37142994096172</v>
      </c>
      <c r="U13" s="70">
        <v>27987.4</v>
      </c>
      <c r="V13" s="69">
        <v>25628.5</v>
      </c>
      <c r="W13" s="107">
        <v>109.20420625475545</v>
      </c>
      <c r="X13" s="70">
        <v>28123.3</v>
      </c>
      <c r="Y13" s="69">
        <v>25734.5</v>
      </c>
      <c r="Z13" s="107">
        <v>109.28248071654782</v>
      </c>
      <c r="AA13" s="70">
        <v>28295.9</v>
      </c>
      <c r="AB13" s="69">
        <v>25915.599999999999</v>
      </c>
      <c r="AC13" s="107">
        <v>109.18481532358891</v>
      </c>
      <c r="AD13" s="70">
        <v>28745.200000000001</v>
      </c>
      <c r="AE13" s="69">
        <v>26275.599999999999</v>
      </c>
      <c r="AF13" s="107">
        <v>109.39883389913076</v>
      </c>
      <c r="AG13" s="70">
        <v>28789.4</v>
      </c>
      <c r="AH13" s="69">
        <v>26385.3</v>
      </c>
      <c r="AI13" s="107">
        <v>109.11151284995813</v>
      </c>
      <c r="AJ13" s="70">
        <v>28855.1</v>
      </c>
      <c r="AK13" s="69">
        <v>26437.1</v>
      </c>
      <c r="AL13" s="107">
        <v>109.14623767357237</v>
      </c>
      <c r="AM13" s="70">
        <v>28965.5</v>
      </c>
      <c r="AN13" s="69">
        <v>26549.8</v>
      </c>
      <c r="AO13" s="107">
        <v>109.09875027307174</v>
      </c>
      <c r="AP13" s="69">
        <v>28985.4</v>
      </c>
      <c r="AQ13" s="69">
        <v>26600</v>
      </c>
      <c r="AR13" s="107">
        <v>108.96766917293235</v>
      </c>
      <c r="AS13" s="69">
        <v>29486.3</v>
      </c>
      <c r="AT13" s="107">
        <v>109.22024958236256</v>
      </c>
      <c r="AU13" s="70">
        <v>29099.599999999999</v>
      </c>
      <c r="AV13" s="69">
        <v>26851.7</v>
      </c>
      <c r="AW13" s="107">
        <f>AU13/AV13*100</f>
        <v>108.37153699765749</v>
      </c>
      <c r="AX13" s="70">
        <v>28975.5</v>
      </c>
      <c r="AY13" s="69">
        <v>26850.6</v>
      </c>
      <c r="AZ13" s="107">
        <f>AX13/AY13*100</f>
        <v>107.91378963598579</v>
      </c>
      <c r="BA13" s="70">
        <v>29546.9</v>
      </c>
      <c r="BB13" s="69">
        <v>27455.4</v>
      </c>
      <c r="BC13" s="107">
        <f>BA13/BB13*100</f>
        <v>107.61780924699696</v>
      </c>
      <c r="BD13" s="70">
        <v>30236.6</v>
      </c>
      <c r="BE13" s="69">
        <v>28070.1</v>
      </c>
      <c r="BF13" s="107">
        <f>BD13/BE13*100</f>
        <v>107.71817699260066</v>
      </c>
      <c r="BG13" s="70">
        <v>30640.9</v>
      </c>
      <c r="BH13" s="69">
        <v>28204.2</v>
      </c>
      <c r="BI13" s="107">
        <f>BG13/BH13*100</f>
        <v>108.6394934087831</v>
      </c>
      <c r="BJ13" s="70">
        <v>30819.599999999999</v>
      </c>
      <c r="BK13" s="69">
        <v>28372.400000000001</v>
      </c>
      <c r="BL13" s="107">
        <f>BJ13/BK13*100</f>
        <v>108.62528372643835</v>
      </c>
      <c r="BM13" s="70">
        <v>31128.799999999999</v>
      </c>
      <c r="BN13" s="69">
        <v>28832.7</v>
      </c>
      <c r="BO13" s="107">
        <f>BM13/BN13*100</f>
        <v>107.96352752256986</v>
      </c>
      <c r="BP13" s="70">
        <v>31152.799999999999</v>
      </c>
      <c r="BQ13" s="69">
        <v>28862.799999999999</v>
      </c>
      <c r="BR13" s="107">
        <f>BP13/BQ13*100</f>
        <v>107.93408816885403</v>
      </c>
      <c r="BS13" s="70">
        <v>31204.400000000001</v>
      </c>
      <c r="BT13" s="69">
        <v>28916.1</v>
      </c>
      <c r="BU13" s="107">
        <f>BS13/BT13*100</f>
        <v>107.91358447370152</v>
      </c>
      <c r="BV13" s="70">
        <v>31299.4</v>
      </c>
      <c r="BW13" s="69">
        <v>29020.3</v>
      </c>
      <c r="BX13" s="107">
        <f>BV13/BW13*100</f>
        <v>107.85346808957867</v>
      </c>
      <c r="BY13" s="923">
        <v>31331.8</v>
      </c>
      <c r="BZ13" s="69">
        <v>29031.8</v>
      </c>
      <c r="CA13" s="107">
        <f>BY13/BZ13*100</f>
        <v>107.92234721925612</v>
      </c>
    </row>
    <row r="14" spans="1:79">
      <c r="A14" s="128" t="s">
        <v>206</v>
      </c>
      <c r="B14" s="105"/>
      <c r="C14" s="105"/>
      <c r="D14" s="105"/>
      <c r="E14" s="106"/>
      <c r="F14" s="106"/>
      <c r="G14" s="107"/>
      <c r="H14" s="106"/>
      <c r="I14" s="107"/>
      <c r="J14" s="106"/>
      <c r="K14" s="107"/>
      <c r="L14" s="106"/>
      <c r="M14" s="106"/>
      <c r="N14" s="107"/>
      <c r="O14" s="106"/>
      <c r="P14" s="106"/>
      <c r="Q14" s="107"/>
      <c r="R14" s="108"/>
      <c r="S14" s="106"/>
      <c r="T14" s="107"/>
      <c r="U14" s="108"/>
      <c r="V14" s="106"/>
      <c r="W14" s="107"/>
      <c r="X14" s="108"/>
      <c r="Y14" s="106"/>
      <c r="Z14" s="107"/>
      <c r="AA14" s="108"/>
      <c r="AB14" s="106"/>
      <c r="AC14" s="107"/>
      <c r="AD14" s="108"/>
      <c r="AE14" s="106"/>
      <c r="AF14" s="107"/>
      <c r="AG14" s="108"/>
      <c r="AH14" s="106"/>
      <c r="AI14" s="107"/>
      <c r="AJ14" s="108"/>
      <c r="AK14" s="106"/>
      <c r="AL14" s="107"/>
      <c r="AM14" s="108"/>
      <c r="AN14" s="106"/>
      <c r="AO14" s="107"/>
      <c r="AP14" s="106"/>
      <c r="AQ14" s="106"/>
      <c r="AR14" s="107"/>
      <c r="AS14" s="106"/>
      <c r="AT14" s="107"/>
      <c r="AU14" s="108"/>
      <c r="AV14" s="106"/>
      <c r="AW14" s="107"/>
      <c r="AX14" s="108"/>
      <c r="AY14" s="106"/>
      <c r="AZ14" s="107"/>
      <c r="BA14" s="108"/>
      <c r="BB14" s="106"/>
      <c r="BC14" s="107"/>
      <c r="BD14" s="108"/>
      <c r="BE14" s="106"/>
      <c r="BF14" s="107"/>
      <c r="BG14" s="108"/>
      <c r="BH14" s="106"/>
      <c r="BI14" s="107"/>
      <c r="BJ14" s="108"/>
      <c r="BK14" s="106"/>
      <c r="BL14" s="107"/>
      <c r="BM14" s="108"/>
      <c r="BN14" s="106"/>
      <c r="BO14" s="107"/>
      <c r="BP14" s="108"/>
      <c r="BQ14" s="106"/>
      <c r="BR14" s="107"/>
      <c r="BS14" s="108"/>
      <c r="BT14" s="106"/>
      <c r="BU14" s="107"/>
      <c r="BV14" s="108"/>
      <c r="BW14" s="106"/>
      <c r="BX14" s="107"/>
      <c r="BY14" s="919"/>
      <c r="BZ14" s="106"/>
      <c r="CA14" s="107"/>
    </row>
    <row r="15" spans="1:79" ht="25.5">
      <c r="A15" s="129" t="s">
        <v>213</v>
      </c>
      <c r="B15" s="130">
        <v>11155.2</v>
      </c>
      <c r="C15" s="130">
        <v>13798.3</v>
      </c>
      <c r="D15" s="130">
        <v>15398.2</v>
      </c>
      <c r="E15" s="131">
        <v>17300</v>
      </c>
      <c r="F15" s="131">
        <v>19039</v>
      </c>
      <c r="G15" s="132">
        <v>110.05202312138729</v>
      </c>
      <c r="H15" s="131">
        <v>21150</v>
      </c>
      <c r="I15" s="132">
        <v>111.08776721466465</v>
      </c>
      <c r="J15" s="131">
        <v>23423.5</v>
      </c>
      <c r="K15" s="132">
        <v>110.74940898345153</v>
      </c>
      <c r="L15" s="131">
        <v>23673.9</v>
      </c>
      <c r="M15" s="131">
        <v>22317.8</v>
      </c>
      <c r="N15" s="132">
        <v>106.07631576589091</v>
      </c>
      <c r="O15" s="131">
        <v>23383.8</v>
      </c>
      <c r="P15" s="131">
        <v>21620.400000000001</v>
      </c>
      <c r="Q15" s="132">
        <v>108.15618582449906</v>
      </c>
      <c r="R15" s="131">
        <v>23838.400000000001</v>
      </c>
      <c r="S15" s="131">
        <v>21978.7</v>
      </c>
      <c r="T15" s="132">
        <v>108.46137396661312</v>
      </c>
      <c r="U15" s="131">
        <v>24126.7</v>
      </c>
      <c r="V15" s="131">
        <v>22367.4</v>
      </c>
      <c r="W15" s="132">
        <v>107.86546491769271</v>
      </c>
      <c r="X15" s="131">
        <v>24230.400000000001</v>
      </c>
      <c r="Y15" s="131">
        <v>22563.9</v>
      </c>
      <c r="Z15" s="132">
        <v>107.38569130336511</v>
      </c>
      <c r="AA15" s="131">
        <v>24341.599999999999</v>
      </c>
      <c r="AB15" s="131">
        <v>22745.599999999999</v>
      </c>
      <c r="AC15" s="132">
        <v>107.01674169949354</v>
      </c>
      <c r="AD15" s="131">
        <v>24503.5</v>
      </c>
      <c r="AE15" s="131">
        <v>22910</v>
      </c>
      <c r="AF15" s="132">
        <v>106.95547795722391</v>
      </c>
      <c r="AG15" s="131">
        <v>24599</v>
      </c>
      <c r="AH15" s="131">
        <v>22982.1</v>
      </c>
      <c r="AI15" s="132">
        <v>107.03547543523004</v>
      </c>
      <c r="AJ15" s="131">
        <v>24636.6</v>
      </c>
      <c r="AK15" s="131">
        <v>23019.7</v>
      </c>
      <c r="AL15" s="132">
        <v>107.02398380517555</v>
      </c>
      <c r="AM15" s="131">
        <v>24736.6</v>
      </c>
      <c r="AN15" s="131">
        <v>23143.3</v>
      </c>
      <c r="AO15" s="132">
        <v>106.88449788923793</v>
      </c>
      <c r="AP15" s="131">
        <v>24770.2</v>
      </c>
      <c r="AQ15" s="131">
        <v>23176</v>
      </c>
      <c r="AR15" s="132">
        <v>106.87866758715914</v>
      </c>
      <c r="AS15" s="131">
        <v>25042.9</v>
      </c>
      <c r="AT15" s="132">
        <v>106.9135697056375</v>
      </c>
      <c r="AU15" s="131">
        <v>24967.200000000001</v>
      </c>
      <c r="AV15" s="131">
        <v>23658.799999999999</v>
      </c>
      <c r="AW15" s="132">
        <f>AU15/AV15*100</f>
        <v>105.53028894111283</v>
      </c>
      <c r="AX15" s="131">
        <v>24907.1</v>
      </c>
      <c r="AY15" s="131">
        <v>23336.2</v>
      </c>
      <c r="AZ15" s="132">
        <f>AX15/AY15*100</f>
        <v>106.73160154609576</v>
      </c>
      <c r="BA15" s="131">
        <v>25233.7</v>
      </c>
      <c r="BB15" s="131">
        <v>23781.1</v>
      </c>
      <c r="BC15" s="132">
        <f>BA15/BB15*100</f>
        <v>106.10821198346588</v>
      </c>
      <c r="BD15" s="131">
        <v>25620.6</v>
      </c>
      <c r="BE15" s="131">
        <v>24116.6</v>
      </c>
      <c r="BF15" s="132">
        <f>BD15/BE15*100</f>
        <v>106.23636831062421</v>
      </c>
      <c r="BG15" s="131">
        <v>25820.2</v>
      </c>
      <c r="BH15" s="131">
        <v>24253.7</v>
      </c>
      <c r="BI15" s="132">
        <f>BG15/BH15*100</f>
        <v>106.45880834676771</v>
      </c>
      <c r="BJ15" s="131">
        <v>25992</v>
      </c>
      <c r="BK15" s="131">
        <v>24363.200000000001</v>
      </c>
      <c r="BL15" s="132">
        <f>BJ15/BK15*100</f>
        <v>106.68549287449925</v>
      </c>
      <c r="BM15" s="131">
        <v>26197.3</v>
      </c>
      <c r="BN15" s="131">
        <v>24510.2</v>
      </c>
      <c r="BO15" s="132">
        <f>BM15/BN15*100</f>
        <v>106.88325676657064</v>
      </c>
      <c r="BP15" s="131">
        <v>26300.2</v>
      </c>
      <c r="BQ15" s="131">
        <v>24562.7</v>
      </c>
      <c r="BR15" s="132">
        <f>BP15/BQ15*100</f>
        <v>107.07373375076845</v>
      </c>
      <c r="BS15" s="131">
        <v>26317.8</v>
      </c>
      <c r="BT15" s="131">
        <v>24605</v>
      </c>
      <c r="BU15" s="132">
        <f>BS15/BT15*100</f>
        <v>106.96118675066045</v>
      </c>
      <c r="BV15" s="131">
        <v>26448.1</v>
      </c>
      <c r="BW15" s="131">
        <v>24721.200000000001</v>
      </c>
      <c r="BX15" s="132">
        <f>BV15/BW15*100</f>
        <v>106.98550232189375</v>
      </c>
      <c r="BY15" s="920">
        <v>26474</v>
      </c>
      <c r="BZ15" s="131">
        <v>24753.3</v>
      </c>
      <c r="CA15" s="132">
        <f>BY15/BZ15*100</f>
        <v>106.95139637947264</v>
      </c>
    </row>
    <row r="16" spans="1:79">
      <c r="A16" s="122" t="s">
        <v>208</v>
      </c>
      <c r="B16" s="123">
        <f>B15/B5*100</f>
        <v>81.532535685833125</v>
      </c>
      <c r="C16" s="123">
        <f>C15/C5*100</f>
        <v>80.100195631098956</v>
      </c>
      <c r="D16" s="123">
        <f>D15/D5*100</f>
        <v>81.245844897270032</v>
      </c>
      <c r="E16" s="123">
        <f>E15/E5*100</f>
        <v>82.490940301354186</v>
      </c>
      <c r="F16" s="123">
        <v>80.817213612303206</v>
      </c>
      <c r="G16" s="124"/>
      <c r="H16" s="123">
        <v>79.347214406302754</v>
      </c>
      <c r="I16" s="124"/>
      <c r="J16" s="123">
        <v>78.445458077134319</v>
      </c>
      <c r="K16" s="124"/>
      <c r="L16" s="123">
        <v>80.155408836973081</v>
      </c>
      <c r="M16" s="123">
        <v>84.346383367914228</v>
      </c>
      <c r="N16" s="124"/>
      <c r="O16" s="123">
        <v>79.581126887107089</v>
      </c>
      <c r="P16" s="123">
        <v>81.892042377022179</v>
      </c>
      <c r="Q16" s="124"/>
      <c r="R16" s="125">
        <v>79.310379244837335</v>
      </c>
      <c r="S16" s="123">
        <v>81.233806794031665</v>
      </c>
      <c r="T16" s="124"/>
      <c r="U16" s="125">
        <v>78.384085821683485</v>
      </c>
      <c r="V16" s="123">
        <v>80.655560363479012</v>
      </c>
      <c r="W16" s="124"/>
      <c r="X16" s="125">
        <v>77.96590536131437</v>
      </c>
      <c r="Y16" s="123">
        <v>80.417055733358055</v>
      </c>
      <c r="Z16" s="124"/>
      <c r="AA16" s="125">
        <v>77.253583930787357</v>
      </c>
      <c r="AB16" s="123">
        <v>79.847785945475351</v>
      </c>
      <c r="AC16" s="124"/>
      <c r="AD16" s="125">
        <v>77.416796729370574</v>
      </c>
      <c r="AE16" s="123">
        <v>79.882007545380375</v>
      </c>
      <c r="AF16" s="124"/>
      <c r="AG16" s="125">
        <v>77.995250340054085</v>
      </c>
      <c r="AH16" s="123">
        <v>80.041026855524848</v>
      </c>
      <c r="AI16" s="124"/>
      <c r="AJ16" s="125">
        <v>78.011323335697639</v>
      </c>
      <c r="AK16" s="123">
        <v>80.051536891303073</v>
      </c>
      <c r="AL16" s="124"/>
      <c r="AM16" s="125">
        <v>78.117223520495159</v>
      </c>
      <c r="AN16" s="123">
        <v>80.194115547608902</v>
      </c>
      <c r="AO16" s="124"/>
      <c r="AP16" s="123">
        <v>78.023996043708195</v>
      </c>
      <c r="AQ16" s="123">
        <v>79.963013311067712</v>
      </c>
      <c r="AR16" s="124"/>
      <c r="AS16" s="123">
        <v>76.791858061904733</v>
      </c>
      <c r="AT16" s="124"/>
      <c r="AU16" s="125">
        <f>AU15/AU5*100</f>
        <v>80.725283394657382</v>
      </c>
      <c r="AV16" s="123">
        <f>AV15/AV5*100</f>
        <v>80.362498768686251</v>
      </c>
      <c r="AW16" s="124"/>
      <c r="AX16" s="125">
        <f>AX15/AX5*100</f>
        <v>80.089713495610781</v>
      </c>
      <c r="AY16" s="123">
        <f>AY15/AY5*100</f>
        <v>79.80452572866831</v>
      </c>
      <c r="AZ16" s="124"/>
      <c r="BA16" s="125">
        <f>BA15/BA5*100</f>
        <v>79.940758106160203</v>
      </c>
      <c r="BB16" s="123">
        <f>BB15/BB5*100</f>
        <v>79.432906014309296</v>
      </c>
      <c r="BC16" s="124"/>
      <c r="BD16" s="125">
        <f>BD15/BD5*100</f>
        <v>79.425742390094641</v>
      </c>
      <c r="BE16" s="123">
        <f>BE15/BE5*100</f>
        <v>78.672812623351376</v>
      </c>
      <c r="BF16" s="124"/>
      <c r="BG16" s="125">
        <f>BG15/BG5*100</f>
        <v>79.014499140088986</v>
      </c>
      <c r="BH16" s="123">
        <f>BH15/BH5*100</f>
        <v>78.342873016693375</v>
      </c>
      <c r="BI16" s="124"/>
      <c r="BJ16" s="125">
        <f>BJ15/BJ5*100</f>
        <v>78.469257754243159</v>
      </c>
      <c r="BK16" s="123">
        <f>BK15/BK5*100</f>
        <v>77.564859710729991</v>
      </c>
      <c r="BL16" s="124"/>
      <c r="BM16" s="125">
        <f>BM15/BM5*100</f>
        <v>78.827278252863039</v>
      </c>
      <c r="BN16" s="123">
        <f>BN15/BN5*100</f>
        <v>77.680444717709491</v>
      </c>
      <c r="BO16" s="124"/>
      <c r="BP16" s="125">
        <f>BP15/BP5*100</f>
        <v>79.457277687478467</v>
      </c>
      <c r="BQ16" s="123">
        <f>BQ15/BQ5*100</f>
        <v>78.12563613231552</v>
      </c>
      <c r="BR16" s="124"/>
      <c r="BS16" s="125">
        <f>BS15/BS5*100</f>
        <v>79.563813577768641</v>
      </c>
      <c r="BT16" s="123">
        <f>BT15/BT5*100</f>
        <v>78.156516325357273</v>
      </c>
      <c r="BU16" s="124"/>
      <c r="BV16" s="125">
        <f>BV15/BV5*100</f>
        <v>79.887937414102964</v>
      </c>
      <c r="BW16" s="123">
        <f>BW15/BW5*100</f>
        <v>78.310947795235691</v>
      </c>
      <c r="BX16" s="124"/>
      <c r="BY16" s="922">
        <f>BY15/BY5*100</f>
        <v>79.913065789275095</v>
      </c>
      <c r="BZ16" s="123">
        <f>BZ15/BZ5*100</f>
        <v>78.212196948393142</v>
      </c>
      <c r="CA16" s="124"/>
    </row>
    <row r="17" spans="1:79" ht="27" customHeight="1">
      <c r="A17" s="128" t="s">
        <v>214</v>
      </c>
      <c r="B17" s="126">
        <v>10969.5</v>
      </c>
      <c r="C17" s="126">
        <v>13584.4</v>
      </c>
      <c r="D17" s="105">
        <v>15146.4</v>
      </c>
      <c r="E17" s="133">
        <v>17030</v>
      </c>
      <c r="F17" s="69">
        <v>18749.599999999999</v>
      </c>
      <c r="G17" s="107">
        <v>110.09747504403992</v>
      </c>
      <c r="H17" s="69">
        <v>20829</v>
      </c>
      <c r="I17" s="107">
        <v>111.09036992789181</v>
      </c>
      <c r="J17" s="69">
        <v>23064.799999999999</v>
      </c>
      <c r="K17" s="107">
        <v>110.73407268711892</v>
      </c>
      <c r="L17" s="69">
        <v>23330.7</v>
      </c>
      <c r="M17" s="69">
        <v>21996</v>
      </c>
      <c r="N17" s="107">
        <v>106.06792144026187</v>
      </c>
      <c r="O17" s="69">
        <v>23013.8</v>
      </c>
      <c r="P17" s="69">
        <v>21260.799999999999</v>
      </c>
      <c r="Q17" s="107">
        <v>108.24522125225768</v>
      </c>
      <c r="R17" s="70">
        <v>23457.1</v>
      </c>
      <c r="S17" s="69">
        <v>21599</v>
      </c>
      <c r="T17" s="107">
        <v>108.6027130885689</v>
      </c>
      <c r="U17" s="70">
        <v>23755.8</v>
      </c>
      <c r="V17" s="69">
        <v>21994.400000000001</v>
      </c>
      <c r="W17" s="107">
        <v>108.0084021387262</v>
      </c>
      <c r="X17" s="70">
        <v>23866.9</v>
      </c>
      <c r="Y17" s="69">
        <v>22196.1</v>
      </c>
      <c r="Z17" s="107">
        <v>107.52744851573026</v>
      </c>
      <c r="AA17" s="70">
        <v>23972.799999999999</v>
      </c>
      <c r="AB17" s="69">
        <v>22367.3</v>
      </c>
      <c r="AC17" s="107">
        <v>107.17788915067979</v>
      </c>
      <c r="AD17" s="70">
        <v>24140.799999999999</v>
      </c>
      <c r="AE17" s="69">
        <v>22537.7</v>
      </c>
      <c r="AF17" s="107">
        <v>107.11297071129707</v>
      </c>
      <c r="AG17" s="70">
        <v>24242.6</v>
      </c>
      <c r="AH17" s="69">
        <v>22616.3</v>
      </c>
      <c r="AI17" s="107">
        <v>107.1908313915185</v>
      </c>
      <c r="AJ17" s="70">
        <v>24283.1</v>
      </c>
      <c r="AK17" s="69">
        <v>22658.2</v>
      </c>
      <c r="AL17" s="107">
        <v>107.17135518267116</v>
      </c>
      <c r="AM17" s="70">
        <v>24385.3</v>
      </c>
      <c r="AN17" s="69">
        <v>22784.799999999999</v>
      </c>
      <c r="AO17" s="107">
        <v>107.02441978863102</v>
      </c>
      <c r="AP17" s="69">
        <v>24416.6</v>
      </c>
      <c r="AQ17" s="69">
        <v>22821.4</v>
      </c>
      <c r="AR17" s="107">
        <v>106.98993050382535</v>
      </c>
      <c r="AS17" s="69">
        <v>24681.7</v>
      </c>
      <c r="AT17" s="107">
        <v>107.01024938434325</v>
      </c>
      <c r="AU17" s="70">
        <v>24605.1</v>
      </c>
      <c r="AV17" s="69">
        <v>23313</v>
      </c>
      <c r="AW17" s="107">
        <f t="shared" ref="AW17:AW28" si="0">AU17/AV17*100</f>
        <v>105.54240123536225</v>
      </c>
      <c r="AX17" s="70">
        <v>24456.5</v>
      </c>
      <c r="AY17" s="69">
        <v>22962</v>
      </c>
      <c r="AZ17" s="107">
        <f t="shared" ref="AZ17:AZ28" si="1">AX17/AY17*100</f>
        <v>106.50857939203901</v>
      </c>
      <c r="BA17" s="70">
        <v>24769.7</v>
      </c>
      <c r="BB17" s="69">
        <v>23395.200000000001</v>
      </c>
      <c r="BC17" s="107">
        <f t="shared" ref="BC17:BC28" si="2">BA17/BB17*100</f>
        <v>105.87513678019423</v>
      </c>
      <c r="BD17" s="70">
        <v>25164.400000000001</v>
      </c>
      <c r="BE17" s="69">
        <v>23741.8</v>
      </c>
      <c r="BF17" s="107">
        <f t="shared" ref="BF17:BF28" si="3">BD17/BE17*100</f>
        <v>105.9919635410963</v>
      </c>
      <c r="BG17" s="70">
        <v>25383</v>
      </c>
      <c r="BH17" s="69">
        <v>23886.9</v>
      </c>
      <c r="BI17" s="107">
        <f t="shared" ref="BI17:BI28" si="4">BG17/BH17*100</f>
        <v>106.26326563932531</v>
      </c>
      <c r="BJ17" s="70">
        <v>25554.3</v>
      </c>
      <c r="BK17" s="69">
        <v>23990.9</v>
      </c>
      <c r="BL17" s="107">
        <f t="shared" ref="BL17:BL28" si="5">BJ17/BK17*100</f>
        <v>106.51663755840755</v>
      </c>
      <c r="BM17" s="70">
        <v>25767.200000000001</v>
      </c>
      <c r="BN17" s="69">
        <v>24143.9</v>
      </c>
      <c r="BO17" s="107">
        <f t="shared" ref="BO17:BO28" si="6">BM17/BN17*100</f>
        <v>106.72343738998255</v>
      </c>
      <c r="BP17" s="70">
        <v>25880.799999999999</v>
      </c>
      <c r="BQ17" s="69">
        <v>24202.5</v>
      </c>
      <c r="BR17" s="107">
        <f t="shared" ref="BR17:BR28" si="7">BP17/BQ17*100</f>
        <v>106.93440760252039</v>
      </c>
      <c r="BS17" s="70">
        <v>25907.3</v>
      </c>
      <c r="BT17" s="69">
        <v>24248.7</v>
      </c>
      <c r="BU17" s="107">
        <f t="shared" ref="BU17:BU28" si="8">BS17/BT17*100</f>
        <v>106.83995430682882</v>
      </c>
      <c r="BV17" s="70">
        <v>26042.2</v>
      </c>
      <c r="BW17" s="69">
        <v>24366.400000000001</v>
      </c>
      <c r="BX17" s="107">
        <f t="shared" ref="BX17:BX28" si="9">BV17/BW17*100</f>
        <v>106.87750344737015</v>
      </c>
      <c r="BY17" s="923">
        <v>26071.200000000001</v>
      </c>
      <c r="BZ17" s="69">
        <v>24396.1</v>
      </c>
      <c r="CA17" s="107">
        <f t="shared" ref="CA17:CA28" si="10">BY17/BZ17*100</f>
        <v>106.8662614106353</v>
      </c>
    </row>
    <row r="18" spans="1:79">
      <c r="A18" s="128" t="s">
        <v>215</v>
      </c>
      <c r="B18" s="126">
        <v>31921.4</v>
      </c>
      <c r="C18" s="126">
        <v>38175.1</v>
      </c>
      <c r="D18" s="105">
        <v>42860.9</v>
      </c>
      <c r="E18" s="133">
        <v>48763</v>
      </c>
      <c r="F18" s="69">
        <v>56905</v>
      </c>
      <c r="G18" s="107">
        <v>116.69708590529706</v>
      </c>
      <c r="H18" s="69">
        <v>64496</v>
      </c>
      <c r="I18" s="107">
        <v>113.33977682101748</v>
      </c>
      <c r="J18" s="69">
        <v>70490.5</v>
      </c>
      <c r="K18" s="107">
        <v>109.29437484495162</v>
      </c>
      <c r="L18" s="69">
        <v>71090.600000000006</v>
      </c>
      <c r="M18" s="69">
        <v>64446.7</v>
      </c>
      <c r="N18" s="107">
        <v>110.3091391801287</v>
      </c>
      <c r="O18" s="69">
        <v>74064.5</v>
      </c>
      <c r="P18" s="69">
        <v>68679.199999999997</v>
      </c>
      <c r="Q18" s="107">
        <v>107.84123868653101</v>
      </c>
      <c r="R18" s="70">
        <v>76179.600000000006</v>
      </c>
      <c r="S18" s="69">
        <v>71687.100000000006</v>
      </c>
      <c r="T18" s="107">
        <v>106.26681787936742</v>
      </c>
      <c r="U18" s="70">
        <v>75034.5</v>
      </c>
      <c r="V18" s="69">
        <v>71099.5</v>
      </c>
      <c r="W18" s="107">
        <v>105.53449742965843</v>
      </c>
      <c r="X18" s="70">
        <v>74113.899999999994</v>
      </c>
      <c r="Y18" s="69">
        <v>70639.3</v>
      </c>
      <c r="Z18" s="107">
        <v>104.9187916641303</v>
      </c>
      <c r="AA18" s="70">
        <v>75011.3</v>
      </c>
      <c r="AB18" s="69">
        <v>72179.8</v>
      </c>
      <c r="AC18" s="107">
        <v>103.92284267897666</v>
      </c>
      <c r="AD18" s="70">
        <v>74277.8</v>
      </c>
      <c r="AE18" s="69">
        <v>71557.3</v>
      </c>
      <c r="AF18" s="107">
        <v>103.80184830897757</v>
      </c>
      <c r="AG18" s="70">
        <v>73453.100000000006</v>
      </c>
      <c r="AH18" s="69">
        <v>70802.399999999994</v>
      </c>
      <c r="AI18" s="107">
        <v>103.74379964520979</v>
      </c>
      <c r="AJ18" s="70">
        <v>72977.3</v>
      </c>
      <c r="AK18" s="69">
        <v>70210.100000000006</v>
      </c>
      <c r="AL18" s="107">
        <v>103.9413132868348</v>
      </c>
      <c r="AM18" s="70">
        <v>72874.100000000006</v>
      </c>
      <c r="AN18" s="69">
        <v>70055.5</v>
      </c>
      <c r="AO18" s="107">
        <v>104.02338146184098</v>
      </c>
      <c r="AP18" s="69">
        <v>73239.5</v>
      </c>
      <c r="AQ18" s="69">
        <v>69643.199999999997</v>
      </c>
      <c r="AR18" s="107">
        <v>105.16389252647782</v>
      </c>
      <c r="AS18" s="69">
        <v>74627.899999999994</v>
      </c>
      <c r="AT18" s="107">
        <v>105.86944340017448</v>
      </c>
      <c r="AU18" s="70">
        <v>75342.100000000006</v>
      </c>
      <c r="AV18" s="69">
        <v>70500.800000000003</v>
      </c>
      <c r="AW18" s="107">
        <f t="shared" si="0"/>
        <v>106.86701427501532</v>
      </c>
      <c r="AX18" s="70">
        <v>87925.2</v>
      </c>
      <c r="AY18" s="69">
        <v>73665.8</v>
      </c>
      <c r="AZ18" s="107">
        <f t="shared" si="1"/>
        <v>119.35687931170229</v>
      </c>
      <c r="BA18" s="70">
        <v>91097.9</v>
      </c>
      <c r="BB18" s="69">
        <v>75896.7</v>
      </c>
      <c r="BC18" s="107">
        <f t="shared" si="2"/>
        <v>120.02880230629262</v>
      </c>
      <c r="BD18" s="70">
        <v>90376.5</v>
      </c>
      <c r="BE18" s="69">
        <v>74840.399999999994</v>
      </c>
      <c r="BF18" s="107">
        <f t="shared" si="3"/>
        <v>120.7589750990107</v>
      </c>
      <c r="BG18" s="70">
        <v>88104</v>
      </c>
      <c r="BH18" s="69">
        <v>73969.8</v>
      </c>
      <c r="BI18" s="107">
        <f t="shared" si="4"/>
        <v>119.10806842792599</v>
      </c>
      <c r="BJ18" s="70">
        <v>88488.5</v>
      </c>
      <c r="BK18" s="69">
        <v>74898.5</v>
      </c>
      <c r="BL18" s="107">
        <f t="shared" si="5"/>
        <v>118.14455563195526</v>
      </c>
      <c r="BM18" s="70">
        <v>87614</v>
      </c>
      <c r="BN18" s="69">
        <v>74194.3</v>
      </c>
      <c r="BO18" s="107">
        <f t="shared" si="6"/>
        <v>118.08723850754032</v>
      </c>
      <c r="BP18" s="70">
        <v>86190.1</v>
      </c>
      <c r="BQ18" s="69">
        <v>73384.100000000006</v>
      </c>
      <c r="BR18" s="107">
        <f t="shared" si="7"/>
        <v>117.45064666596714</v>
      </c>
      <c r="BS18" s="70">
        <v>84976</v>
      </c>
      <c r="BT18" s="69">
        <v>72923.7</v>
      </c>
      <c r="BU18" s="107">
        <f t="shared" si="8"/>
        <v>116.52727439776096</v>
      </c>
      <c r="BV18" s="70">
        <v>84414.7</v>
      </c>
      <c r="BW18" s="69">
        <v>72845</v>
      </c>
      <c r="BX18" s="107">
        <f t="shared" si="9"/>
        <v>115.88262749673966</v>
      </c>
      <c r="BY18" s="923">
        <v>83990</v>
      </c>
      <c r="BZ18" s="69">
        <v>73218.100000000006</v>
      </c>
      <c r="CA18" s="107">
        <f t="shared" si="10"/>
        <v>114.7120725612929</v>
      </c>
    </row>
    <row r="19" spans="1:79" ht="25.5">
      <c r="A19" s="109" t="s">
        <v>216</v>
      </c>
      <c r="B19" s="126">
        <v>15703.3</v>
      </c>
      <c r="C19" s="126">
        <v>19071.8</v>
      </c>
      <c r="D19" s="105">
        <v>21639.9</v>
      </c>
      <c r="E19" s="127">
        <v>24151</v>
      </c>
      <c r="F19" s="69">
        <v>26775.9</v>
      </c>
      <c r="G19" s="107">
        <v>110.86870108898184</v>
      </c>
      <c r="H19" s="69">
        <v>29329</v>
      </c>
      <c r="I19" s="107">
        <v>109.5350669818755</v>
      </c>
      <c r="J19" s="69">
        <v>32238.6</v>
      </c>
      <c r="K19" s="107">
        <v>109.92055644583859</v>
      </c>
      <c r="L19" s="69">
        <v>32558.1</v>
      </c>
      <c r="M19" s="69">
        <v>29560</v>
      </c>
      <c r="N19" s="107">
        <v>110.14242219215156</v>
      </c>
      <c r="O19" s="69">
        <v>31871.9</v>
      </c>
      <c r="P19" s="69">
        <v>29241</v>
      </c>
      <c r="Q19" s="107">
        <v>108.99729831401115</v>
      </c>
      <c r="R19" s="70">
        <v>32529.599999999999</v>
      </c>
      <c r="S19" s="69">
        <v>29762.7</v>
      </c>
      <c r="T19" s="107">
        <v>109.29653559656884</v>
      </c>
      <c r="U19" s="70">
        <v>33721.4</v>
      </c>
      <c r="V19" s="69">
        <v>30899.1</v>
      </c>
      <c r="W19" s="107">
        <v>109.13392299452089</v>
      </c>
      <c r="X19" s="70">
        <v>34070.300000000003</v>
      </c>
      <c r="Y19" s="69">
        <v>31310.5</v>
      </c>
      <c r="Z19" s="107">
        <v>108.81429552386581</v>
      </c>
      <c r="AA19" s="70">
        <v>34414.1</v>
      </c>
      <c r="AB19" s="69">
        <v>31538.1</v>
      </c>
      <c r="AC19" s="107">
        <v>109.1191289265999</v>
      </c>
      <c r="AD19" s="70">
        <v>34542.699999999997</v>
      </c>
      <c r="AE19" s="69">
        <v>31734</v>
      </c>
      <c r="AF19" s="107">
        <v>108.85075943782694</v>
      </c>
      <c r="AG19" s="70">
        <v>34488.300000000003</v>
      </c>
      <c r="AH19" s="69">
        <v>31840.7</v>
      </c>
      <c r="AI19" s="107">
        <v>108.31514382535561</v>
      </c>
      <c r="AJ19" s="70">
        <v>34366.1</v>
      </c>
      <c r="AK19" s="69">
        <v>31712.9</v>
      </c>
      <c r="AL19" s="107">
        <v>108.36631150099801</v>
      </c>
      <c r="AM19" s="70">
        <v>34262.9</v>
      </c>
      <c r="AN19" s="69">
        <v>31621.599999999999</v>
      </c>
      <c r="AO19" s="107">
        <v>108.35283477116909</v>
      </c>
      <c r="AP19" s="69">
        <v>34164.9</v>
      </c>
      <c r="AQ19" s="69">
        <v>31562</v>
      </c>
      <c r="AR19" s="107">
        <v>108.24694252582219</v>
      </c>
      <c r="AS19" s="69">
        <v>34832.300000000003</v>
      </c>
      <c r="AT19" s="107">
        <v>108.04532454883278</v>
      </c>
      <c r="AU19" s="70">
        <v>34616.6</v>
      </c>
      <c r="AV19" s="69">
        <v>32326.400000000001</v>
      </c>
      <c r="AW19" s="107">
        <f t="shared" si="0"/>
        <v>107.08461195802809</v>
      </c>
      <c r="AX19" s="70">
        <v>34310.699999999997</v>
      </c>
      <c r="AY19" s="69">
        <v>31681.8</v>
      </c>
      <c r="AZ19" s="107">
        <f t="shared" si="1"/>
        <v>108.29782398727343</v>
      </c>
      <c r="BA19" s="70">
        <v>34751.4</v>
      </c>
      <c r="BB19" s="69">
        <v>32339.200000000001</v>
      </c>
      <c r="BC19" s="107">
        <f t="shared" si="2"/>
        <v>107.45905897486642</v>
      </c>
      <c r="BD19" s="70">
        <v>35733.5</v>
      </c>
      <c r="BE19" s="69">
        <v>33560.699999999997</v>
      </c>
      <c r="BF19" s="107">
        <f t="shared" si="3"/>
        <v>106.47423921431913</v>
      </c>
      <c r="BG19" s="70">
        <v>36092.6</v>
      </c>
      <c r="BH19" s="69">
        <v>33928.9</v>
      </c>
      <c r="BI19" s="107">
        <f t="shared" si="4"/>
        <v>106.37715929487841</v>
      </c>
      <c r="BJ19" s="70">
        <v>36396.199999999997</v>
      </c>
      <c r="BK19" s="69">
        <v>34271.5</v>
      </c>
      <c r="BL19" s="107">
        <f t="shared" si="5"/>
        <v>106.19961192244283</v>
      </c>
      <c r="BM19" s="70">
        <v>36547.300000000003</v>
      </c>
      <c r="BN19" s="69">
        <v>34403.699999999997</v>
      </c>
      <c r="BO19" s="107">
        <f t="shared" si="6"/>
        <v>106.23072518362852</v>
      </c>
      <c r="BP19" s="70">
        <v>36511.1</v>
      </c>
      <c r="BQ19" s="69">
        <v>34367.599999999999</v>
      </c>
      <c r="BR19" s="107">
        <f t="shared" si="7"/>
        <v>106.23697901511888</v>
      </c>
      <c r="BS19" s="70">
        <v>36352.9</v>
      </c>
      <c r="BT19" s="69">
        <v>34252.9</v>
      </c>
      <c r="BU19" s="107">
        <f t="shared" si="8"/>
        <v>106.13086775134369</v>
      </c>
      <c r="BV19" s="70">
        <v>36243.4</v>
      </c>
      <c r="BW19" s="69">
        <v>34155.199999999997</v>
      </c>
      <c r="BX19" s="107">
        <f t="shared" si="9"/>
        <v>106.11385674802081</v>
      </c>
      <c r="BY19" s="923">
        <v>36196.300000000003</v>
      </c>
      <c r="BZ19" s="69">
        <v>34058.9</v>
      </c>
      <c r="CA19" s="107">
        <f t="shared" si="10"/>
        <v>106.27559903578801</v>
      </c>
    </row>
    <row r="20" spans="1:79">
      <c r="A20" s="109" t="s">
        <v>217</v>
      </c>
      <c r="B20" s="126">
        <v>14534.7</v>
      </c>
      <c r="C20" s="126">
        <v>18314.099999999999</v>
      </c>
      <c r="D20" s="105">
        <v>19233.2</v>
      </c>
      <c r="E20" s="127">
        <v>21464</v>
      </c>
      <c r="F20" s="69">
        <v>23997.3</v>
      </c>
      <c r="G20" s="107">
        <v>111.80255311218785</v>
      </c>
      <c r="H20" s="69">
        <v>25826</v>
      </c>
      <c r="I20" s="107">
        <v>107.62044063290455</v>
      </c>
      <c r="J20" s="69">
        <v>27387.7</v>
      </c>
      <c r="K20" s="107">
        <v>106.0470068922791</v>
      </c>
      <c r="L20" s="69">
        <v>25498</v>
      </c>
      <c r="M20" s="69">
        <v>24175.4</v>
      </c>
      <c r="N20" s="107">
        <v>105.47085053401391</v>
      </c>
      <c r="O20" s="69">
        <v>26146.7</v>
      </c>
      <c r="P20" s="69">
        <v>24416.3</v>
      </c>
      <c r="Q20" s="107">
        <v>107.0870688843109</v>
      </c>
      <c r="R20" s="70">
        <v>27149.8</v>
      </c>
      <c r="S20" s="69">
        <v>25061.8</v>
      </c>
      <c r="T20" s="107">
        <v>108.33140476741494</v>
      </c>
      <c r="U20" s="70">
        <v>27828.6</v>
      </c>
      <c r="V20" s="69">
        <v>25514.799999999999</v>
      </c>
      <c r="W20" s="107">
        <v>109.06846222584538</v>
      </c>
      <c r="X20" s="70">
        <v>28100.1</v>
      </c>
      <c r="Y20" s="69">
        <v>25669</v>
      </c>
      <c r="Z20" s="107">
        <v>109.47095718571038</v>
      </c>
      <c r="AA20" s="70">
        <v>28278.5</v>
      </c>
      <c r="AB20" s="69">
        <v>25992</v>
      </c>
      <c r="AC20" s="107">
        <v>108.79693751923669</v>
      </c>
      <c r="AD20" s="70">
        <v>28568.2</v>
      </c>
      <c r="AE20" s="69">
        <v>26324.5</v>
      </c>
      <c r="AF20" s="107">
        <v>108.52323880795458</v>
      </c>
      <c r="AG20" s="70">
        <v>28684.6</v>
      </c>
      <c r="AH20" s="69">
        <v>26577</v>
      </c>
      <c r="AI20" s="107">
        <v>107.93016518041915</v>
      </c>
      <c r="AJ20" s="70">
        <v>28878.400000000001</v>
      </c>
      <c r="AK20" s="69">
        <v>26738.7</v>
      </c>
      <c r="AL20" s="107">
        <v>108.00225889815138</v>
      </c>
      <c r="AM20" s="70">
        <v>28993.7</v>
      </c>
      <c r="AN20" s="69">
        <v>26868.2</v>
      </c>
      <c r="AO20" s="107">
        <v>107.9108388355007</v>
      </c>
      <c r="AP20" s="69">
        <v>29038.9</v>
      </c>
      <c r="AQ20" s="69">
        <v>26938.7</v>
      </c>
      <c r="AR20" s="107">
        <v>107.79621882273457</v>
      </c>
      <c r="AS20" s="69">
        <v>29485.200000000001</v>
      </c>
      <c r="AT20" s="107">
        <v>107.65854745013273</v>
      </c>
      <c r="AU20" s="70">
        <v>26867.3</v>
      </c>
      <c r="AV20" s="69">
        <v>25576</v>
      </c>
      <c r="AW20" s="107">
        <f t="shared" si="0"/>
        <v>105.04887394432281</v>
      </c>
      <c r="AX20" s="70">
        <v>26305.3</v>
      </c>
      <c r="AY20" s="69">
        <v>25880.5</v>
      </c>
      <c r="AZ20" s="107">
        <f t="shared" si="1"/>
        <v>101.64139023589189</v>
      </c>
      <c r="BA20" s="70">
        <v>27132.9</v>
      </c>
      <c r="BB20" s="69">
        <v>26646.3</v>
      </c>
      <c r="BC20" s="107">
        <f t="shared" si="2"/>
        <v>101.8261447180284</v>
      </c>
      <c r="BD20" s="70">
        <v>27798.7</v>
      </c>
      <c r="BE20" s="69">
        <v>27197.7</v>
      </c>
      <c r="BF20" s="107">
        <f t="shared" si="3"/>
        <v>102.20974567702416</v>
      </c>
      <c r="BG20" s="70">
        <v>27993.599999999999</v>
      </c>
      <c r="BH20" s="69">
        <v>27437</v>
      </c>
      <c r="BI20" s="107">
        <f t="shared" si="4"/>
        <v>102.0286474468783</v>
      </c>
      <c r="BJ20" s="70">
        <v>28447.599999999999</v>
      </c>
      <c r="BK20" s="69">
        <v>27868.400000000001</v>
      </c>
      <c r="BL20" s="107">
        <f t="shared" si="5"/>
        <v>102.07833962480801</v>
      </c>
      <c r="BM20" s="70">
        <v>28791.8</v>
      </c>
      <c r="BN20" s="69">
        <v>28200.7</v>
      </c>
      <c r="BO20" s="107">
        <f t="shared" si="6"/>
        <v>102.0960472612382</v>
      </c>
      <c r="BP20" s="70">
        <v>28968.400000000001</v>
      </c>
      <c r="BQ20" s="69">
        <v>28368.400000000001</v>
      </c>
      <c r="BR20" s="107">
        <f t="shared" si="7"/>
        <v>102.11502939890865</v>
      </c>
      <c r="BS20" s="70">
        <v>29114.9</v>
      </c>
      <c r="BT20" s="69">
        <v>28586.7</v>
      </c>
      <c r="BU20" s="107">
        <f t="shared" si="8"/>
        <v>101.84771239772341</v>
      </c>
      <c r="BV20" s="70">
        <v>29196.799999999999</v>
      </c>
      <c r="BW20" s="69">
        <v>28703.5</v>
      </c>
      <c r="BX20" s="107">
        <f t="shared" si="9"/>
        <v>101.718605744944</v>
      </c>
      <c r="BY20" s="923">
        <v>29261.1</v>
      </c>
      <c r="BZ20" s="69">
        <v>28773.8</v>
      </c>
      <c r="CA20" s="107">
        <f t="shared" si="10"/>
        <v>101.69355455310038</v>
      </c>
    </row>
    <row r="21" spans="1:79" ht="51">
      <c r="A21" s="109" t="s">
        <v>218</v>
      </c>
      <c r="B21" s="126">
        <v>11683</v>
      </c>
      <c r="C21" s="126">
        <v>14589.2</v>
      </c>
      <c r="D21" s="105">
        <v>17373.900000000001</v>
      </c>
      <c r="E21" s="127">
        <v>18546</v>
      </c>
      <c r="F21" s="69">
        <v>20623.5</v>
      </c>
      <c r="G21" s="107">
        <v>111.20187641539954</v>
      </c>
      <c r="H21" s="69">
        <v>21724</v>
      </c>
      <c r="I21" s="107">
        <v>105.33614565907823</v>
      </c>
      <c r="J21" s="69">
        <v>23507.8</v>
      </c>
      <c r="K21" s="107">
        <v>108.21119499171424</v>
      </c>
      <c r="L21" s="69">
        <v>23640</v>
      </c>
      <c r="M21" s="69">
        <v>21916.400000000001</v>
      </c>
      <c r="N21" s="107">
        <v>107.86443028964609</v>
      </c>
      <c r="O21" s="69">
        <v>23670.799999999999</v>
      </c>
      <c r="P21" s="69">
        <v>22005.9</v>
      </c>
      <c r="Q21" s="107">
        <v>107.56569829000404</v>
      </c>
      <c r="R21" s="70">
        <v>24239.4</v>
      </c>
      <c r="S21" s="69">
        <v>22598.2</v>
      </c>
      <c r="T21" s="107">
        <v>107.26252533387614</v>
      </c>
      <c r="U21" s="70">
        <v>24715.7</v>
      </c>
      <c r="V21" s="69">
        <v>22989.5</v>
      </c>
      <c r="W21" s="107">
        <v>107.5086452510929</v>
      </c>
      <c r="X21" s="70">
        <v>24702.6</v>
      </c>
      <c r="Y21" s="69">
        <v>22963.1</v>
      </c>
      <c r="Z21" s="107">
        <v>107.57519672866469</v>
      </c>
      <c r="AA21" s="70">
        <v>24889.8</v>
      </c>
      <c r="AB21" s="69">
        <v>23075.3</v>
      </c>
      <c r="AC21" s="107">
        <v>107.86338639150954</v>
      </c>
      <c r="AD21" s="70">
        <v>25027.4</v>
      </c>
      <c r="AE21" s="69">
        <v>23222.9</v>
      </c>
      <c r="AF21" s="107">
        <v>107.77034737263649</v>
      </c>
      <c r="AG21" s="70">
        <v>25064.799999999999</v>
      </c>
      <c r="AH21" s="69">
        <v>23211.599999999999</v>
      </c>
      <c r="AI21" s="107">
        <v>107.98393906495029</v>
      </c>
      <c r="AJ21" s="70">
        <v>25137.7</v>
      </c>
      <c r="AK21" s="69">
        <v>23176.6</v>
      </c>
      <c r="AL21" s="107">
        <v>108.46155173752838</v>
      </c>
      <c r="AM21" s="70">
        <v>25236.7</v>
      </c>
      <c r="AN21" s="69">
        <v>23183.3</v>
      </c>
      <c r="AO21" s="107">
        <v>108.85723775303775</v>
      </c>
      <c r="AP21" s="69">
        <v>25267</v>
      </c>
      <c r="AQ21" s="69">
        <v>23160.6</v>
      </c>
      <c r="AR21" s="107">
        <v>109.09475574898751</v>
      </c>
      <c r="AS21" s="69">
        <v>25679.5</v>
      </c>
      <c r="AT21" s="107">
        <v>109.23821029615704</v>
      </c>
      <c r="AU21" s="70">
        <v>26092.9</v>
      </c>
      <c r="AV21" s="69">
        <v>23859.9</v>
      </c>
      <c r="AW21" s="107">
        <f t="shared" si="0"/>
        <v>109.35879865380826</v>
      </c>
      <c r="AX21" s="70">
        <v>25973.9</v>
      </c>
      <c r="AY21" s="69">
        <v>23892.1</v>
      </c>
      <c r="AZ21" s="107">
        <f t="shared" si="1"/>
        <v>108.71334039284952</v>
      </c>
      <c r="BA21" s="70">
        <v>26343</v>
      </c>
      <c r="BB21" s="69">
        <v>24466.9</v>
      </c>
      <c r="BC21" s="107">
        <f t="shared" si="2"/>
        <v>107.66791052401408</v>
      </c>
      <c r="BD21" s="70">
        <v>26881.1</v>
      </c>
      <c r="BE21" s="69">
        <v>24897.7</v>
      </c>
      <c r="BF21" s="107">
        <f t="shared" si="3"/>
        <v>107.96619768091027</v>
      </c>
      <c r="BG21" s="70">
        <v>26871.7</v>
      </c>
      <c r="BH21" s="69">
        <v>24879</v>
      </c>
      <c r="BI21" s="107">
        <f t="shared" si="4"/>
        <v>108.00956630089632</v>
      </c>
      <c r="BJ21" s="70">
        <v>27061.200000000001</v>
      </c>
      <c r="BK21" s="69">
        <v>25079.4</v>
      </c>
      <c r="BL21" s="107">
        <f t="shared" si="5"/>
        <v>107.90210292112252</v>
      </c>
      <c r="BM21" s="70">
        <v>27233.599999999999</v>
      </c>
      <c r="BN21" s="69">
        <v>25193.599999999999</v>
      </c>
      <c r="BO21" s="107">
        <f t="shared" si="6"/>
        <v>108.09729455099708</v>
      </c>
      <c r="BP21" s="70">
        <v>27226.1</v>
      </c>
      <c r="BQ21" s="69">
        <v>25235.599999999999</v>
      </c>
      <c r="BR21" s="107">
        <f t="shared" si="7"/>
        <v>107.88766662968187</v>
      </c>
      <c r="BS21" s="70">
        <v>27197</v>
      </c>
      <c r="BT21" s="69">
        <v>25302.6</v>
      </c>
      <c r="BU21" s="107">
        <f t="shared" si="8"/>
        <v>107.486977622853</v>
      </c>
      <c r="BV21" s="70">
        <v>27235.4</v>
      </c>
      <c r="BW21" s="69">
        <v>25407.1</v>
      </c>
      <c r="BX21" s="107">
        <f t="shared" si="9"/>
        <v>107.19602001015464</v>
      </c>
      <c r="BY21" s="923">
        <v>27196.5</v>
      </c>
      <c r="BZ21" s="69">
        <v>25440.5</v>
      </c>
      <c r="CA21" s="107">
        <f t="shared" si="10"/>
        <v>106.90238006328492</v>
      </c>
    </row>
    <row r="22" spans="1:79">
      <c r="A22" s="109" t="s">
        <v>219</v>
      </c>
      <c r="B22" s="126">
        <v>9241.5</v>
      </c>
      <c r="C22" s="126">
        <v>11597</v>
      </c>
      <c r="D22" s="105">
        <v>12970.9</v>
      </c>
      <c r="E22" s="127">
        <v>13539</v>
      </c>
      <c r="F22" s="69">
        <v>14725.6</v>
      </c>
      <c r="G22" s="107">
        <v>108.76431051037743</v>
      </c>
      <c r="H22" s="69">
        <v>16648</v>
      </c>
      <c r="I22" s="107">
        <v>113.05481610256966</v>
      </c>
      <c r="J22" s="69">
        <v>18296.900000000001</v>
      </c>
      <c r="K22" s="107">
        <v>109.90449303219607</v>
      </c>
      <c r="L22" s="69">
        <v>19738.8</v>
      </c>
      <c r="M22" s="69">
        <v>17647.599999999999</v>
      </c>
      <c r="N22" s="107">
        <v>111.84976994038851</v>
      </c>
      <c r="O22" s="69">
        <v>19308.900000000001</v>
      </c>
      <c r="P22" s="69">
        <v>17186.8</v>
      </c>
      <c r="Q22" s="107">
        <v>112.34726650685411</v>
      </c>
      <c r="R22" s="70">
        <v>19527.2</v>
      </c>
      <c r="S22" s="69">
        <v>17482.099999999999</v>
      </c>
      <c r="T22" s="107">
        <v>111.69825135424236</v>
      </c>
      <c r="U22" s="70">
        <v>19597.5</v>
      </c>
      <c r="V22" s="69">
        <v>17638.900000000001</v>
      </c>
      <c r="W22" s="107">
        <v>111.1038670211861</v>
      </c>
      <c r="X22" s="70">
        <v>19664.099999999999</v>
      </c>
      <c r="Y22" s="69">
        <v>17799.099999999999</v>
      </c>
      <c r="Z22" s="107">
        <v>110.47805787933098</v>
      </c>
      <c r="AA22" s="70">
        <v>19761.3</v>
      </c>
      <c r="AB22" s="69">
        <v>17923.8</v>
      </c>
      <c r="AC22" s="107">
        <v>110.25173233354535</v>
      </c>
      <c r="AD22" s="70">
        <v>19808.8</v>
      </c>
      <c r="AE22" s="69">
        <v>17996.3</v>
      </c>
      <c r="AF22" s="107">
        <v>110.07151470024394</v>
      </c>
      <c r="AG22" s="70">
        <v>19730.3</v>
      </c>
      <c r="AH22" s="69">
        <v>17984.2</v>
      </c>
      <c r="AI22" s="107">
        <v>109.70907796843896</v>
      </c>
      <c r="AJ22" s="70">
        <v>19778.7</v>
      </c>
      <c r="AK22" s="69">
        <v>18003.400000000001</v>
      </c>
      <c r="AL22" s="107">
        <v>109.86091516046967</v>
      </c>
      <c r="AM22" s="70">
        <v>19782.7</v>
      </c>
      <c r="AN22" s="69">
        <v>18061.5</v>
      </c>
      <c r="AO22" s="107">
        <v>109.52966254187085</v>
      </c>
      <c r="AP22" s="69">
        <v>19719.7</v>
      </c>
      <c r="AQ22" s="69">
        <v>18078.2</v>
      </c>
      <c r="AR22" s="107">
        <v>109.07999690234647</v>
      </c>
      <c r="AS22" s="69">
        <v>19943.7</v>
      </c>
      <c r="AT22" s="107">
        <v>109.00043176712995</v>
      </c>
      <c r="AU22" s="70">
        <v>20562.7</v>
      </c>
      <c r="AV22" s="69">
        <v>20089.2</v>
      </c>
      <c r="AW22" s="107">
        <f t="shared" si="0"/>
        <v>102.3569878342592</v>
      </c>
      <c r="AX22" s="70">
        <v>19831.2</v>
      </c>
      <c r="AY22" s="69">
        <v>19417.400000000001</v>
      </c>
      <c r="AZ22" s="107">
        <f t="shared" si="1"/>
        <v>102.1310783112054</v>
      </c>
      <c r="BA22" s="70">
        <v>19944.5</v>
      </c>
      <c r="BB22" s="69">
        <v>19573.7</v>
      </c>
      <c r="BC22" s="107">
        <f t="shared" si="2"/>
        <v>101.89437868159825</v>
      </c>
      <c r="BD22" s="70">
        <v>20020.5</v>
      </c>
      <c r="BE22" s="69">
        <v>19656.2</v>
      </c>
      <c r="BF22" s="107">
        <f t="shared" si="3"/>
        <v>101.8533592454289</v>
      </c>
      <c r="BG22" s="70">
        <v>20142.3</v>
      </c>
      <c r="BH22" s="69">
        <v>19729</v>
      </c>
      <c r="BI22" s="107">
        <f t="shared" si="4"/>
        <v>102.09488570125195</v>
      </c>
      <c r="BJ22" s="70">
        <v>20270.5</v>
      </c>
      <c r="BK22" s="69">
        <v>19805</v>
      </c>
      <c r="BL22" s="107">
        <f t="shared" si="5"/>
        <v>102.35041656147436</v>
      </c>
      <c r="BM22" s="70">
        <v>20352.2</v>
      </c>
      <c r="BN22" s="69">
        <v>19847</v>
      </c>
      <c r="BO22" s="107">
        <f t="shared" si="6"/>
        <v>102.54547286743589</v>
      </c>
      <c r="BP22" s="70">
        <v>20297.900000000001</v>
      </c>
      <c r="BQ22" s="69">
        <v>19743.2</v>
      </c>
      <c r="BR22" s="107">
        <f t="shared" si="7"/>
        <v>102.80957494225859</v>
      </c>
      <c r="BS22" s="70">
        <v>20315</v>
      </c>
      <c r="BT22" s="69">
        <v>19770.2</v>
      </c>
      <c r="BU22" s="107">
        <f t="shared" si="8"/>
        <v>102.75566256284712</v>
      </c>
      <c r="BV22" s="70">
        <v>20326.599999999999</v>
      </c>
      <c r="BW22" s="69">
        <v>19790</v>
      </c>
      <c r="BX22" s="107">
        <f t="shared" si="9"/>
        <v>102.71147043961597</v>
      </c>
      <c r="BY22" s="923">
        <v>20304.099999999999</v>
      </c>
      <c r="BZ22" s="69">
        <v>19738.599999999999</v>
      </c>
      <c r="CA22" s="107">
        <f t="shared" si="10"/>
        <v>102.86494482891391</v>
      </c>
    </row>
    <row r="23" spans="1:79">
      <c r="A23" s="109" t="s">
        <v>220</v>
      </c>
      <c r="B23" s="126">
        <v>16446.7</v>
      </c>
      <c r="C23" s="126">
        <v>20668.5</v>
      </c>
      <c r="D23" s="105">
        <v>22470.9</v>
      </c>
      <c r="E23" s="127">
        <v>25486</v>
      </c>
      <c r="F23" s="69">
        <v>28648.2</v>
      </c>
      <c r="G23" s="107">
        <v>112.40759632739542</v>
      </c>
      <c r="H23" s="69">
        <v>31484</v>
      </c>
      <c r="I23" s="107">
        <v>109.89870218722292</v>
      </c>
      <c r="J23" s="69">
        <v>34556.300000000003</v>
      </c>
      <c r="K23" s="107">
        <v>109.75828992504131</v>
      </c>
      <c r="L23" s="69">
        <v>34718.9</v>
      </c>
      <c r="M23" s="69">
        <v>31861.599999999999</v>
      </c>
      <c r="N23" s="107">
        <v>108.96784844452256</v>
      </c>
      <c r="O23" s="69">
        <v>34376</v>
      </c>
      <c r="P23" s="69">
        <v>31758.799999999999</v>
      </c>
      <c r="Q23" s="107">
        <v>108.2408655238863</v>
      </c>
      <c r="R23" s="70">
        <v>34869</v>
      </c>
      <c r="S23" s="69">
        <v>32310.7</v>
      </c>
      <c r="T23" s="107">
        <v>107.91781050859312</v>
      </c>
      <c r="U23" s="70">
        <v>36602</v>
      </c>
      <c r="V23" s="69">
        <v>33424.699999999997</v>
      </c>
      <c r="W23" s="107">
        <v>109.50584448027956</v>
      </c>
      <c r="X23" s="70">
        <v>36820</v>
      </c>
      <c r="Y23" s="69">
        <v>33907.699999999997</v>
      </c>
      <c r="Z23" s="107">
        <v>108.58890458509424</v>
      </c>
      <c r="AA23" s="70">
        <v>36744.5</v>
      </c>
      <c r="AB23" s="69">
        <v>33941.699999999997</v>
      </c>
      <c r="AC23" s="107">
        <v>108.25768891952967</v>
      </c>
      <c r="AD23" s="70">
        <v>36876</v>
      </c>
      <c r="AE23" s="69">
        <v>34136.800000000003</v>
      </c>
      <c r="AF23" s="107">
        <v>108.0241850437065</v>
      </c>
      <c r="AG23" s="70">
        <v>36942.400000000001</v>
      </c>
      <c r="AH23" s="69">
        <v>34340.6</v>
      </c>
      <c r="AI23" s="107">
        <v>107.57645469211371</v>
      </c>
      <c r="AJ23" s="70">
        <v>36853.199999999997</v>
      </c>
      <c r="AK23" s="69">
        <v>34210.1</v>
      </c>
      <c r="AL23" s="107">
        <v>107.72608089423883</v>
      </c>
      <c r="AM23" s="70">
        <v>36896.300000000003</v>
      </c>
      <c r="AN23" s="69">
        <v>34285.1</v>
      </c>
      <c r="AO23" s="107">
        <v>107.61613645577819</v>
      </c>
      <c r="AP23" s="69">
        <v>36768.5</v>
      </c>
      <c r="AQ23" s="69">
        <v>34195.699999999997</v>
      </c>
      <c r="AR23" s="107">
        <v>107.52375298648661</v>
      </c>
      <c r="AS23" s="69">
        <v>37184.699999999997</v>
      </c>
      <c r="AT23" s="107">
        <v>107.60613838865849</v>
      </c>
      <c r="AU23" s="70">
        <v>36278.300000000003</v>
      </c>
      <c r="AV23" s="69">
        <v>34445.1</v>
      </c>
      <c r="AW23" s="107">
        <f t="shared" si="0"/>
        <v>105.32209225695384</v>
      </c>
      <c r="AX23" s="70">
        <v>35561</v>
      </c>
      <c r="AY23" s="69">
        <v>34073.300000000003</v>
      </c>
      <c r="AZ23" s="107">
        <f t="shared" si="1"/>
        <v>104.36617527506873</v>
      </c>
      <c r="BA23" s="70">
        <v>36493.699999999997</v>
      </c>
      <c r="BB23" s="69">
        <v>34539.800000000003</v>
      </c>
      <c r="BC23" s="107">
        <f t="shared" si="2"/>
        <v>105.65695226955569</v>
      </c>
      <c r="BD23" s="70">
        <v>37847.199999999997</v>
      </c>
      <c r="BE23" s="69">
        <v>36253.300000000003</v>
      </c>
      <c r="BF23" s="107">
        <f t="shared" si="3"/>
        <v>104.39656527819534</v>
      </c>
      <c r="BG23" s="70">
        <v>38332.699999999997</v>
      </c>
      <c r="BH23" s="69">
        <v>36468.800000000003</v>
      </c>
      <c r="BI23" s="107">
        <f t="shared" si="4"/>
        <v>105.11094414951958</v>
      </c>
      <c r="BJ23" s="70">
        <v>38338.800000000003</v>
      </c>
      <c r="BK23" s="69">
        <v>36398</v>
      </c>
      <c r="BL23" s="107">
        <f t="shared" si="5"/>
        <v>105.33216110775318</v>
      </c>
      <c r="BM23" s="70">
        <v>38538.9</v>
      </c>
      <c r="BN23" s="69">
        <v>36536.6</v>
      </c>
      <c r="BO23" s="107">
        <f t="shared" si="6"/>
        <v>105.48025815209954</v>
      </c>
      <c r="BP23" s="70">
        <v>38615.4</v>
      </c>
      <c r="BQ23" s="69">
        <v>36591.4</v>
      </c>
      <c r="BR23" s="107">
        <f t="shared" si="7"/>
        <v>105.53135436195392</v>
      </c>
      <c r="BS23" s="70">
        <v>38501.4</v>
      </c>
      <c r="BT23" s="69">
        <v>36501.9</v>
      </c>
      <c r="BU23" s="107">
        <f t="shared" si="8"/>
        <v>105.47779704618117</v>
      </c>
      <c r="BV23" s="70">
        <v>38475.699999999997</v>
      </c>
      <c r="BW23" s="69">
        <v>36541.800000000003</v>
      </c>
      <c r="BX23" s="107">
        <f t="shared" si="9"/>
        <v>105.29229539869409</v>
      </c>
      <c r="BY23" s="923">
        <v>38311.300000000003</v>
      </c>
      <c r="BZ23" s="69">
        <v>36413</v>
      </c>
      <c r="CA23" s="107">
        <f t="shared" si="10"/>
        <v>105.21324801581852</v>
      </c>
    </row>
    <row r="24" spans="1:79">
      <c r="A24" s="109" t="s">
        <v>221</v>
      </c>
      <c r="B24" s="126">
        <v>34852.1</v>
      </c>
      <c r="C24" s="126">
        <v>41488.9</v>
      </c>
      <c r="D24" s="105">
        <v>42768.1</v>
      </c>
      <c r="E24" s="127">
        <v>49977</v>
      </c>
      <c r="F24" s="69">
        <v>55902</v>
      </c>
      <c r="G24" s="107">
        <v>111.85545350861396</v>
      </c>
      <c r="H24" s="69">
        <v>59275</v>
      </c>
      <c r="I24" s="107">
        <v>106.03377338914528</v>
      </c>
      <c r="J24" s="69">
        <v>63051.3</v>
      </c>
      <c r="K24" s="107">
        <v>106.37081400253059</v>
      </c>
      <c r="L24" s="69">
        <v>68704.3</v>
      </c>
      <c r="M24" s="69">
        <v>66556.899999999994</v>
      </c>
      <c r="N24" s="107">
        <v>103.22641228783193</v>
      </c>
      <c r="O24" s="69">
        <v>63612.800000000003</v>
      </c>
      <c r="P24" s="69">
        <v>60375.6</v>
      </c>
      <c r="Q24" s="107">
        <v>105.36176866151227</v>
      </c>
      <c r="R24" s="70">
        <v>63417.4</v>
      </c>
      <c r="S24" s="69">
        <v>60210.400000000001</v>
      </c>
      <c r="T24" s="107">
        <v>105.32632236291404</v>
      </c>
      <c r="U24" s="70">
        <v>67104.5</v>
      </c>
      <c r="V24" s="69">
        <v>62883.9</v>
      </c>
      <c r="W24" s="107">
        <v>106.71173384602417</v>
      </c>
      <c r="X24" s="70">
        <v>67708.100000000006</v>
      </c>
      <c r="Y24" s="69">
        <v>62640.1</v>
      </c>
      <c r="Z24" s="107">
        <v>108.09066396765013</v>
      </c>
      <c r="AA24" s="70">
        <v>67005</v>
      </c>
      <c r="AB24" s="69">
        <v>62246.5</v>
      </c>
      <c r="AC24" s="107">
        <v>107.6446065240616</v>
      </c>
      <c r="AD24" s="70">
        <v>66992.100000000006</v>
      </c>
      <c r="AE24" s="69">
        <v>61714.6</v>
      </c>
      <c r="AF24" s="107">
        <v>108.55146108052229</v>
      </c>
      <c r="AG24" s="70">
        <v>67176.2</v>
      </c>
      <c r="AH24" s="69">
        <v>61704.800000000003</v>
      </c>
      <c r="AI24" s="107">
        <v>108.86705734399915</v>
      </c>
      <c r="AJ24" s="70">
        <v>66557.2</v>
      </c>
      <c r="AK24" s="69">
        <v>60799.7</v>
      </c>
      <c r="AL24" s="107">
        <v>109.46961909351526</v>
      </c>
      <c r="AM24" s="70">
        <v>66397</v>
      </c>
      <c r="AN24" s="69">
        <v>60140.800000000003</v>
      </c>
      <c r="AO24" s="107">
        <v>110.40258859210385</v>
      </c>
      <c r="AP24" s="69">
        <v>66605.399999999994</v>
      </c>
      <c r="AQ24" s="69">
        <v>60046.9</v>
      </c>
      <c r="AR24" s="107">
        <v>110.92229573883081</v>
      </c>
      <c r="AS24" s="69">
        <v>69162.8</v>
      </c>
      <c r="AT24" s="107">
        <v>109.69290086009329</v>
      </c>
      <c r="AU24" s="70">
        <v>56286.400000000001</v>
      </c>
      <c r="AV24" s="69">
        <v>68275.600000000006</v>
      </c>
      <c r="AW24" s="107">
        <f t="shared" si="0"/>
        <v>82.439993204014314</v>
      </c>
      <c r="AX24" s="70">
        <v>66709.2</v>
      </c>
      <c r="AY24" s="69">
        <v>63003.199999999997</v>
      </c>
      <c r="AZ24" s="107">
        <f t="shared" si="1"/>
        <v>105.88224090204943</v>
      </c>
      <c r="BA24" s="70">
        <v>66842.600000000006</v>
      </c>
      <c r="BB24" s="69">
        <v>62828</v>
      </c>
      <c r="BC24" s="107">
        <f t="shared" si="2"/>
        <v>106.38982619214363</v>
      </c>
      <c r="BD24" s="70">
        <v>67416</v>
      </c>
      <c r="BE24" s="69">
        <v>66490</v>
      </c>
      <c r="BF24" s="107">
        <f t="shared" si="3"/>
        <v>101.39269063016995</v>
      </c>
      <c r="BG24" s="70">
        <v>67716.800000000003</v>
      </c>
      <c r="BH24" s="69">
        <v>67107.7</v>
      </c>
      <c r="BI24" s="107">
        <f t="shared" si="4"/>
        <v>100.90764547138407</v>
      </c>
      <c r="BJ24" s="70">
        <v>67028.2</v>
      </c>
      <c r="BK24" s="69">
        <v>66379.7</v>
      </c>
      <c r="BL24" s="107">
        <f t="shared" si="5"/>
        <v>100.97695530410653</v>
      </c>
      <c r="BM24" s="70">
        <v>66985.7</v>
      </c>
      <c r="BN24" s="69">
        <v>66284.100000000006</v>
      </c>
      <c r="BO24" s="107">
        <f t="shared" si="6"/>
        <v>101.05847405335517</v>
      </c>
      <c r="BP24" s="70">
        <v>67032.2</v>
      </c>
      <c r="BQ24" s="69">
        <v>66450</v>
      </c>
      <c r="BR24" s="107">
        <f t="shared" si="7"/>
        <v>100.87614747930775</v>
      </c>
      <c r="BS24" s="70">
        <v>66119.600000000006</v>
      </c>
      <c r="BT24" s="69">
        <v>65778.2</v>
      </c>
      <c r="BU24" s="107">
        <f t="shared" si="8"/>
        <v>100.51901693874264</v>
      </c>
      <c r="BV24" s="70">
        <v>65697</v>
      </c>
      <c r="BW24" s="69">
        <v>65590.2</v>
      </c>
      <c r="BX24" s="107">
        <f t="shared" si="9"/>
        <v>100.16282920314316</v>
      </c>
      <c r="BY24" s="923">
        <v>65808</v>
      </c>
      <c r="BZ24" s="69">
        <v>65782</v>
      </c>
      <c r="CA24" s="107">
        <f t="shared" si="10"/>
        <v>100.03952448998206</v>
      </c>
    </row>
    <row r="25" spans="1:79" ht="25.5">
      <c r="A25" s="109" t="s">
        <v>222</v>
      </c>
      <c r="B25" s="126">
        <v>16823</v>
      </c>
      <c r="C25" s="126">
        <v>21629.9</v>
      </c>
      <c r="D25" s="105">
        <v>23067.8</v>
      </c>
      <c r="E25" s="127">
        <v>25501</v>
      </c>
      <c r="F25" s="69">
        <v>28172.9</v>
      </c>
      <c r="G25" s="107">
        <v>110.47762832830085</v>
      </c>
      <c r="H25" s="69">
        <v>30857</v>
      </c>
      <c r="I25" s="107">
        <v>109.52724071714306</v>
      </c>
      <c r="J25" s="69">
        <v>34076.800000000003</v>
      </c>
      <c r="K25" s="107">
        <v>110.43458534530252</v>
      </c>
      <c r="L25" s="69">
        <v>33914.199999999997</v>
      </c>
      <c r="M25" s="69">
        <v>29287.3</v>
      </c>
      <c r="N25" s="107">
        <v>115.79831531073195</v>
      </c>
      <c r="O25" s="69">
        <v>33937.4</v>
      </c>
      <c r="P25" s="69">
        <v>29772.400000000001</v>
      </c>
      <c r="Q25" s="107">
        <v>113.9894667544437</v>
      </c>
      <c r="R25" s="70">
        <v>34642.699999999997</v>
      </c>
      <c r="S25" s="69">
        <v>30716.6</v>
      </c>
      <c r="T25" s="107">
        <v>112.78168807745648</v>
      </c>
      <c r="U25" s="70">
        <v>35444.5</v>
      </c>
      <c r="V25" s="69">
        <v>31638.9</v>
      </c>
      <c r="W25" s="107">
        <v>112.02823106998029</v>
      </c>
      <c r="X25" s="70">
        <v>35473</v>
      </c>
      <c r="Y25" s="69">
        <v>31890</v>
      </c>
      <c r="Z25" s="107">
        <v>111.23549702100972</v>
      </c>
      <c r="AA25" s="70">
        <v>35919.9</v>
      </c>
      <c r="AB25" s="69">
        <v>32342.799999999999</v>
      </c>
      <c r="AC25" s="107">
        <v>111.05995770310548</v>
      </c>
      <c r="AD25" s="70">
        <v>36156.6</v>
      </c>
      <c r="AE25" s="69">
        <v>32608.2</v>
      </c>
      <c r="AF25" s="107">
        <v>110.88192540526616</v>
      </c>
      <c r="AG25" s="70">
        <v>36112.199999999997</v>
      </c>
      <c r="AH25" s="69">
        <v>32658.9</v>
      </c>
      <c r="AI25" s="107">
        <v>110.57384051514288</v>
      </c>
      <c r="AJ25" s="70">
        <v>36247.800000000003</v>
      </c>
      <c r="AK25" s="69">
        <v>32783.599999999999</v>
      </c>
      <c r="AL25" s="107">
        <v>110.56686880025379</v>
      </c>
      <c r="AM25" s="70">
        <v>36366.400000000001</v>
      </c>
      <c r="AN25" s="69">
        <v>32853</v>
      </c>
      <c r="AO25" s="107">
        <v>110.6943049341004</v>
      </c>
      <c r="AP25" s="69">
        <v>36520.699999999997</v>
      </c>
      <c r="AQ25" s="69">
        <v>32992.1</v>
      </c>
      <c r="AR25" s="107">
        <v>110.6952876597731</v>
      </c>
      <c r="AS25" s="69">
        <v>37824</v>
      </c>
      <c r="AT25" s="107">
        <v>110.9963376842896</v>
      </c>
      <c r="AU25" s="70">
        <v>35316.6</v>
      </c>
      <c r="AV25" s="69">
        <v>33444.800000000003</v>
      </c>
      <c r="AW25" s="107">
        <f t="shared" si="0"/>
        <v>105.59668468640864</v>
      </c>
      <c r="AX25" s="70">
        <v>36328.300000000003</v>
      </c>
      <c r="AY25" s="69">
        <v>33225.699999999997</v>
      </c>
      <c r="AZ25" s="107">
        <f t="shared" si="1"/>
        <v>109.3379522478082</v>
      </c>
      <c r="BA25" s="70">
        <v>36285.1</v>
      </c>
      <c r="BB25" s="69">
        <v>34310</v>
      </c>
      <c r="BC25" s="107">
        <f t="shared" si="2"/>
        <v>105.75663071990672</v>
      </c>
      <c r="BD25" s="70">
        <v>37295.4</v>
      </c>
      <c r="BE25" s="69">
        <v>35081.9</v>
      </c>
      <c r="BF25" s="107">
        <f t="shared" si="3"/>
        <v>106.30952143412986</v>
      </c>
      <c r="BG25" s="70">
        <v>37445.9</v>
      </c>
      <c r="BH25" s="69">
        <v>35117.199999999997</v>
      </c>
      <c r="BI25" s="107">
        <f t="shared" si="4"/>
        <v>106.63122344606064</v>
      </c>
      <c r="BJ25" s="70">
        <v>37887.699999999997</v>
      </c>
      <c r="BK25" s="69">
        <v>35569.1</v>
      </c>
      <c r="BL25" s="107">
        <f t="shared" si="5"/>
        <v>106.51857932868698</v>
      </c>
      <c r="BM25" s="70">
        <v>38239</v>
      </c>
      <c r="BN25" s="69">
        <v>35804.300000000003</v>
      </c>
      <c r="BO25" s="107">
        <f t="shared" si="6"/>
        <v>106.80002122650072</v>
      </c>
      <c r="BP25" s="70">
        <v>38252.199999999997</v>
      </c>
      <c r="BQ25" s="69">
        <v>35753.699999999997</v>
      </c>
      <c r="BR25" s="107">
        <f t="shared" si="7"/>
        <v>106.98808794614263</v>
      </c>
      <c r="BS25" s="70">
        <v>38310.400000000001</v>
      </c>
      <c r="BT25" s="69">
        <v>35908.1</v>
      </c>
      <c r="BU25" s="107">
        <f t="shared" si="8"/>
        <v>106.69013398091238</v>
      </c>
      <c r="BV25" s="70">
        <v>38324</v>
      </c>
      <c r="BW25" s="69">
        <v>36038.6</v>
      </c>
      <c r="BX25" s="107">
        <f t="shared" si="9"/>
        <v>106.34153379987015</v>
      </c>
      <c r="BY25" s="923">
        <v>38469.599999999999</v>
      </c>
      <c r="BZ25" s="69">
        <v>36193.5</v>
      </c>
      <c r="CA25" s="107">
        <f t="shared" si="10"/>
        <v>106.28869824692279</v>
      </c>
    </row>
    <row r="26" spans="1:79" ht="38.25">
      <c r="A26" s="109" t="s">
        <v>223</v>
      </c>
      <c r="B26" s="126">
        <v>16924.900000000001</v>
      </c>
      <c r="C26" s="126">
        <v>21388.1</v>
      </c>
      <c r="D26" s="105">
        <v>23941.599999999999</v>
      </c>
      <c r="E26" s="127">
        <v>25076</v>
      </c>
      <c r="F26" s="69">
        <v>27767.7</v>
      </c>
      <c r="G26" s="107">
        <v>110.73416812888819</v>
      </c>
      <c r="H26" s="69">
        <v>35566</v>
      </c>
      <c r="I26" s="107">
        <v>128.084068900197</v>
      </c>
      <c r="J26" s="69">
        <v>40403.9</v>
      </c>
      <c r="K26" s="107">
        <v>113.60259798684137</v>
      </c>
      <c r="L26" s="69">
        <v>35732</v>
      </c>
      <c r="M26" s="69">
        <v>32309.3</v>
      </c>
      <c r="N26" s="107">
        <v>110.5935442736302</v>
      </c>
      <c r="O26" s="69">
        <v>36117.300000000003</v>
      </c>
      <c r="P26" s="69">
        <v>32925.199999999997</v>
      </c>
      <c r="Q26" s="107">
        <v>109.69500564916844</v>
      </c>
      <c r="R26" s="70">
        <v>37010</v>
      </c>
      <c r="S26" s="69">
        <v>33989.800000000003</v>
      </c>
      <c r="T26" s="107">
        <v>108.88560685852812</v>
      </c>
      <c r="U26" s="70">
        <v>37802.6</v>
      </c>
      <c r="V26" s="69">
        <v>34795.800000000003</v>
      </c>
      <c r="W26" s="107">
        <v>108.64127279729161</v>
      </c>
      <c r="X26" s="70">
        <v>38295</v>
      </c>
      <c r="Y26" s="69">
        <v>35267.199999999997</v>
      </c>
      <c r="Z26" s="107">
        <v>108.58531439978225</v>
      </c>
      <c r="AA26" s="70">
        <v>39101.800000000003</v>
      </c>
      <c r="AB26" s="69">
        <v>36140.5</v>
      </c>
      <c r="AC26" s="107">
        <v>108.19385453992058</v>
      </c>
      <c r="AD26" s="70">
        <v>39818.5</v>
      </c>
      <c r="AE26" s="69">
        <v>36865.800000000003</v>
      </c>
      <c r="AF26" s="107">
        <v>108.00932029143542</v>
      </c>
      <c r="AG26" s="70">
        <v>39493.9</v>
      </c>
      <c r="AH26" s="69">
        <v>36861.199999999997</v>
      </c>
      <c r="AI26" s="107">
        <v>107.1421983006522</v>
      </c>
      <c r="AJ26" s="70">
        <v>39460.6</v>
      </c>
      <c r="AK26" s="69">
        <v>36860.9</v>
      </c>
      <c r="AL26" s="107">
        <v>107.05273067125327</v>
      </c>
      <c r="AM26" s="70">
        <v>39834.5</v>
      </c>
      <c r="AN26" s="69">
        <v>37234.400000000001</v>
      </c>
      <c r="AO26" s="107">
        <v>106.98305867692241</v>
      </c>
      <c r="AP26" s="69">
        <v>40218.6</v>
      </c>
      <c r="AQ26" s="69">
        <v>37815.4</v>
      </c>
      <c r="AR26" s="107">
        <v>106.35508284984422</v>
      </c>
      <c r="AS26" s="69">
        <v>42598.2</v>
      </c>
      <c r="AT26" s="107">
        <v>105.430911372417</v>
      </c>
      <c r="AU26" s="70">
        <v>36249.199999999997</v>
      </c>
      <c r="AV26" s="69">
        <v>35541.599999999999</v>
      </c>
      <c r="AW26" s="107">
        <f t="shared" si="0"/>
        <v>101.99090643077406</v>
      </c>
      <c r="AX26" s="70">
        <v>36632.1</v>
      </c>
      <c r="AY26" s="69">
        <v>36017.1</v>
      </c>
      <c r="AZ26" s="107">
        <f t="shared" si="1"/>
        <v>101.70752226025972</v>
      </c>
      <c r="BA26" s="70">
        <v>37334.1</v>
      </c>
      <c r="BB26" s="69">
        <v>36881.4</v>
      </c>
      <c r="BC26" s="107">
        <f t="shared" si="2"/>
        <v>101.22744798190956</v>
      </c>
      <c r="BD26" s="70">
        <v>38210.6</v>
      </c>
      <c r="BE26" s="69">
        <v>37712.6</v>
      </c>
      <c r="BF26" s="107">
        <f t="shared" si="3"/>
        <v>101.3205135684095</v>
      </c>
      <c r="BG26" s="70">
        <v>39112</v>
      </c>
      <c r="BH26" s="69">
        <v>38199.5</v>
      </c>
      <c r="BI26" s="107">
        <f t="shared" si="4"/>
        <v>102.38877472218222</v>
      </c>
      <c r="BJ26" s="70">
        <v>39586.199999999997</v>
      </c>
      <c r="BK26" s="69">
        <v>39024.400000000001</v>
      </c>
      <c r="BL26" s="107">
        <f t="shared" si="5"/>
        <v>101.43961214009695</v>
      </c>
      <c r="BM26" s="70">
        <v>40136.1</v>
      </c>
      <c r="BN26" s="69">
        <v>39760.6</v>
      </c>
      <c r="BO26" s="107">
        <f t="shared" si="6"/>
        <v>100.94440224745101</v>
      </c>
      <c r="BP26" s="70">
        <v>39807.5</v>
      </c>
      <c r="BQ26" s="69">
        <v>39443.599999999999</v>
      </c>
      <c r="BR26" s="107">
        <f t="shared" si="7"/>
        <v>100.92258313135719</v>
      </c>
      <c r="BS26" s="70">
        <v>39601.9</v>
      </c>
      <c r="BT26" s="69">
        <v>39417.9</v>
      </c>
      <c r="BU26" s="107">
        <f t="shared" si="8"/>
        <v>100.46679300520829</v>
      </c>
      <c r="BV26" s="70">
        <v>39755.5</v>
      </c>
      <c r="BW26" s="69">
        <v>39788.5</v>
      </c>
      <c r="BX26" s="107">
        <f t="shared" si="9"/>
        <v>99.917061462482877</v>
      </c>
      <c r="BY26" s="923">
        <v>39697.199999999997</v>
      </c>
      <c r="BZ26" s="69">
        <v>40176.9</v>
      </c>
      <c r="CA26" s="107">
        <f t="shared" si="10"/>
        <v>98.806030330861745</v>
      </c>
    </row>
    <row r="27" spans="1:79">
      <c r="A27" s="109" t="s">
        <v>224</v>
      </c>
      <c r="B27" s="126">
        <v>8768.4</v>
      </c>
      <c r="C27" s="126">
        <v>11303.2</v>
      </c>
      <c r="D27" s="105">
        <v>13293.1</v>
      </c>
      <c r="E27" s="127">
        <v>14070</v>
      </c>
      <c r="F27" s="69">
        <v>15822.3</v>
      </c>
      <c r="G27" s="107">
        <v>112.45415778251599</v>
      </c>
      <c r="H27" s="69">
        <v>19008</v>
      </c>
      <c r="I27" s="107">
        <v>120.13424091314158</v>
      </c>
      <c r="J27" s="69">
        <v>23450.9</v>
      </c>
      <c r="K27" s="107">
        <v>123.37384259259261</v>
      </c>
      <c r="L27" s="69">
        <v>22944.7</v>
      </c>
      <c r="M27" s="69">
        <v>19487.8</v>
      </c>
      <c r="N27" s="107">
        <v>117.73879042272601</v>
      </c>
      <c r="O27" s="69">
        <v>23309.599999999999</v>
      </c>
      <c r="P27" s="69">
        <v>19966.5</v>
      </c>
      <c r="Q27" s="107">
        <v>116.74354543860967</v>
      </c>
      <c r="R27" s="70">
        <v>23794.2</v>
      </c>
      <c r="S27" s="69">
        <v>20602.5</v>
      </c>
      <c r="T27" s="107">
        <v>115.49180924645069</v>
      </c>
      <c r="U27" s="70">
        <v>23953.200000000001</v>
      </c>
      <c r="V27" s="69">
        <v>20832.2</v>
      </c>
      <c r="W27" s="107">
        <v>114.98161499985599</v>
      </c>
      <c r="X27" s="70">
        <v>24859.599999999999</v>
      </c>
      <c r="Y27" s="69">
        <v>21561.4</v>
      </c>
      <c r="Z27" s="107">
        <v>115.29678035749069</v>
      </c>
      <c r="AA27" s="70">
        <v>26415.3</v>
      </c>
      <c r="AB27" s="69">
        <v>22778.9</v>
      </c>
      <c r="AC27" s="107">
        <v>115.96389641290843</v>
      </c>
      <c r="AD27" s="70">
        <v>25606.799999999999</v>
      </c>
      <c r="AE27" s="69">
        <v>22342.400000000001</v>
      </c>
      <c r="AF27" s="107">
        <v>114.61078487539386</v>
      </c>
      <c r="AG27" s="70">
        <v>24786.5</v>
      </c>
      <c r="AH27" s="69">
        <v>21955.599999999999</v>
      </c>
      <c r="AI27" s="107">
        <v>112.89374920293685</v>
      </c>
      <c r="AJ27" s="70">
        <v>24843.200000000001</v>
      </c>
      <c r="AK27" s="69">
        <v>22137.7</v>
      </c>
      <c r="AL27" s="107">
        <v>112.2212334614707</v>
      </c>
      <c r="AM27" s="70">
        <v>24919</v>
      </c>
      <c r="AN27" s="69">
        <v>22304.1</v>
      </c>
      <c r="AO27" s="107">
        <v>111.72385346191957</v>
      </c>
      <c r="AP27" s="69">
        <v>25094.1</v>
      </c>
      <c r="AQ27" s="69">
        <v>22553.7</v>
      </c>
      <c r="AR27" s="107">
        <v>111.26378376940369</v>
      </c>
      <c r="AS27" s="69">
        <v>25854.7</v>
      </c>
      <c r="AT27" s="107">
        <v>110.25035286492202</v>
      </c>
      <c r="AU27" s="70">
        <v>24341.5</v>
      </c>
      <c r="AV27" s="69">
        <v>22891.4</v>
      </c>
      <c r="AW27" s="107">
        <f t="shared" si="0"/>
        <v>106.33469337829926</v>
      </c>
      <c r="AX27" s="70">
        <v>24534.2</v>
      </c>
      <c r="AY27" s="69">
        <v>23267.200000000001</v>
      </c>
      <c r="AZ27" s="107">
        <f t="shared" si="1"/>
        <v>105.44543391555494</v>
      </c>
      <c r="BA27" s="70">
        <v>24961.5</v>
      </c>
      <c r="BB27" s="69">
        <v>23747.3</v>
      </c>
      <c r="BC27" s="107">
        <f t="shared" si="2"/>
        <v>105.11300232026377</v>
      </c>
      <c r="BD27" s="70">
        <v>25121.599999999999</v>
      </c>
      <c r="BE27" s="69">
        <v>23925.8</v>
      </c>
      <c r="BF27" s="107">
        <f t="shared" si="3"/>
        <v>104.99795200160496</v>
      </c>
      <c r="BG27" s="70">
        <v>26185.1</v>
      </c>
      <c r="BH27" s="69">
        <v>24837.9</v>
      </c>
      <c r="BI27" s="107">
        <f t="shared" si="4"/>
        <v>105.42396901509386</v>
      </c>
      <c r="BJ27" s="70">
        <v>27870.400000000001</v>
      </c>
      <c r="BK27" s="69">
        <v>26387</v>
      </c>
      <c r="BL27" s="107">
        <f t="shared" si="5"/>
        <v>105.62170765907454</v>
      </c>
      <c r="BM27" s="70">
        <v>26879.3</v>
      </c>
      <c r="BN27" s="69">
        <v>25577.9</v>
      </c>
      <c r="BO27" s="107">
        <f t="shared" si="6"/>
        <v>105.08798611301162</v>
      </c>
      <c r="BP27" s="70">
        <v>25918.3</v>
      </c>
      <c r="BQ27" s="69">
        <v>24759.9</v>
      </c>
      <c r="BR27" s="107">
        <f t="shared" si="7"/>
        <v>104.67853262735309</v>
      </c>
      <c r="BS27" s="70">
        <v>25959.7</v>
      </c>
      <c r="BT27" s="69">
        <v>24817.7</v>
      </c>
      <c r="BU27" s="107">
        <f t="shared" si="8"/>
        <v>104.60155453567414</v>
      </c>
      <c r="BV27" s="70">
        <v>26017.8</v>
      </c>
      <c r="BW27" s="69">
        <v>24898.400000000001</v>
      </c>
      <c r="BX27" s="107">
        <f t="shared" si="9"/>
        <v>104.49587122064068</v>
      </c>
      <c r="BY27" s="923">
        <v>26157.7</v>
      </c>
      <c r="BZ27" s="69">
        <v>25075.1</v>
      </c>
      <c r="CA27" s="107">
        <f t="shared" si="10"/>
        <v>104.31743043896138</v>
      </c>
    </row>
    <row r="28" spans="1:79" ht="25.5">
      <c r="A28" s="109" t="s">
        <v>225</v>
      </c>
      <c r="B28" s="126">
        <v>10064.1</v>
      </c>
      <c r="C28" s="126">
        <v>12982.2</v>
      </c>
      <c r="D28" s="105">
        <v>14832.3</v>
      </c>
      <c r="E28" s="127">
        <v>15698</v>
      </c>
      <c r="F28" s="69">
        <v>17646.099999999999</v>
      </c>
      <c r="G28" s="107">
        <v>112.4098611288062</v>
      </c>
      <c r="H28" s="69">
        <v>20664</v>
      </c>
      <c r="I28" s="107">
        <v>117.10236256169919</v>
      </c>
      <c r="J28" s="69">
        <v>24455</v>
      </c>
      <c r="K28" s="107">
        <v>118.34591560201315</v>
      </c>
      <c r="L28" s="69">
        <v>24996.2</v>
      </c>
      <c r="M28" s="69">
        <v>20313.2</v>
      </c>
      <c r="N28" s="107">
        <v>123.05397475533151</v>
      </c>
      <c r="O28" s="69">
        <v>24598.36</v>
      </c>
      <c r="P28" s="69">
        <v>20200.900000000001</v>
      </c>
      <c r="Q28" s="107">
        <v>121.76863407075922</v>
      </c>
      <c r="R28" s="70">
        <v>25125.7</v>
      </c>
      <c r="S28" s="69">
        <v>20767.3</v>
      </c>
      <c r="T28" s="107">
        <v>120.98683988770809</v>
      </c>
      <c r="U28" s="70">
        <v>25287.599999999999</v>
      </c>
      <c r="V28" s="69">
        <v>21126.1</v>
      </c>
      <c r="W28" s="107">
        <v>119.69838256942833</v>
      </c>
      <c r="X28" s="70">
        <v>25846.1</v>
      </c>
      <c r="Y28" s="69">
        <v>21937.7</v>
      </c>
      <c r="Z28" s="107">
        <v>117.81590595185456</v>
      </c>
      <c r="AA28" s="70">
        <v>26523.8</v>
      </c>
      <c r="AB28" s="69">
        <v>22715.1</v>
      </c>
      <c r="AC28" s="107">
        <v>116.76726054474777</v>
      </c>
      <c r="AD28" s="70">
        <v>26621.9</v>
      </c>
      <c r="AE28" s="69">
        <v>22971.599999999999</v>
      </c>
      <c r="AF28" s="107">
        <v>115.8904908669836</v>
      </c>
      <c r="AG28" s="70">
        <v>26498.2</v>
      </c>
      <c r="AH28" s="69">
        <v>23006.5</v>
      </c>
      <c r="AI28" s="107">
        <v>115.17701519135896</v>
      </c>
      <c r="AJ28" s="70">
        <v>26416.2</v>
      </c>
      <c r="AK28" s="69">
        <v>23106.400000000001</v>
      </c>
      <c r="AL28" s="107">
        <v>114.32416992694665</v>
      </c>
      <c r="AM28" s="70">
        <v>26378.1</v>
      </c>
      <c r="AN28" s="69">
        <v>23289.3</v>
      </c>
      <c r="AO28" s="107">
        <v>113.2627429763883</v>
      </c>
      <c r="AP28" s="69">
        <v>26450.9</v>
      </c>
      <c r="AQ28" s="69">
        <v>23542.7</v>
      </c>
      <c r="AR28" s="107">
        <v>112.3528737145697</v>
      </c>
      <c r="AS28" s="69">
        <v>27122.6</v>
      </c>
      <c r="AT28" s="107">
        <v>110.90819873236558</v>
      </c>
      <c r="AU28" s="70">
        <v>27061.599999999999</v>
      </c>
      <c r="AV28" s="69">
        <v>24985.599999999999</v>
      </c>
      <c r="AW28" s="107">
        <f t="shared" si="0"/>
        <v>108.30878586065573</v>
      </c>
      <c r="AX28" s="70">
        <v>26199.200000000001</v>
      </c>
      <c r="AY28" s="69">
        <v>24508</v>
      </c>
      <c r="AZ28" s="107">
        <f t="shared" si="1"/>
        <v>106.90060388444589</v>
      </c>
      <c r="BA28" s="70">
        <v>26371.8</v>
      </c>
      <c r="BB28" s="69">
        <v>25053.200000000001</v>
      </c>
      <c r="BC28" s="107">
        <f t="shared" si="2"/>
        <v>105.26319991059026</v>
      </c>
      <c r="BD28" s="70">
        <v>26517.3</v>
      </c>
      <c r="BE28" s="69">
        <v>25218.3</v>
      </c>
      <c r="BF28" s="107">
        <f t="shared" si="3"/>
        <v>105.15102128216414</v>
      </c>
      <c r="BG28" s="70">
        <v>27051.7</v>
      </c>
      <c r="BH28" s="69">
        <v>25777</v>
      </c>
      <c r="BI28" s="107">
        <f t="shared" si="4"/>
        <v>104.9451061023393</v>
      </c>
      <c r="BJ28" s="70">
        <v>27626.5</v>
      </c>
      <c r="BK28" s="69">
        <v>26451.1</v>
      </c>
      <c r="BL28" s="107">
        <f t="shared" si="5"/>
        <v>104.44367152972845</v>
      </c>
      <c r="BM28" s="70">
        <v>27765.9</v>
      </c>
      <c r="BN28" s="69">
        <v>26546.1</v>
      </c>
      <c r="BO28" s="107">
        <f t="shared" si="6"/>
        <v>104.5950252579475</v>
      </c>
      <c r="BP28" s="70">
        <v>27573.3</v>
      </c>
      <c r="BQ28" s="69">
        <v>26417</v>
      </c>
      <c r="BR28" s="107">
        <f t="shared" si="7"/>
        <v>104.3771056516637</v>
      </c>
      <c r="BS28" s="70">
        <v>27432.9</v>
      </c>
      <c r="BT28" s="69">
        <v>26333.5</v>
      </c>
      <c r="BU28" s="107">
        <f t="shared" si="8"/>
        <v>104.17491028537795</v>
      </c>
      <c r="BV28" s="70">
        <v>27410</v>
      </c>
      <c r="BW28" s="69">
        <v>26304.2</v>
      </c>
      <c r="BX28" s="107">
        <f t="shared" si="9"/>
        <v>104.20389139376982</v>
      </c>
      <c r="BY28" s="923">
        <v>27432.400000000001</v>
      </c>
      <c r="BZ28" s="69">
        <v>26378.400000000001</v>
      </c>
      <c r="CA28" s="107">
        <f t="shared" si="10"/>
        <v>103.99569344615291</v>
      </c>
    </row>
    <row r="29" spans="1:79">
      <c r="A29" s="134" t="s">
        <v>226</v>
      </c>
      <c r="B29" s="135"/>
      <c r="C29" s="135"/>
      <c r="D29" s="135"/>
      <c r="E29" s="136"/>
      <c r="F29" s="136"/>
      <c r="G29" s="137"/>
      <c r="H29" s="136">
        <v>15787</v>
      </c>
      <c r="I29" s="137"/>
      <c r="J29" s="136">
        <v>17891.8</v>
      </c>
      <c r="K29" s="137">
        <v>113.33248875657185</v>
      </c>
      <c r="L29" s="136">
        <v>17233.599999999999</v>
      </c>
      <c r="M29" s="136">
        <v>15105.4</v>
      </c>
      <c r="N29" s="137">
        <v>114.08900128430892</v>
      </c>
      <c r="O29" s="136">
        <v>17430.099999999999</v>
      </c>
      <c r="P29" s="136">
        <v>15348.8</v>
      </c>
      <c r="Q29" s="137">
        <v>113.56001772125508</v>
      </c>
      <c r="R29" s="136">
        <v>17808.599999999999</v>
      </c>
      <c r="S29" s="136">
        <v>15658.5</v>
      </c>
      <c r="T29" s="137">
        <v>113.73120030654276</v>
      </c>
      <c r="U29" s="136">
        <v>18256</v>
      </c>
      <c r="V29" s="136">
        <v>16123</v>
      </c>
      <c r="W29" s="137">
        <v>113.22954785089622</v>
      </c>
      <c r="X29" s="136">
        <v>18754</v>
      </c>
      <c r="Y29" s="136">
        <v>16436.7</v>
      </c>
      <c r="Z29" s="137">
        <v>114.09832873995387</v>
      </c>
      <c r="AA29" s="136">
        <v>19291.3</v>
      </c>
      <c r="AB29" s="136">
        <v>16705.3</v>
      </c>
      <c r="AC29" s="137">
        <v>115.48011708858866</v>
      </c>
      <c r="AD29" s="136">
        <v>19549.900000000001</v>
      </c>
      <c r="AE29" s="136">
        <v>16955.5</v>
      </c>
      <c r="AF29" s="137">
        <v>115.30122968948129</v>
      </c>
      <c r="AG29" s="136">
        <v>19573.400000000001</v>
      </c>
      <c r="AH29" s="136">
        <v>17007</v>
      </c>
      <c r="AI29" s="137">
        <v>115.09025695301935</v>
      </c>
      <c r="AJ29" s="136">
        <v>19736</v>
      </c>
      <c r="AK29" s="136">
        <v>17047.5</v>
      </c>
      <c r="AL29" s="137">
        <v>115.77064085643056</v>
      </c>
      <c r="AM29" s="136">
        <v>19734.099999999999</v>
      </c>
      <c r="AN29" s="136">
        <v>17193</v>
      </c>
      <c r="AO29" s="137">
        <v>114.77985226545687</v>
      </c>
      <c r="AP29" s="136">
        <v>19691.099999999999</v>
      </c>
      <c r="AQ29" s="136">
        <v>17249.3</v>
      </c>
      <c r="AR29" s="137">
        <v>114.15593676265124</v>
      </c>
      <c r="AS29" s="136">
        <v>20392.5</v>
      </c>
      <c r="AT29" s="137">
        <v>113.9767938385182</v>
      </c>
      <c r="AU29" s="136">
        <v>19301.7</v>
      </c>
      <c r="AV29" s="136">
        <v>17290.3</v>
      </c>
      <c r="AW29" s="137">
        <f>AU29/AV29*100</f>
        <v>111.63311220742267</v>
      </c>
      <c r="AX29" s="136">
        <v>18950.8</v>
      </c>
      <c r="AY29" s="136">
        <v>17342</v>
      </c>
      <c r="AZ29" s="137">
        <f>AX29/AY29*100</f>
        <v>109.27690001153269</v>
      </c>
      <c r="BA29" s="136">
        <v>19687.099999999999</v>
      </c>
      <c r="BB29" s="136">
        <v>17683.099999999999</v>
      </c>
      <c r="BC29" s="137">
        <f>BA29/BB29*100</f>
        <v>111.33285453342457</v>
      </c>
      <c r="BD29" s="136">
        <v>19908.5</v>
      </c>
      <c r="BE29" s="136">
        <v>18186.7</v>
      </c>
      <c r="BF29" s="137">
        <f>BD29/BE29*100</f>
        <v>109.46735801437313</v>
      </c>
      <c r="BG29" s="136">
        <v>20167.2</v>
      </c>
      <c r="BH29" s="136">
        <v>18691.599999999999</v>
      </c>
      <c r="BI29" s="137">
        <f>BG29/BH29*100</f>
        <v>107.89445526332686</v>
      </c>
      <c r="BJ29" s="136">
        <v>20446.2</v>
      </c>
      <c r="BK29" s="136">
        <v>19226.400000000001</v>
      </c>
      <c r="BL29" s="137">
        <f>BJ29/BK29*100</f>
        <v>106.34440144800898</v>
      </c>
      <c r="BM29" s="136">
        <v>20747.2</v>
      </c>
      <c r="BN29" s="136">
        <v>19492.400000000001</v>
      </c>
      <c r="BO29" s="137">
        <f>BM29/BN29*100</f>
        <v>106.43738072274323</v>
      </c>
      <c r="BP29" s="136">
        <v>20842</v>
      </c>
      <c r="BQ29" s="136">
        <v>19515.8</v>
      </c>
      <c r="BR29" s="137">
        <f>BP29/BQ29*100</f>
        <v>106.79551952776724</v>
      </c>
      <c r="BS29" s="136">
        <v>20770.7</v>
      </c>
      <c r="BT29" s="136">
        <v>19652.3</v>
      </c>
      <c r="BU29" s="137">
        <f>BS29/BT29*100</f>
        <v>105.69093693867895</v>
      </c>
      <c r="BV29" s="136">
        <v>20863.5</v>
      </c>
      <c r="BW29" s="136">
        <v>19736.099999999999</v>
      </c>
      <c r="BX29" s="137">
        <f>BV29/BW29*100</f>
        <v>105.71237478529194</v>
      </c>
      <c r="BY29" s="920">
        <v>20841.599999999999</v>
      </c>
      <c r="BZ29" s="136">
        <v>19714.7</v>
      </c>
      <c r="CA29" s="137">
        <f>BY29/BZ29*100</f>
        <v>105.71603930062339</v>
      </c>
    </row>
    <row r="30" spans="1:79" ht="25.5">
      <c r="A30" s="109" t="s">
        <v>227</v>
      </c>
      <c r="B30" s="126">
        <v>10582.8</v>
      </c>
      <c r="C30" s="126">
        <v>13555.4</v>
      </c>
      <c r="D30" s="105">
        <v>15212.5</v>
      </c>
      <c r="E30" s="127">
        <v>16244</v>
      </c>
      <c r="F30" s="69">
        <v>18181.599999999999</v>
      </c>
      <c r="G30" s="107">
        <v>111.92809652794877</v>
      </c>
      <c r="H30" s="69">
        <v>20977</v>
      </c>
      <c r="I30" s="107">
        <v>115.37488449861399</v>
      </c>
      <c r="J30" s="69">
        <v>24805.3</v>
      </c>
      <c r="K30" s="107">
        <v>118.24998808218525</v>
      </c>
      <c r="L30" s="69">
        <v>25820</v>
      </c>
      <c r="M30" s="69">
        <v>22403.1</v>
      </c>
      <c r="N30" s="107">
        <v>115.25190710214213</v>
      </c>
      <c r="O30" s="69">
        <v>25565.3</v>
      </c>
      <c r="P30" s="69">
        <v>22008.1</v>
      </c>
      <c r="Q30" s="107">
        <v>116.16313993484218</v>
      </c>
      <c r="R30" s="70">
        <v>26526.799999999999</v>
      </c>
      <c r="S30" s="69">
        <v>22443.3</v>
      </c>
      <c r="T30" s="107">
        <v>118.19473963276346</v>
      </c>
      <c r="U30" s="70">
        <v>26801</v>
      </c>
      <c r="V30" s="69">
        <v>22764.5</v>
      </c>
      <c r="W30" s="107">
        <v>117.73155571174416</v>
      </c>
      <c r="X30" s="70">
        <v>27004.2</v>
      </c>
      <c r="Y30" s="69">
        <v>22924</v>
      </c>
      <c r="Z30" s="107">
        <v>117.7988134705985</v>
      </c>
      <c r="AA30" s="70">
        <v>27422.400000000001</v>
      </c>
      <c r="AB30" s="69">
        <v>23222.799999999999</v>
      </c>
      <c r="AC30" s="107">
        <v>118.0839519782283</v>
      </c>
      <c r="AD30" s="70">
        <v>27454.6</v>
      </c>
      <c r="AE30" s="69">
        <v>23350.400000000001</v>
      </c>
      <c r="AF30" s="107">
        <v>117.57657256406742</v>
      </c>
      <c r="AG30" s="70">
        <v>27142</v>
      </c>
      <c r="AH30" s="69">
        <v>23300.1</v>
      </c>
      <c r="AI30" s="107">
        <v>116.48877043446166</v>
      </c>
      <c r="AJ30" s="70">
        <v>27275.1</v>
      </c>
      <c r="AK30" s="69">
        <v>23521.9</v>
      </c>
      <c r="AL30" s="107">
        <v>115.95619401493926</v>
      </c>
      <c r="AM30" s="70">
        <v>27308.7</v>
      </c>
      <c r="AN30" s="69">
        <v>23683.5</v>
      </c>
      <c r="AO30" s="107">
        <v>115.30685920577616</v>
      </c>
      <c r="AP30" s="69">
        <v>27430.9</v>
      </c>
      <c r="AQ30" s="69">
        <v>23892.2</v>
      </c>
      <c r="AR30" s="107">
        <v>114.81110990197638</v>
      </c>
      <c r="AS30" s="69">
        <v>28206.799999999999</v>
      </c>
      <c r="AT30" s="107">
        <v>113.71279524940235</v>
      </c>
      <c r="AU30" s="70">
        <v>28086.799999999999</v>
      </c>
      <c r="AV30" s="69">
        <v>25428.3</v>
      </c>
      <c r="AW30" s="107">
        <f>AU30/AV30*100</f>
        <v>110.45488687800599</v>
      </c>
      <c r="AX30" s="70">
        <v>27993.599999999999</v>
      </c>
      <c r="AY30" s="69">
        <v>25279.599999999999</v>
      </c>
      <c r="AZ30" s="107">
        <f>AX30/AY30*100</f>
        <v>110.73592936597099</v>
      </c>
      <c r="BA30" s="70">
        <v>28481</v>
      </c>
      <c r="BB30" s="69">
        <v>26239</v>
      </c>
      <c r="BC30" s="107">
        <f>BA30/BB30*100</f>
        <v>108.54453294713974</v>
      </c>
      <c r="BD30" s="70">
        <v>28777.1</v>
      </c>
      <c r="BE30" s="69">
        <v>26553</v>
      </c>
      <c r="BF30" s="107">
        <f>BD30/BE30*100</f>
        <v>108.37607803261402</v>
      </c>
      <c r="BG30" s="70">
        <v>28983.3</v>
      </c>
      <c r="BH30" s="69">
        <v>26740.7</v>
      </c>
      <c r="BI30" s="107">
        <f>BG30/BH30*100</f>
        <v>108.38646707079469</v>
      </c>
      <c r="BJ30" s="70">
        <v>29487</v>
      </c>
      <c r="BK30" s="69">
        <v>27167.9</v>
      </c>
      <c r="BL30" s="107">
        <f>BJ30/BK30*100</f>
        <v>108.53617688522115</v>
      </c>
      <c r="BM30" s="70">
        <v>29437.9</v>
      </c>
      <c r="BN30" s="69">
        <v>27192.2</v>
      </c>
      <c r="BO30" s="107">
        <f>BM30/BN30*100</f>
        <v>108.25861828024213</v>
      </c>
      <c r="BP30" s="70">
        <v>29126.9</v>
      </c>
      <c r="BQ30" s="69">
        <v>26895</v>
      </c>
      <c r="BR30" s="107">
        <f>BP30/BQ30*100</f>
        <v>108.29856850715747</v>
      </c>
      <c r="BS30" s="70">
        <v>29189.7</v>
      </c>
      <c r="BT30" s="69">
        <v>27027.599999999999</v>
      </c>
      <c r="BU30" s="107">
        <f>BS30/BT30*100</f>
        <v>107.99960040847134</v>
      </c>
      <c r="BV30" s="70">
        <v>29238.5</v>
      </c>
      <c r="BW30" s="69">
        <v>27066.7</v>
      </c>
      <c r="BX30" s="107">
        <f>BV30/BW30*100</f>
        <v>108.023881743988</v>
      </c>
      <c r="BY30" s="923">
        <v>29284.400000000001</v>
      </c>
      <c r="BZ30" s="69">
        <v>27189.599999999999</v>
      </c>
      <c r="CA30" s="107">
        <f>BY30/BZ30*100</f>
        <v>107.7044163945038</v>
      </c>
    </row>
    <row r="31" spans="1:79" ht="12.75" customHeight="1">
      <c r="A31" s="118" t="s">
        <v>228</v>
      </c>
      <c r="B31" s="119"/>
      <c r="C31" s="119"/>
      <c r="D31" s="119"/>
      <c r="E31" s="139" t="s">
        <v>229</v>
      </c>
      <c r="F31" s="140"/>
      <c r="G31" s="141"/>
      <c r="H31" s="120">
        <v>13412.7</v>
      </c>
      <c r="I31" s="121"/>
      <c r="J31" s="120">
        <v>15237.6</v>
      </c>
      <c r="K31" s="121">
        <v>113.60576170346015</v>
      </c>
      <c r="L31" s="120">
        <v>14688.8</v>
      </c>
      <c r="M31" s="120">
        <v>13192.5</v>
      </c>
      <c r="N31" s="121">
        <v>111.34205040742846</v>
      </c>
      <c r="O31" s="120">
        <v>14324.5</v>
      </c>
      <c r="P31" s="120">
        <v>12884.5</v>
      </c>
      <c r="Q31" s="121">
        <v>111.17621948853274</v>
      </c>
      <c r="R31" s="120">
        <v>14596.1</v>
      </c>
      <c r="S31" s="120">
        <v>13087.9</v>
      </c>
      <c r="T31" s="121">
        <v>111.52362105456186</v>
      </c>
      <c r="U31" s="120">
        <v>14951.5</v>
      </c>
      <c r="V31" s="120">
        <v>13390.2</v>
      </c>
      <c r="W31" s="121">
        <v>111.66002001463757</v>
      </c>
      <c r="X31" s="120">
        <v>15388.8</v>
      </c>
      <c r="Y31" s="120">
        <v>13821.1</v>
      </c>
      <c r="Z31" s="121">
        <v>111.34280194774655</v>
      </c>
      <c r="AA31" s="120">
        <v>15606.9</v>
      </c>
      <c r="AB31" s="120">
        <v>14098.5</v>
      </c>
      <c r="AC31" s="121">
        <v>110.69901053303543</v>
      </c>
      <c r="AD31" s="120">
        <v>16092.3</v>
      </c>
      <c r="AE31" s="120">
        <v>14447.3</v>
      </c>
      <c r="AF31" s="121">
        <v>111.38621057221765</v>
      </c>
      <c r="AG31" s="120">
        <v>16391.5</v>
      </c>
      <c r="AH31" s="120">
        <v>14701.2</v>
      </c>
      <c r="AI31" s="121">
        <v>111.49770086795637</v>
      </c>
      <c r="AJ31" s="120">
        <v>16625.400000000001</v>
      </c>
      <c r="AK31" s="120">
        <v>14804.4</v>
      </c>
      <c r="AL31" s="121">
        <v>112.300397179217</v>
      </c>
      <c r="AM31" s="120">
        <v>16746.900000000001</v>
      </c>
      <c r="AN31" s="120">
        <v>14940</v>
      </c>
      <c r="AO31" s="121">
        <v>112.09437751004016</v>
      </c>
      <c r="AP31" s="120">
        <v>16785.7</v>
      </c>
      <c r="AQ31" s="120">
        <v>15010.4</v>
      </c>
      <c r="AR31" s="121">
        <v>111.82713318765656</v>
      </c>
      <c r="AS31" s="120">
        <v>17045</v>
      </c>
      <c r="AT31" s="121">
        <v>111.8614479970599</v>
      </c>
      <c r="AU31" s="120">
        <v>16417.400000000001</v>
      </c>
      <c r="AV31" s="120">
        <v>14915.1</v>
      </c>
      <c r="AW31" s="121">
        <f>AU31/AV31*100</f>
        <v>110.07234279354481</v>
      </c>
      <c r="AX31" s="120">
        <v>15965.5</v>
      </c>
      <c r="AY31" s="120">
        <v>14516.7</v>
      </c>
      <c r="AZ31" s="121">
        <f>AX31/AY31*100</f>
        <v>109.98022966652199</v>
      </c>
      <c r="BA31" s="120">
        <v>16428.400000000001</v>
      </c>
      <c r="BB31" s="120">
        <v>14797.6</v>
      </c>
      <c r="BC31" s="121">
        <f>BA31/BB31*100</f>
        <v>111.02070606044224</v>
      </c>
      <c r="BD31" s="120">
        <v>16641.400000000001</v>
      </c>
      <c r="BE31" s="120">
        <v>15091.1</v>
      </c>
      <c r="BF31" s="121">
        <f>BD31/BE31*100</f>
        <v>110.27294233024764</v>
      </c>
      <c r="BG31" s="120">
        <v>17088.3</v>
      </c>
      <c r="BH31" s="120">
        <v>15498.9</v>
      </c>
      <c r="BI31" s="121">
        <f>BG31/BH31*100</f>
        <v>110.25492131699667</v>
      </c>
      <c r="BJ31" s="120">
        <v>17363</v>
      </c>
      <c r="BK31" s="120">
        <v>15725.9</v>
      </c>
      <c r="BL31" s="121">
        <f>BJ31/BK31*100</f>
        <v>110.41021499564414</v>
      </c>
      <c r="BM31" s="120">
        <v>17838.2</v>
      </c>
      <c r="BN31" s="120">
        <v>16217.8</v>
      </c>
      <c r="BO31" s="121">
        <f>BM31/BN31*100</f>
        <v>109.99149083106217</v>
      </c>
      <c r="BP31" s="120">
        <v>18214.400000000001</v>
      </c>
      <c r="BQ31" s="120">
        <v>16509.5</v>
      </c>
      <c r="BR31" s="121">
        <f>BP31/BQ31*100</f>
        <v>110.32678155001668</v>
      </c>
      <c r="BS31" s="120">
        <v>18462.099999999999</v>
      </c>
      <c r="BT31" s="120">
        <v>16741.400000000001</v>
      </c>
      <c r="BU31" s="121">
        <f>BS31/BT31*100</f>
        <v>110.27811294156997</v>
      </c>
      <c r="BV31" s="120">
        <v>18603.900000000001</v>
      </c>
      <c r="BW31" s="120">
        <v>16881</v>
      </c>
      <c r="BX31" s="121">
        <f>BV31/BW31*100</f>
        <v>110.20614892482673</v>
      </c>
      <c r="BY31" s="920">
        <v>18651.7</v>
      </c>
      <c r="BZ31" s="120">
        <v>16931</v>
      </c>
      <c r="CA31" s="121">
        <f>BY31/BZ31*100</f>
        <v>110.16301458862443</v>
      </c>
    </row>
    <row r="32" spans="1:79">
      <c r="A32" s="122" t="s">
        <v>208</v>
      </c>
      <c r="E32" s="138"/>
      <c r="F32" s="138"/>
      <c r="G32" s="138"/>
      <c r="H32" s="123">
        <v>50.319639842431066</v>
      </c>
      <c r="I32" s="138"/>
      <c r="J32" s="123">
        <v>51.030824257525218</v>
      </c>
      <c r="K32" s="138"/>
      <c r="L32" s="123">
        <v>49.733536482139833</v>
      </c>
      <c r="M32" s="123">
        <v>49.85884193698341</v>
      </c>
      <c r="N32" s="138"/>
      <c r="O32" s="123">
        <v>48.749982983705195</v>
      </c>
      <c r="P32" s="123">
        <v>48.802890788641385</v>
      </c>
      <c r="Q32" s="138"/>
      <c r="R32" s="123">
        <v>48.561238442830486</v>
      </c>
      <c r="S32" s="123">
        <v>48.373194954187781</v>
      </c>
      <c r="T32" s="138"/>
      <c r="U32" s="123">
        <v>48.575215805016882</v>
      </c>
      <c r="V32" s="123">
        <v>48.284292514063175</v>
      </c>
      <c r="W32" s="138"/>
      <c r="X32" s="125">
        <v>49.516381257601786</v>
      </c>
      <c r="Y32" s="123">
        <v>49.257981510125241</v>
      </c>
      <c r="Z32" s="138"/>
      <c r="AA32" s="125">
        <v>49.532034009654474</v>
      </c>
      <c r="AB32" s="123">
        <v>49.492385786802032</v>
      </c>
      <c r="AC32" s="138"/>
      <c r="AD32" s="125">
        <v>50.842300814497932</v>
      </c>
      <c r="AE32" s="123">
        <v>50.374479598881436</v>
      </c>
      <c r="AF32" s="138"/>
      <c r="AG32" s="125">
        <v>51.971996664457777</v>
      </c>
      <c r="AH32" s="123">
        <v>51.200679833802923</v>
      </c>
      <c r="AI32" s="138"/>
      <c r="AJ32" s="125">
        <v>52.644011551322322</v>
      </c>
      <c r="AK32" s="123">
        <v>51.482641943796267</v>
      </c>
      <c r="AL32" s="138"/>
      <c r="AM32" s="125">
        <v>52.88606075917388</v>
      </c>
      <c r="AN32" s="123">
        <v>51.768766177739437</v>
      </c>
      <c r="AO32" s="138"/>
      <c r="AP32" s="125">
        <v>52.873508909531317</v>
      </c>
      <c r="AQ32" s="123">
        <v>51.789645107199291</v>
      </c>
      <c r="AR32" s="138"/>
      <c r="AS32" s="125">
        <v>52.26699865691139</v>
      </c>
      <c r="AT32" s="138"/>
      <c r="AU32" s="125">
        <f>AU31/AU5*100</f>
        <v>53.081613781419144</v>
      </c>
      <c r="AV32" s="123">
        <f>AV31/AV5*100</f>
        <v>50.662531716943903</v>
      </c>
      <c r="AW32" s="138"/>
      <c r="AX32" s="125">
        <f>AX31/AX5*100</f>
        <v>51.337663590469148</v>
      </c>
      <c r="AY32" s="123">
        <f>AY31/AY5*100</f>
        <v>49.643830557046961</v>
      </c>
      <c r="AZ32" s="138"/>
      <c r="BA32" s="125">
        <f>BA31/BA5*100</f>
        <v>52.045429345329552</v>
      </c>
      <c r="BB32" s="123">
        <f>BB31/BB5*100</f>
        <v>49.426492888779038</v>
      </c>
      <c r="BC32" s="138"/>
      <c r="BD32" s="125">
        <f>BD31/BD5*100</f>
        <v>51.589562672635346</v>
      </c>
      <c r="BE32" s="123">
        <f>BE31/BE5*100</f>
        <v>49.229961212619436</v>
      </c>
      <c r="BF32" s="138"/>
      <c r="BG32" s="125">
        <f>BG31/BG5*100</f>
        <v>52.293300038558286</v>
      </c>
      <c r="BH32" s="123">
        <f>BH31/BH5*100</f>
        <v>50.063633779523485</v>
      </c>
      <c r="BI32" s="138"/>
      <c r="BJ32" s="125">
        <f>BJ31/BJ5*100</f>
        <v>52.418502708022629</v>
      </c>
      <c r="BK32" s="123">
        <f>BK31/BK5*100</f>
        <v>50.066379922381657</v>
      </c>
      <c r="BL32" s="138"/>
      <c r="BM32" s="125">
        <f>BM31/BM5*100</f>
        <v>53.67487317128947</v>
      </c>
      <c r="BN32" s="123">
        <f>BN31/BN5*100</f>
        <v>51.399250774896522</v>
      </c>
      <c r="BO32" s="138"/>
      <c r="BP32" s="125">
        <f>BP31/BP5*100</f>
        <v>55.028731291427746</v>
      </c>
      <c r="BQ32" s="123">
        <f>BQ31/BQ5*100</f>
        <v>52.511132315521621</v>
      </c>
      <c r="BR32" s="138"/>
      <c r="BS32" s="125">
        <f>BS31/BS5*100</f>
        <v>55.81450891237575</v>
      </c>
      <c r="BT32" s="123">
        <f>BT31/BT5*100</f>
        <v>53.17819558664241</v>
      </c>
      <c r="BU32" s="138"/>
      <c r="BV32" s="125">
        <f>BV31/BV5*100</f>
        <v>56.19410085632731</v>
      </c>
      <c r="BW32" s="123">
        <f>BW31/BW5*100</f>
        <v>53.475038013177901</v>
      </c>
      <c r="BX32" s="138"/>
      <c r="BY32" s="922">
        <f>BY31/BY5*100</f>
        <v>56.301070075614653</v>
      </c>
      <c r="BZ32" s="123">
        <f>BZ31/BZ5*100</f>
        <v>53.496330046225935</v>
      </c>
      <c r="CA32" s="138"/>
    </row>
  </sheetData>
  <mergeCells count="78">
    <mergeCell ref="BV3:BV4"/>
    <mergeCell ref="BW3:BW4"/>
    <mergeCell ref="BX3:BX4"/>
    <mergeCell ref="BS3:BS4"/>
    <mergeCell ref="BT3:BT4"/>
    <mergeCell ref="BU3:BU4"/>
    <mergeCell ref="BN3:BN4"/>
    <mergeCell ref="BO3:BO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  <mergeCell ref="H3:H4"/>
    <mergeCell ref="I3:I4"/>
    <mergeCell ref="O3:O4"/>
    <mergeCell ref="P3:P4"/>
    <mergeCell ref="Q3:Q4"/>
    <mergeCell ref="R3:R4"/>
    <mergeCell ref="S3:S4"/>
    <mergeCell ref="T3:T4"/>
    <mergeCell ref="W3:W4"/>
    <mergeCell ref="X3:X4"/>
    <mergeCell ref="Y3:Y4"/>
    <mergeCell ref="Z3:Z4"/>
    <mergeCell ref="AC3:AC4"/>
    <mergeCell ref="U3:U4"/>
    <mergeCell ref="V3:V4"/>
    <mergeCell ref="AD3:AD4"/>
    <mergeCell ref="AA3:AA4"/>
    <mergeCell ref="AB3:AB4"/>
    <mergeCell ref="AE3:AE4"/>
    <mergeCell ref="AL3:AL4"/>
    <mergeCell ref="AM3:AM4"/>
    <mergeCell ref="AO3:AO4"/>
    <mergeCell ref="AN3:AN4"/>
    <mergeCell ref="AK3:AK4"/>
    <mergeCell ref="AP3:AP4"/>
    <mergeCell ref="AQ3:AQ4"/>
    <mergeCell ref="AF3:AF4"/>
    <mergeCell ref="AG3:AG4"/>
    <mergeCell ref="AH3:AH4"/>
    <mergeCell ref="AI3:AI4"/>
    <mergeCell ref="AJ3:AJ4"/>
    <mergeCell ref="AR3:AR4"/>
    <mergeCell ref="AS3:AS4"/>
    <mergeCell ref="AT3:AT4"/>
    <mergeCell ref="AU3:AU4"/>
    <mergeCell ref="AV3:AV4"/>
    <mergeCell ref="AW3:AW4"/>
    <mergeCell ref="BB3:BB4"/>
    <mergeCell ref="BC3:BC4"/>
    <mergeCell ref="AX3:AX4"/>
    <mergeCell ref="AY3:AY4"/>
    <mergeCell ref="AZ3:AZ4"/>
    <mergeCell ref="BA3:BA4"/>
    <mergeCell ref="BD3:BD4"/>
    <mergeCell ref="BE3:BE4"/>
    <mergeCell ref="BF3:BF4"/>
    <mergeCell ref="BG3:BG4"/>
    <mergeCell ref="BH3:BH4"/>
    <mergeCell ref="BI3:BI4"/>
    <mergeCell ref="BY3:BY4"/>
    <mergeCell ref="BZ3:BZ4"/>
    <mergeCell ref="CA3:CA4"/>
    <mergeCell ref="BJ3:BJ4"/>
    <mergeCell ref="BK3:BK4"/>
    <mergeCell ref="BL3:BL4"/>
    <mergeCell ref="BM3:BM4"/>
    <mergeCell ref="BP3:BP4"/>
    <mergeCell ref="BQ3:BQ4"/>
    <mergeCell ref="BR3:BR4"/>
  </mergeCells>
  <hyperlinks>
    <hyperlink ref="A3" r:id="rId1"/>
  </hyperlinks>
  <pageMargins left="0.43307086614173229" right="0.19685039370078741" top="0.39370078740157483" bottom="0.31496062992125984" header="0.31496062992125984" footer="0.31496062992125984"/>
  <pageSetup paperSize="9" scale="88" orientation="landscape" horizontalDpi="4294967293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W299"/>
  <sheetViews>
    <sheetView topLeftCell="A263" workbookViewId="0">
      <selection activeCell="X250" sqref="X250"/>
    </sheetView>
  </sheetViews>
  <sheetFormatPr defaultRowHeight="12.75"/>
  <cols>
    <col min="1" max="1" width="38.5703125" style="34" customWidth="1"/>
    <col min="2" max="2" width="7.85546875" style="2" hidden="1" customWidth="1"/>
    <col min="3" max="3" width="8.42578125" style="2" hidden="1" customWidth="1"/>
    <col min="4" max="4" width="7.7109375" style="2" hidden="1" customWidth="1"/>
    <col min="5" max="5" width="8.140625" style="2" hidden="1" customWidth="1"/>
    <col min="6" max="6" width="8" style="2" hidden="1" customWidth="1"/>
    <col min="7" max="7" width="8.140625" hidden="1" customWidth="1"/>
    <col min="8" max="8" width="7.85546875" style="2" hidden="1" customWidth="1"/>
    <col min="9" max="12" width="8.28515625" style="2" hidden="1" customWidth="1"/>
    <col min="13" max="14" width="10.85546875" style="2" customWidth="1"/>
    <col min="15" max="15" width="11.5703125" style="2" customWidth="1"/>
    <col min="16" max="16" width="12.5703125" style="2" customWidth="1"/>
    <col min="17" max="17" width="10.85546875" style="2" customWidth="1"/>
    <col min="18" max="18" width="9.140625" style="2"/>
    <col min="19" max="19" width="10.85546875" style="2" customWidth="1"/>
    <col min="20" max="21" width="9.140625" style="2"/>
    <col min="22" max="23" width="9.140625" style="2" hidden="1" customWidth="1"/>
    <col min="24" max="16384" width="9.140625" style="2"/>
  </cols>
  <sheetData>
    <row r="1" spans="1:23">
      <c r="A1" s="1"/>
    </row>
    <row r="2" spans="1:23" ht="15">
      <c r="A2" s="3"/>
    </row>
    <row r="3" spans="1:23" ht="15">
      <c r="A3" s="3" t="s">
        <v>248</v>
      </c>
    </row>
    <row r="4" spans="1:23" ht="15" hidden="1" customHeight="1">
      <c r="A4" s="5"/>
    </row>
    <row r="5" spans="1:23" ht="15" customHeight="1">
      <c r="A5" s="5"/>
    </row>
    <row r="6" spans="1:23" ht="45" customHeight="1">
      <c r="A6" s="1025"/>
      <c r="B6" s="518" t="s">
        <v>249</v>
      </c>
      <c r="C6" s="519" t="s">
        <v>207</v>
      </c>
      <c r="D6" s="520"/>
      <c r="E6" s="521"/>
      <c r="F6" s="522" t="s">
        <v>250</v>
      </c>
      <c r="G6" s="523"/>
      <c r="H6" s="522" t="s">
        <v>128</v>
      </c>
      <c r="I6" s="523"/>
      <c r="M6" s="524" t="s">
        <v>251</v>
      </c>
      <c r="N6" s="1033" t="s">
        <v>207</v>
      </c>
      <c r="O6" s="1034"/>
      <c r="P6" s="1034"/>
      <c r="Q6" s="1034"/>
      <c r="R6" s="1034"/>
      <c r="S6" s="1034"/>
      <c r="T6" s="1035"/>
    </row>
    <row r="7" spans="1:23" ht="45" customHeight="1">
      <c r="A7" s="1026"/>
      <c r="B7" s="518"/>
      <c r="C7" s="519"/>
      <c r="D7" s="520"/>
      <c r="E7" s="521"/>
      <c r="F7" s="522"/>
      <c r="G7" s="523"/>
      <c r="H7" s="522"/>
      <c r="I7" s="523"/>
      <c r="M7" s="1036" t="s">
        <v>82</v>
      </c>
      <c r="N7" s="1023" t="s">
        <v>82</v>
      </c>
      <c r="O7" s="1038" t="s">
        <v>252</v>
      </c>
      <c r="P7" s="1038" t="s">
        <v>253</v>
      </c>
      <c r="Q7" s="1023" t="s">
        <v>250</v>
      </c>
      <c r="R7" s="1023"/>
      <c r="S7" s="1023" t="s">
        <v>175</v>
      </c>
      <c r="T7" s="1023"/>
    </row>
    <row r="8" spans="1:23" ht="50.25" customHeight="1">
      <c r="A8" s="1027"/>
      <c r="B8" s="8" t="s">
        <v>82</v>
      </c>
      <c r="C8" s="8" t="s">
        <v>82</v>
      </c>
      <c r="D8" s="8" t="s">
        <v>254</v>
      </c>
      <c r="E8" s="8" t="s">
        <v>255</v>
      </c>
      <c r="F8" s="8" t="s">
        <v>82</v>
      </c>
      <c r="G8" s="8" t="s">
        <v>83</v>
      </c>
      <c r="H8" s="8" t="s">
        <v>82</v>
      </c>
      <c r="I8" s="8" t="s">
        <v>83</v>
      </c>
      <c r="M8" s="1037"/>
      <c r="N8" s="1023"/>
      <c r="O8" s="1037"/>
      <c r="P8" s="1037"/>
      <c r="Q8" s="8" t="s">
        <v>82</v>
      </c>
      <c r="R8" s="8" t="s">
        <v>83</v>
      </c>
      <c r="S8" s="8" t="s">
        <v>82</v>
      </c>
      <c r="T8" s="8" t="s">
        <v>83</v>
      </c>
    </row>
    <row r="9" spans="1:23" ht="14.25">
      <c r="A9" s="1039" t="s">
        <v>231</v>
      </c>
      <c r="B9" s="1040"/>
      <c r="C9" s="40"/>
      <c r="D9" s="40"/>
      <c r="E9" s="40"/>
      <c r="F9" s="40"/>
      <c r="G9" s="40"/>
      <c r="H9" s="40"/>
      <c r="I9" s="40"/>
      <c r="J9" s="40"/>
      <c r="K9" s="40"/>
      <c r="L9" s="40"/>
      <c r="M9" s="40">
        <f>SUM(M11:M27)</f>
        <v>2875.1</v>
      </c>
      <c r="N9" s="40">
        <f>SUM(N11:N27)</f>
        <v>242.7</v>
      </c>
      <c r="O9" s="40">
        <f>N9/M9*100</f>
        <v>8.4414455149386107</v>
      </c>
      <c r="P9" s="26"/>
      <c r="Q9" s="29">
        <f>N9-V9</f>
        <v>-13.200000000000017</v>
      </c>
      <c r="R9" s="26">
        <f>N9/V9*100</f>
        <v>94.84173505275497</v>
      </c>
      <c r="S9" s="13">
        <f>N9-W9</f>
        <v>24.599999999999994</v>
      </c>
      <c r="T9" s="13">
        <f>N9/W9*100</f>
        <v>111.27922971114168</v>
      </c>
      <c r="V9" s="2">
        <v>255.9</v>
      </c>
      <c r="W9" s="2">
        <v>218.1</v>
      </c>
    </row>
    <row r="10" spans="1:23" ht="14.25">
      <c r="A10" s="525"/>
      <c r="B10" s="5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6"/>
      <c r="Q10" s="29"/>
      <c r="R10" s="26"/>
      <c r="S10" s="29"/>
      <c r="T10" s="29"/>
    </row>
    <row r="11" spans="1:23" s="527" customFormat="1" ht="14.25">
      <c r="A11" s="43" t="s">
        <v>0</v>
      </c>
      <c r="B11" s="39">
        <v>23.4</v>
      </c>
      <c r="C11" s="40">
        <v>47.199999999999996</v>
      </c>
      <c r="D11" s="40">
        <v>24</v>
      </c>
      <c r="E11" s="40">
        <v>31.799999999999997</v>
      </c>
      <c r="F11" s="40">
        <v>32.9</v>
      </c>
      <c r="G11" s="40">
        <v>39.6</v>
      </c>
      <c r="H11" s="40">
        <v>43.7</v>
      </c>
      <c r="I11" s="40">
        <v>43.9</v>
      </c>
      <c r="J11" s="40">
        <v>31.999999999999996</v>
      </c>
      <c r="K11" s="40">
        <v>33.099999999999994</v>
      </c>
      <c r="L11" s="40">
        <v>35.299999999999997</v>
      </c>
      <c r="M11" s="40">
        <v>461.8</v>
      </c>
      <c r="N11" s="40">
        <v>32.1</v>
      </c>
      <c r="O11" s="40">
        <f>N11/M11*100</f>
        <v>6.9510610653962761</v>
      </c>
      <c r="P11" s="26">
        <f>N11/$N$9*100</f>
        <v>13.226205191594561</v>
      </c>
      <c r="Q11" s="29">
        <v>-6.5</v>
      </c>
      <c r="R11" s="733">
        <f>32.1/38.6*100</f>
        <v>83.160621761658021</v>
      </c>
      <c r="S11" s="29">
        <v>-3.8</v>
      </c>
      <c r="T11" s="29">
        <f>32.1/35.9*100</f>
        <v>89.415041782729816</v>
      </c>
    </row>
    <row r="12" spans="1:23" s="527" customFormat="1" ht="14.25">
      <c r="A12" s="43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6"/>
      <c r="Q12" s="29"/>
      <c r="R12" s="26"/>
      <c r="S12" s="29"/>
      <c r="T12" s="29"/>
    </row>
    <row r="13" spans="1:23" s="20" customFormat="1" ht="30">
      <c r="A13" s="734" t="s">
        <v>15</v>
      </c>
      <c r="B13" s="39">
        <v>24.9</v>
      </c>
      <c r="C13" s="40">
        <v>21.700000000000003</v>
      </c>
      <c r="D13" s="40">
        <v>19.600000000000001</v>
      </c>
      <c r="E13" s="40">
        <v>18.899999999999999</v>
      </c>
      <c r="F13" s="40">
        <v>21.3</v>
      </c>
      <c r="G13" s="40">
        <v>21.2</v>
      </c>
      <c r="H13" s="40">
        <v>31.3</v>
      </c>
      <c r="I13" s="40">
        <v>24.8</v>
      </c>
      <c r="J13" s="40">
        <v>30.8</v>
      </c>
      <c r="K13" s="40">
        <v>34.799999999999997</v>
      </c>
      <c r="L13" s="40">
        <v>33.200000000000003</v>
      </c>
      <c r="M13" s="11">
        <v>640.4</v>
      </c>
      <c r="N13" s="11">
        <v>62</v>
      </c>
      <c r="O13" s="11">
        <f>N13/M13*100</f>
        <v>9.6814490943160525</v>
      </c>
      <c r="P13" s="12">
        <f>N13/$N$9*100</f>
        <v>25.545941491553357</v>
      </c>
      <c r="Q13" s="13">
        <v>2.9</v>
      </c>
      <c r="R13" s="12">
        <f>N13/V13*100</f>
        <v>104.90693739424704</v>
      </c>
      <c r="S13" s="13">
        <v>15.2</v>
      </c>
      <c r="T13" s="13">
        <f>N13/W13*100</f>
        <v>132.47863247863251</v>
      </c>
      <c r="V13" s="20">
        <v>59.1</v>
      </c>
      <c r="W13" s="20">
        <v>46.8</v>
      </c>
    </row>
    <row r="14" spans="1:23" s="20" customFormat="1" ht="14.25">
      <c r="A14" s="43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6"/>
      <c r="Q14" s="29"/>
      <c r="R14" s="26"/>
      <c r="S14" s="29"/>
      <c r="T14" s="29"/>
    </row>
    <row r="15" spans="1:23" s="20" customFormat="1" ht="15">
      <c r="A15" s="43" t="s">
        <v>24</v>
      </c>
      <c r="B15" s="39">
        <v>17.599999999999998</v>
      </c>
      <c r="C15" s="40">
        <v>19.7</v>
      </c>
      <c r="D15" s="40">
        <v>21.7</v>
      </c>
      <c r="E15" s="40">
        <v>24.299999999999997</v>
      </c>
      <c r="F15" s="40">
        <v>30.1</v>
      </c>
      <c r="G15" s="40">
        <v>20.099999999999998</v>
      </c>
      <c r="H15" s="40">
        <v>20.399999999999999</v>
      </c>
      <c r="I15" s="40">
        <v>25.9</v>
      </c>
      <c r="J15" s="40">
        <v>26.9</v>
      </c>
      <c r="K15" s="40">
        <v>32.799999999999997</v>
      </c>
      <c r="L15" s="40">
        <v>27.3</v>
      </c>
      <c r="M15" s="40">
        <v>117.3</v>
      </c>
      <c r="N15" s="40">
        <v>24.6</v>
      </c>
      <c r="O15" s="11">
        <f>N15/M15*100</f>
        <v>20.971867007672635</v>
      </c>
      <c r="P15" s="26">
        <f>N15/$N$9*100</f>
        <v>10.135970333745366</v>
      </c>
      <c r="Q15" s="29">
        <v>1.7</v>
      </c>
      <c r="R15" s="26">
        <f>N15/V15*100</f>
        <v>107.42358078602621</v>
      </c>
      <c r="S15" s="29">
        <v>1.7</v>
      </c>
      <c r="T15" s="29">
        <f>N15/W15*100</f>
        <v>107.42358078602621</v>
      </c>
      <c r="V15" s="20">
        <v>22.9</v>
      </c>
      <c r="W15" s="20">
        <v>22.9</v>
      </c>
    </row>
    <row r="16" spans="1:23" s="20" customFormat="1" ht="14.25">
      <c r="A16" s="43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6"/>
      <c r="Q16" s="29"/>
      <c r="R16" s="26"/>
      <c r="S16" s="29"/>
      <c r="T16" s="29"/>
    </row>
    <row r="17" spans="1:23" s="20" customFormat="1" ht="28.5">
      <c r="A17" s="43" t="s">
        <v>95</v>
      </c>
      <c r="B17" s="39">
        <v>5.7</v>
      </c>
      <c r="C17" s="40">
        <v>0.5</v>
      </c>
      <c r="D17" s="40">
        <v>0.3</v>
      </c>
      <c r="E17" s="40">
        <v>0</v>
      </c>
      <c r="F17" s="40">
        <v>0.5</v>
      </c>
      <c r="G17" s="40">
        <v>0.1</v>
      </c>
      <c r="H17" s="40">
        <v>0</v>
      </c>
      <c r="I17" s="40">
        <v>0</v>
      </c>
      <c r="J17" s="40">
        <v>0</v>
      </c>
      <c r="K17" s="40">
        <v>1.1000000000000001</v>
      </c>
      <c r="L17" s="40">
        <v>1.3</v>
      </c>
      <c r="M17" s="40">
        <v>124.8</v>
      </c>
      <c r="N17" s="40">
        <v>17.3</v>
      </c>
      <c r="O17" s="11">
        <f>N17/M17*100</f>
        <v>13.862179487179487</v>
      </c>
      <c r="P17" s="26">
        <f>N17/$N$9*100</f>
        <v>7.1281417387721477</v>
      </c>
      <c r="Q17" s="29">
        <f>N17-V17</f>
        <v>1.4000000000000004</v>
      </c>
      <c r="R17" s="26">
        <f>N17/V17*100</f>
        <v>108.80503144654088</v>
      </c>
      <c r="S17" s="29">
        <f>N17-W17</f>
        <v>0.5</v>
      </c>
      <c r="T17" s="29">
        <f>N17/W17*100</f>
        <v>102.97619047619047</v>
      </c>
      <c r="V17" s="20">
        <v>15.9</v>
      </c>
      <c r="W17" s="20">
        <v>16.8</v>
      </c>
    </row>
    <row r="18" spans="1:23" s="20" customFormat="1" ht="14.25">
      <c r="A18" s="43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6"/>
      <c r="Q18" s="29"/>
      <c r="R18" s="26"/>
      <c r="S18" s="29"/>
      <c r="T18" s="29"/>
    </row>
    <row r="19" spans="1:23" s="20" customFormat="1" ht="14.25">
      <c r="A19" s="43" t="s">
        <v>37</v>
      </c>
      <c r="B19" s="39">
        <v>74.5</v>
      </c>
      <c r="C19" s="40">
        <v>62.800000000000004</v>
      </c>
      <c r="D19" s="40">
        <v>83.3</v>
      </c>
      <c r="E19" s="40">
        <v>59.2</v>
      </c>
      <c r="F19" s="40">
        <v>60.4</v>
      </c>
      <c r="G19" s="40">
        <v>71.900000000000006</v>
      </c>
      <c r="H19" s="40">
        <v>59.9</v>
      </c>
      <c r="I19" s="40">
        <v>56.7</v>
      </c>
      <c r="J19" s="40">
        <v>71.2</v>
      </c>
      <c r="K19" s="40">
        <v>91.4</v>
      </c>
      <c r="L19" s="40">
        <v>80.900000000000006</v>
      </c>
      <c r="M19" s="40">
        <v>376.1</v>
      </c>
      <c r="N19" s="40">
        <v>27</v>
      </c>
      <c r="O19" s="40">
        <f>N19/M19*100</f>
        <v>7.1789417708056362</v>
      </c>
      <c r="P19" s="26">
        <f>N19/$N$9*100</f>
        <v>11.124845488257108</v>
      </c>
      <c r="Q19" s="29">
        <f>N19-V19</f>
        <v>-6.8999999999999986</v>
      </c>
      <c r="R19" s="26">
        <f>N19/V19*100</f>
        <v>79.646017699115049</v>
      </c>
      <c r="S19" s="29">
        <f>N19-W19</f>
        <v>-8.7000000000000028</v>
      </c>
      <c r="T19" s="29">
        <f>N19/W19*100</f>
        <v>75.630252100840337</v>
      </c>
      <c r="V19" s="20">
        <v>33.9</v>
      </c>
      <c r="W19" s="20">
        <v>35.700000000000003</v>
      </c>
    </row>
    <row r="20" spans="1:23" s="20" customFormat="1" ht="14.25">
      <c r="A20" s="43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6"/>
      <c r="Q20" s="29"/>
      <c r="R20" s="26"/>
      <c r="S20" s="29"/>
      <c r="T20" s="29"/>
    </row>
    <row r="21" spans="1:23" s="20" customFormat="1" ht="15">
      <c r="A21" s="43" t="s">
        <v>52</v>
      </c>
      <c r="B21" s="39">
        <v>2.5</v>
      </c>
      <c r="C21" s="40">
        <v>2.5</v>
      </c>
      <c r="D21" s="40">
        <v>2.1</v>
      </c>
      <c r="E21" s="40">
        <v>2.1</v>
      </c>
      <c r="F21" s="40">
        <v>2.1</v>
      </c>
      <c r="G21" s="40">
        <v>2.1</v>
      </c>
      <c r="H21" s="40">
        <v>2.1</v>
      </c>
      <c r="I21" s="40">
        <v>2.1</v>
      </c>
      <c r="J21" s="40">
        <v>2.1</v>
      </c>
      <c r="K21" s="40">
        <v>2.1</v>
      </c>
      <c r="L21" s="40">
        <v>1.8</v>
      </c>
      <c r="M21" s="40">
        <v>8.8000000000000007</v>
      </c>
      <c r="N21" s="40">
        <v>1.8</v>
      </c>
      <c r="O21" s="11">
        <f>N21/M21*100</f>
        <v>20.454545454545453</v>
      </c>
      <c r="P21" s="26">
        <f>N21/$N$9*100</f>
        <v>0.74165636588380723</v>
      </c>
      <c r="Q21" s="29">
        <f>N21-V21</f>
        <v>-1.5999999999999999</v>
      </c>
      <c r="R21" s="26">
        <f>N21/V21*100</f>
        <v>52.941176470588239</v>
      </c>
      <c r="S21" s="29">
        <f>N21-W21</f>
        <v>0</v>
      </c>
      <c r="T21" s="29">
        <f>N21/W21*100</f>
        <v>100</v>
      </c>
      <c r="V21" s="20">
        <v>3.4</v>
      </c>
      <c r="W21" s="20">
        <v>1.8</v>
      </c>
    </row>
    <row r="22" spans="1:23" s="20" customFormat="1" ht="14.25">
      <c r="A22" s="43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6"/>
      <c r="Q22" s="29"/>
      <c r="R22" s="26"/>
      <c r="S22" s="29"/>
      <c r="T22" s="29"/>
    </row>
    <row r="23" spans="1:23" s="20" customFormat="1" ht="15">
      <c r="A23" s="734" t="s">
        <v>57</v>
      </c>
      <c r="B23" s="10">
        <v>33.200000000000003</v>
      </c>
      <c r="C23" s="11">
        <v>35.799999999999997</v>
      </c>
      <c r="D23" s="11">
        <v>34.599999999999994</v>
      </c>
      <c r="E23" s="11">
        <v>32.9</v>
      </c>
      <c r="F23" s="11">
        <v>41.4</v>
      </c>
      <c r="G23" s="11">
        <v>37</v>
      </c>
      <c r="H23" s="11">
        <v>44.8</v>
      </c>
      <c r="I23" s="11">
        <v>37.799999999999997</v>
      </c>
      <c r="J23" s="11">
        <v>47.6</v>
      </c>
      <c r="K23" s="11">
        <v>46</v>
      </c>
      <c r="L23" s="11">
        <v>55.6</v>
      </c>
      <c r="M23" s="11">
        <v>685.6</v>
      </c>
      <c r="N23" s="11">
        <v>45.2</v>
      </c>
      <c r="O23" s="11">
        <f>N23/M23*100</f>
        <v>6.5927654609101518</v>
      </c>
      <c r="P23" s="12">
        <f>N23/$N$9*100</f>
        <v>18.623815409971158</v>
      </c>
      <c r="Q23" s="29">
        <f>N23-V23</f>
        <v>-27</v>
      </c>
      <c r="R23" s="26">
        <f>N23/V23*100</f>
        <v>62.603878116343495</v>
      </c>
      <c r="S23" s="29">
        <f>N23-W23</f>
        <v>-2.8999999999999986</v>
      </c>
      <c r="T23" s="29">
        <f>N23/W23*100</f>
        <v>93.970893970893982</v>
      </c>
      <c r="V23" s="20">
        <v>72.2</v>
      </c>
      <c r="W23" s="20">
        <v>48.1</v>
      </c>
    </row>
    <row r="24" spans="1:23" s="20" customFormat="1" ht="14.25">
      <c r="A24" s="43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26"/>
      <c r="Q24" s="29"/>
      <c r="R24" s="26"/>
      <c r="S24" s="29"/>
      <c r="T24" s="29"/>
    </row>
    <row r="25" spans="1:23" s="20" customFormat="1" ht="28.5">
      <c r="A25" s="43" t="s">
        <v>70</v>
      </c>
      <c r="B25" s="39">
        <v>9.6999999999999993</v>
      </c>
      <c r="C25" s="40">
        <v>10.3</v>
      </c>
      <c r="D25" s="40">
        <v>12.3</v>
      </c>
      <c r="E25" s="40">
        <v>16.899999999999999</v>
      </c>
      <c r="F25" s="40">
        <v>16.8</v>
      </c>
      <c r="G25" s="40">
        <v>15.7</v>
      </c>
      <c r="H25" s="40">
        <v>16.7</v>
      </c>
      <c r="I25" s="40">
        <v>13.4</v>
      </c>
      <c r="J25" s="40">
        <v>14.3</v>
      </c>
      <c r="K25" s="40">
        <v>4.3999999999999995</v>
      </c>
      <c r="L25" s="40">
        <v>3.9000000000000004</v>
      </c>
      <c r="M25" s="40">
        <v>293.7</v>
      </c>
      <c r="N25" s="40">
        <v>21.7</v>
      </c>
      <c r="O25" s="40">
        <f>N25/M25*100</f>
        <v>7.388491658154579</v>
      </c>
      <c r="P25" s="26">
        <f>N25/$N$9*100</f>
        <v>8.9410795220436761</v>
      </c>
      <c r="Q25" s="29">
        <f>N25-V25</f>
        <v>12.299999999999999</v>
      </c>
      <c r="R25" s="12" t="s">
        <v>256</v>
      </c>
      <c r="S25" s="29">
        <f>N25-W25</f>
        <v>12</v>
      </c>
      <c r="T25" s="12" t="s">
        <v>124</v>
      </c>
      <c r="V25" s="20">
        <v>9.4</v>
      </c>
      <c r="W25" s="20">
        <v>9.6999999999999993</v>
      </c>
    </row>
    <row r="26" spans="1:23" s="20" customFormat="1" ht="14.25">
      <c r="A26" s="43"/>
      <c r="B26" s="529"/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40"/>
      <c r="N26" s="40"/>
      <c r="O26" s="40"/>
      <c r="P26" s="26"/>
      <c r="Q26" s="29"/>
      <c r="R26" s="26"/>
      <c r="S26" s="29"/>
      <c r="T26" s="29"/>
    </row>
    <row r="27" spans="1:23" s="20" customFormat="1" ht="14.25">
      <c r="A27" s="43" t="s">
        <v>177</v>
      </c>
      <c r="B27" s="39">
        <v>33.200000000000003</v>
      </c>
      <c r="C27" s="40">
        <v>35.799999999999997</v>
      </c>
      <c r="D27" s="40">
        <v>34.599999999999994</v>
      </c>
      <c r="E27" s="40">
        <v>32.9</v>
      </c>
      <c r="F27" s="40">
        <v>41.4</v>
      </c>
      <c r="G27" s="40">
        <v>37</v>
      </c>
      <c r="H27" s="40">
        <v>44.8</v>
      </c>
      <c r="I27" s="40">
        <v>37.799999999999997</v>
      </c>
      <c r="J27" s="40">
        <v>47.6</v>
      </c>
      <c r="K27" s="40">
        <v>46</v>
      </c>
      <c r="L27" s="40">
        <v>55.6</v>
      </c>
      <c r="M27" s="40">
        <v>166.6</v>
      </c>
      <c r="N27" s="40">
        <v>11</v>
      </c>
      <c r="O27" s="40">
        <f>N27/M27*100</f>
        <v>6.602641056422569</v>
      </c>
      <c r="P27" s="26">
        <f>N27/$N$9*100</f>
        <v>4.5323444581788221</v>
      </c>
      <c r="Q27" s="13">
        <f>N27-V27</f>
        <v>11</v>
      </c>
      <c r="R27" s="26" t="s">
        <v>84</v>
      </c>
      <c r="S27" s="13">
        <f>N27-W27</f>
        <v>11</v>
      </c>
      <c r="T27" s="29" t="s">
        <v>84</v>
      </c>
    </row>
    <row r="28" spans="1:23" ht="15">
      <c r="A28" s="43"/>
      <c r="B28" s="20"/>
      <c r="C28" s="20"/>
      <c r="D28" s="20"/>
      <c r="E28" s="20"/>
      <c r="F28" s="20"/>
      <c r="G28" s="531"/>
      <c r="H28" s="20"/>
      <c r="I28" s="20"/>
      <c r="J28" s="20"/>
      <c r="K28" s="20"/>
      <c r="L28" s="20"/>
      <c r="M28" s="40"/>
      <c r="N28" s="40"/>
      <c r="O28" s="40"/>
      <c r="P28" s="26"/>
      <c r="Q28" s="29"/>
      <c r="R28" s="26"/>
      <c r="S28" s="29"/>
      <c r="T28" s="29"/>
    </row>
    <row r="29" spans="1:23">
      <c r="P29" s="735"/>
      <c r="Q29" s="735"/>
      <c r="S29" s="735"/>
    </row>
    <row r="32" spans="1:23" ht="15">
      <c r="A32" s="3" t="s">
        <v>259</v>
      </c>
    </row>
    <row r="33" spans="1:23" ht="15">
      <c r="A33" s="5"/>
    </row>
    <row r="34" spans="1:23" ht="29.25" customHeight="1">
      <c r="A34" s="1025"/>
      <c r="B34" s="518" t="s">
        <v>249</v>
      </c>
      <c r="C34" s="519" t="s">
        <v>207</v>
      </c>
      <c r="D34" s="520"/>
      <c r="E34" s="521"/>
      <c r="F34" s="522" t="s">
        <v>250</v>
      </c>
      <c r="G34" s="523"/>
      <c r="H34" s="522" t="s">
        <v>128</v>
      </c>
      <c r="I34" s="523"/>
      <c r="M34" s="524" t="s">
        <v>251</v>
      </c>
      <c r="N34" s="1033" t="s">
        <v>207</v>
      </c>
      <c r="O34" s="1034"/>
      <c r="P34" s="1034"/>
      <c r="Q34" s="1034"/>
      <c r="R34" s="1034"/>
      <c r="S34" s="1034"/>
      <c r="T34" s="1035"/>
    </row>
    <row r="35" spans="1:23" ht="43.5" customHeight="1">
      <c r="A35" s="1026"/>
      <c r="B35" s="518"/>
      <c r="C35" s="519"/>
      <c r="D35" s="520"/>
      <c r="E35" s="521"/>
      <c r="F35" s="522"/>
      <c r="G35" s="523"/>
      <c r="H35" s="522"/>
      <c r="I35" s="523"/>
      <c r="M35" s="1036" t="s">
        <v>82</v>
      </c>
      <c r="N35" s="1023" t="s">
        <v>82</v>
      </c>
      <c r="O35" s="1038" t="s">
        <v>389</v>
      </c>
      <c r="P35" s="1038" t="s">
        <v>253</v>
      </c>
      <c r="Q35" s="1023" t="s">
        <v>250</v>
      </c>
      <c r="R35" s="1023"/>
      <c r="S35" s="1023" t="s">
        <v>175</v>
      </c>
      <c r="T35" s="1023"/>
    </row>
    <row r="36" spans="1:23" ht="54" customHeight="1">
      <c r="A36" s="1027"/>
      <c r="B36" s="8" t="s">
        <v>82</v>
      </c>
      <c r="C36" s="8" t="s">
        <v>82</v>
      </c>
      <c r="D36" s="8" t="s">
        <v>254</v>
      </c>
      <c r="E36" s="8" t="s">
        <v>255</v>
      </c>
      <c r="F36" s="8" t="s">
        <v>82</v>
      </c>
      <c r="G36" s="8" t="s">
        <v>83</v>
      </c>
      <c r="H36" s="8" t="s">
        <v>82</v>
      </c>
      <c r="I36" s="8" t="s">
        <v>83</v>
      </c>
      <c r="M36" s="1037"/>
      <c r="N36" s="1023"/>
      <c r="O36" s="1037"/>
      <c r="P36" s="1037"/>
      <c r="Q36" s="8" t="s">
        <v>82</v>
      </c>
      <c r="R36" s="8" t="s">
        <v>83</v>
      </c>
      <c r="S36" s="8" t="s">
        <v>82</v>
      </c>
      <c r="T36" s="8" t="s">
        <v>83</v>
      </c>
    </row>
    <row r="37" spans="1:23" ht="15">
      <c r="A37" s="1039" t="s">
        <v>231</v>
      </c>
      <c r="B37" s="10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>
        <f>SUM(M39:M55)</f>
        <v>2947.0000000000005</v>
      </c>
      <c r="N37" s="40">
        <f>SUM(N39:N55)</f>
        <v>235.89999999999998</v>
      </c>
      <c r="O37" s="22">
        <f>N37/M37*100</f>
        <v>8.0047505938242267</v>
      </c>
      <c r="P37" s="26"/>
      <c r="Q37" s="29">
        <f>N37-V37</f>
        <v>-6.8000000000000114</v>
      </c>
      <c r="R37" s="26">
        <f>N37/V37*100</f>
        <v>97.198187062216718</v>
      </c>
      <c r="S37" s="13">
        <f>N37-W37</f>
        <v>17.799999999999983</v>
      </c>
      <c r="T37" s="13">
        <f>N37/W37*100</f>
        <v>108.16139385602935</v>
      </c>
      <c r="V37" s="2">
        <f>SUM(V39:V55)</f>
        <v>242.7</v>
      </c>
      <c r="W37" s="2">
        <f>SUM(W39:W55)</f>
        <v>218.1</v>
      </c>
    </row>
    <row r="38" spans="1:23" ht="14.25">
      <c r="A38" s="525"/>
      <c r="B38" s="52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26"/>
      <c r="Q38" s="29"/>
      <c r="R38" s="26"/>
      <c r="S38" s="29"/>
      <c r="T38" s="29"/>
    </row>
    <row r="39" spans="1:23" ht="14.25">
      <c r="A39" s="43" t="s">
        <v>0</v>
      </c>
      <c r="B39" s="39">
        <v>23.4</v>
      </c>
      <c r="C39" s="40">
        <v>47.199999999999996</v>
      </c>
      <c r="D39" s="40">
        <v>24</v>
      </c>
      <c r="E39" s="40">
        <v>31.799999999999997</v>
      </c>
      <c r="F39" s="40">
        <v>32.9</v>
      </c>
      <c r="G39" s="40">
        <v>39.6</v>
      </c>
      <c r="H39" s="40">
        <v>43.7</v>
      </c>
      <c r="I39" s="40">
        <v>43.9</v>
      </c>
      <c r="J39" s="40">
        <v>31.999999999999996</v>
      </c>
      <c r="K39" s="40">
        <v>33.099999999999994</v>
      </c>
      <c r="L39" s="40">
        <v>35.299999999999997</v>
      </c>
      <c r="M39" s="40">
        <v>569.79999999999995</v>
      </c>
      <c r="N39" s="40">
        <v>24.9</v>
      </c>
      <c r="O39" s="40">
        <f>N39/M39*100</f>
        <v>4.3699543699543701</v>
      </c>
      <c r="P39" s="26">
        <f>N39/$N$37*100</f>
        <v>10.555320050869014</v>
      </c>
      <c r="Q39" s="29">
        <f>N39-V39</f>
        <v>-7.2000000000000028</v>
      </c>
      <c r="R39" s="26">
        <f>N39/V39*100</f>
        <v>77.570093457943926</v>
      </c>
      <c r="S39" s="29">
        <f>N39-W39</f>
        <v>-11</v>
      </c>
      <c r="T39" s="29">
        <f>N39/W39*100</f>
        <v>69.359331476323121</v>
      </c>
      <c r="V39" s="527">
        <v>32.1</v>
      </c>
      <c r="W39" s="527">
        <v>35.9</v>
      </c>
    </row>
    <row r="40" spans="1:23" ht="14.25">
      <c r="A40" s="43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26"/>
      <c r="Q40" s="29"/>
      <c r="R40" s="26"/>
      <c r="S40" s="29"/>
      <c r="T40" s="29"/>
      <c r="V40" s="527"/>
      <c r="W40" s="527"/>
    </row>
    <row r="41" spans="1:23" ht="30">
      <c r="A41" s="734" t="s">
        <v>15</v>
      </c>
      <c r="B41" s="39">
        <v>24.9</v>
      </c>
      <c r="C41" s="40">
        <v>21.700000000000003</v>
      </c>
      <c r="D41" s="40">
        <v>19.600000000000001</v>
      </c>
      <c r="E41" s="40">
        <v>18.899999999999999</v>
      </c>
      <c r="F41" s="40">
        <v>21.3</v>
      </c>
      <c r="G41" s="40">
        <v>21.2</v>
      </c>
      <c r="H41" s="40">
        <v>31.3</v>
      </c>
      <c r="I41" s="40">
        <v>24.8</v>
      </c>
      <c r="J41" s="40">
        <v>30.8</v>
      </c>
      <c r="K41" s="40">
        <v>34.799999999999997</v>
      </c>
      <c r="L41" s="40">
        <v>33.200000000000003</v>
      </c>
      <c r="M41" s="11">
        <v>691.5</v>
      </c>
      <c r="N41" s="11">
        <v>66.8</v>
      </c>
      <c r="O41" s="11">
        <f>N41/M41*100</f>
        <v>9.6601590744757768</v>
      </c>
      <c r="P41" s="12">
        <f>N41/$N$37*100</f>
        <v>28.317083509961847</v>
      </c>
      <c r="Q41" s="13">
        <f>N41-V41</f>
        <v>4.7999999999999972</v>
      </c>
      <c r="R41" s="12">
        <f>N41/V41*100</f>
        <v>107.74193548387096</v>
      </c>
      <c r="S41" s="13">
        <f>N41-W41</f>
        <v>20</v>
      </c>
      <c r="T41" s="13">
        <f>N41/W41*100</f>
        <v>142.73504273504273</v>
      </c>
      <c r="V41" s="20">
        <v>62</v>
      </c>
      <c r="W41" s="20">
        <v>46.8</v>
      </c>
    </row>
    <row r="42" spans="1:23" ht="14.25">
      <c r="A42" s="43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26"/>
      <c r="Q42" s="29"/>
      <c r="R42" s="26"/>
      <c r="S42" s="29"/>
      <c r="T42" s="29"/>
      <c r="V42" s="20"/>
      <c r="W42" s="20"/>
    </row>
    <row r="43" spans="1:23" ht="15">
      <c r="A43" s="43" t="s">
        <v>24</v>
      </c>
      <c r="B43" s="39">
        <v>17.599999999999998</v>
      </c>
      <c r="C43" s="40">
        <v>19.7</v>
      </c>
      <c r="D43" s="40">
        <v>21.7</v>
      </c>
      <c r="E43" s="40">
        <v>24.299999999999997</v>
      </c>
      <c r="F43" s="40">
        <v>30.1</v>
      </c>
      <c r="G43" s="40">
        <v>20.099999999999998</v>
      </c>
      <c r="H43" s="40">
        <v>20.399999999999999</v>
      </c>
      <c r="I43" s="40">
        <v>25.9</v>
      </c>
      <c r="J43" s="40">
        <v>26.9</v>
      </c>
      <c r="K43" s="40">
        <v>32.799999999999997</v>
      </c>
      <c r="L43" s="40">
        <v>27.3</v>
      </c>
      <c r="M43" s="40">
        <v>115.7</v>
      </c>
      <c r="N43" s="40">
        <v>21</v>
      </c>
      <c r="O43" s="11">
        <f>N43/M43*100</f>
        <v>18.150388936905788</v>
      </c>
      <c r="P43" s="26">
        <f>N43/$N$37*100</f>
        <v>8.9020771513353125</v>
      </c>
      <c r="Q43" s="29">
        <f>N43-V43</f>
        <v>-3.6000000000000014</v>
      </c>
      <c r="R43" s="26">
        <f>N43/V43*100</f>
        <v>85.365853658536579</v>
      </c>
      <c r="S43" s="29">
        <f>N43-W43</f>
        <v>-1.8999999999999986</v>
      </c>
      <c r="T43" s="29">
        <f>N43/W43*100</f>
        <v>91.703056768558952</v>
      </c>
      <c r="V43" s="20">
        <v>24.6</v>
      </c>
      <c r="W43" s="20">
        <v>22.9</v>
      </c>
    </row>
    <row r="44" spans="1:23" ht="14.25">
      <c r="A44" s="43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26"/>
      <c r="Q44" s="29"/>
      <c r="R44" s="26"/>
      <c r="S44" s="29"/>
      <c r="T44" s="29"/>
      <c r="V44" s="20"/>
      <c r="W44" s="20"/>
    </row>
    <row r="45" spans="1:23" ht="28.5">
      <c r="A45" s="43" t="s">
        <v>95</v>
      </c>
      <c r="B45" s="39">
        <v>5.7</v>
      </c>
      <c r="C45" s="40">
        <v>0.5</v>
      </c>
      <c r="D45" s="40">
        <v>0.3</v>
      </c>
      <c r="E45" s="40">
        <v>0</v>
      </c>
      <c r="F45" s="40">
        <v>0.5</v>
      </c>
      <c r="G45" s="40">
        <v>0.1</v>
      </c>
      <c r="H45" s="40">
        <v>0</v>
      </c>
      <c r="I45" s="40">
        <v>0</v>
      </c>
      <c r="J45" s="40">
        <v>0</v>
      </c>
      <c r="K45" s="40">
        <v>1.1000000000000001</v>
      </c>
      <c r="L45" s="40">
        <v>1.3</v>
      </c>
      <c r="M45" s="40">
        <v>64.2</v>
      </c>
      <c r="N45" s="40">
        <v>16.5</v>
      </c>
      <c r="O45" s="11">
        <f>N45/M45*100</f>
        <v>25.700934579439249</v>
      </c>
      <c r="P45" s="26">
        <f>N45/$N$37*100</f>
        <v>6.994489190334888</v>
      </c>
      <c r="Q45" s="29">
        <f>N45-V45</f>
        <v>-0.80000000000000071</v>
      </c>
      <c r="R45" s="26">
        <f>N45/V45*100</f>
        <v>95.375722543352595</v>
      </c>
      <c r="S45" s="29">
        <f>N45-W45</f>
        <v>-0.30000000000000071</v>
      </c>
      <c r="T45" s="29">
        <f>N45/W45*100</f>
        <v>98.214285714285708</v>
      </c>
      <c r="V45" s="20">
        <v>17.3</v>
      </c>
      <c r="W45" s="20">
        <v>16.8</v>
      </c>
    </row>
    <row r="46" spans="1:23" ht="14.25">
      <c r="A46" s="43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26"/>
      <c r="Q46" s="29"/>
      <c r="R46" s="26"/>
      <c r="S46" s="29"/>
      <c r="T46" s="29"/>
      <c r="V46" s="20"/>
      <c r="W46" s="20"/>
    </row>
    <row r="47" spans="1:23" ht="15">
      <c r="A47" s="43" t="s">
        <v>37</v>
      </c>
      <c r="B47" s="39">
        <v>74.5</v>
      </c>
      <c r="C47" s="40">
        <v>62.800000000000004</v>
      </c>
      <c r="D47" s="40">
        <v>83.3</v>
      </c>
      <c r="E47" s="40">
        <v>59.2</v>
      </c>
      <c r="F47" s="40">
        <v>60.4</v>
      </c>
      <c r="G47" s="40">
        <v>71.900000000000006</v>
      </c>
      <c r="H47" s="40">
        <v>59.9</v>
      </c>
      <c r="I47" s="40">
        <v>56.7</v>
      </c>
      <c r="J47" s="40">
        <v>71.2</v>
      </c>
      <c r="K47" s="40">
        <v>91.4</v>
      </c>
      <c r="L47" s="40">
        <v>80.900000000000006</v>
      </c>
      <c r="M47" s="40">
        <v>413.6</v>
      </c>
      <c r="N47" s="40">
        <v>34.200000000000003</v>
      </c>
      <c r="O47" s="11">
        <f>N47/M47*100</f>
        <v>8.2688588007736943</v>
      </c>
      <c r="P47" s="12">
        <f>N47/$N$37*100</f>
        <v>14.497668503603226</v>
      </c>
      <c r="Q47" s="29">
        <f>N47-V47</f>
        <v>7.2000000000000028</v>
      </c>
      <c r="R47" s="26">
        <f>N47/V47*100</f>
        <v>126.66666666666669</v>
      </c>
      <c r="S47" s="29">
        <f>N47-W47</f>
        <v>-1.5</v>
      </c>
      <c r="T47" s="29">
        <f>N47/W47*100</f>
        <v>95.798319327731093</v>
      </c>
      <c r="V47" s="20">
        <v>27</v>
      </c>
      <c r="W47" s="20">
        <v>35.700000000000003</v>
      </c>
    </row>
    <row r="48" spans="1:23" ht="14.25">
      <c r="A48" s="43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26"/>
      <c r="Q48" s="29"/>
      <c r="R48" s="26"/>
      <c r="S48" s="29"/>
      <c r="T48" s="29"/>
      <c r="V48" s="20"/>
      <c r="W48" s="20"/>
    </row>
    <row r="49" spans="1:23" ht="14.25">
      <c r="A49" s="43" t="s">
        <v>52</v>
      </c>
      <c r="B49" s="39">
        <v>2.5</v>
      </c>
      <c r="C49" s="40">
        <v>2.5</v>
      </c>
      <c r="D49" s="40">
        <v>2.1</v>
      </c>
      <c r="E49" s="40">
        <v>2.1</v>
      </c>
      <c r="F49" s="40">
        <v>2.1</v>
      </c>
      <c r="G49" s="40">
        <v>2.1</v>
      </c>
      <c r="H49" s="40">
        <v>2.1</v>
      </c>
      <c r="I49" s="40">
        <v>2.1</v>
      </c>
      <c r="J49" s="40">
        <v>2.1</v>
      </c>
      <c r="K49" s="40">
        <v>2.1</v>
      </c>
      <c r="L49" s="40">
        <v>1.8</v>
      </c>
      <c r="M49" s="40">
        <v>2.9</v>
      </c>
      <c r="N49" s="40">
        <v>0</v>
      </c>
      <c r="O49" s="40">
        <f>N49/M49*100</f>
        <v>0</v>
      </c>
      <c r="P49" s="26">
        <f>N49/$N$9*100</f>
        <v>0</v>
      </c>
      <c r="Q49" s="29">
        <f>N49-V49</f>
        <v>-1.8</v>
      </c>
      <c r="R49" s="26">
        <f>N49/V49*100</f>
        <v>0</v>
      </c>
      <c r="S49" s="29">
        <f>N49-W49</f>
        <v>-1.8</v>
      </c>
      <c r="T49" s="29">
        <f>N49/W49*100</f>
        <v>0</v>
      </c>
      <c r="V49" s="20">
        <v>1.8</v>
      </c>
      <c r="W49" s="20">
        <v>1.8</v>
      </c>
    </row>
    <row r="50" spans="1:23" ht="14.25">
      <c r="A50" s="43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26"/>
      <c r="Q50" s="29"/>
      <c r="R50" s="26"/>
      <c r="S50" s="29"/>
      <c r="T50" s="29"/>
      <c r="V50" s="20"/>
      <c r="W50" s="20"/>
    </row>
    <row r="51" spans="1:23" ht="15">
      <c r="A51" s="734" t="s">
        <v>57</v>
      </c>
      <c r="B51" s="10">
        <v>33.200000000000003</v>
      </c>
      <c r="C51" s="11">
        <v>35.799999999999997</v>
      </c>
      <c r="D51" s="11">
        <v>34.599999999999994</v>
      </c>
      <c r="E51" s="11">
        <v>32.9</v>
      </c>
      <c r="F51" s="11">
        <v>41.4</v>
      </c>
      <c r="G51" s="11">
        <v>37</v>
      </c>
      <c r="H51" s="11">
        <v>44.8</v>
      </c>
      <c r="I51" s="11">
        <v>37.799999999999997</v>
      </c>
      <c r="J51" s="11">
        <v>47.6</v>
      </c>
      <c r="K51" s="11">
        <v>46</v>
      </c>
      <c r="L51" s="11">
        <v>55.6</v>
      </c>
      <c r="M51" s="40">
        <v>607</v>
      </c>
      <c r="N51" s="40">
        <v>40.200000000000003</v>
      </c>
      <c r="O51" s="40">
        <f>N51/M51*100</f>
        <v>6.6227347611202632</v>
      </c>
      <c r="P51" s="12">
        <f>N51/$N$37*100</f>
        <v>17.041119118270455</v>
      </c>
      <c r="Q51" s="29">
        <f>N51-V51</f>
        <v>-5</v>
      </c>
      <c r="R51" s="26">
        <f>N51/V51*100</f>
        <v>88.938053097345133</v>
      </c>
      <c r="S51" s="29">
        <f>N51-W51</f>
        <v>-7.8999999999999986</v>
      </c>
      <c r="T51" s="29">
        <f>N51/W51*100</f>
        <v>83.57588357588358</v>
      </c>
      <c r="V51" s="20">
        <v>45.2</v>
      </c>
      <c r="W51" s="20">
        <v>48.1</v>
      </c>
    </row>
    <row r="52" spans="1:23" ht="14.25">
      <c r="A52" s="43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26"/>
      <c r="Q52" s="29"/>
      <c r="R52" s="26"/>
      <c r="S52" s="29"/>
      <c r="T52" s="29"/>
      <c r="V52" s="20"/>
      <c r="W52" s="20"/>
    </row>
    <row r="53" spans="1:23" ht="28.5">
      <c r="A53" s="43" t="s">
        <v>70</v>
      </c>
      <c r="B53" s="39">
        <v>9.6999999999999993</v>
      </c>
      <c r="C53" s="40">
        <v>10.3</v>
      </c>
      <c r="D53" s="40">
        <v>12.3</v>
      </c>
      <c r="E53" s="40">
        <v>16.899999999999999</v>
      </c>
      <c r="F53" s="40">
        <v>16.8</v>
      </c>
      <c r="G53" s="40">
        <v>15.7</v>
      </c>
      <c r="H53" s="40">
        <v>16.7</v>
      </c>
      <c r="I53" s="40">
        <v>13.4</v>
      </c>
      <c r="J53" s="40">
        <v>14.3</v>
      </c>
      <c r="K53" s="40">
        <v>4.3999999999999995</v>
      </c>
      <c r="L53" s="40">
        <v>3.9000000000000004</v>
      </c>
      <c r="M53" s="40">
        <v>292.89999999999998</v>
      </c>
      <c r="N53" s="40">
        <v>21.5</v>
      </c>
      <c r="O53" s="40">
        <f>N53/M53*100</f>
        <v>7.3403892113349274</v>
      </c>
      <c r="P53" s="26">
        <f>N53/$N$37*100</f>
        <v>9.1140313692242483</v>
      </c>
      <c r="Q53" s="29">
        <f>N53-V53</f>
        <v>-0.19999999999999929</v>
      </c>
      <c r="R53" s="26">
        <f>N53/V53*100</f>
        <v>99.078341013824883</v>
      </c>
      <c r="S53" s="13">
        <f>N53-W53</f>
        <v>11.8</v>
      </c>
      <c r="T53" s="13" t="s">
        <v>124</v>
      </c>
      <c r="V53" s="20">
        <v>21.7</v>
      </c>
      <c r="W53" s="20">
        <v>9.6999999999999993</v>
      </c>
    </row>
    <row r="54" spans="1:23" ht="14.25">
      <c r="A54" s="43"/>
      <c r="B54" s="529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40"/>
      <c r="N54" s="40"/>
      <c r="O54" s="40"/>
      <c r="P54" s="26"/>
      <c r="Q54" s="29"/>
      <c r="R54" s="26"/>
      <c r="S54" s="29"/>
      <c r="T54" s="29"/>
    </row>
    <row r="55" spans="1:23" ht="14.25">
      <c r="A55" s="43" t="s">
        <v>177</v>
      </c>
      <c r="B55" s="39">
        <v>33.200000000000003</v>
      </c>
      <c r="C55" s="40">
        <v>35.799999999999997</v>
      </c>
      <c r="D55" s="40">
        <v>34.599999999999994</v>
      </c>
      <c r="E55" s="40">
        <v>32.9</v>
      </c>
      <c r="F55" s="40">
        <v>41.4</v>
      </c>
      <c r="G55" s="40">
        <v>37</v>
      </c>
      <c r="H55" s="40">
        <v>44.8</v>
      </c>
      <c r="I55" s="40">
        <v>37.799999999999997</v>
      </c>
      <c r="J55" s="40">
        <v>47.6</v>
      </c>
      <c r="K55" s="40">
        <v>46</v>
      </c>
      <c r="L55" s="40">
        <v>55.6</v>
      </c>
      <c r="M55" s="40">
        <v>189.4</v>
      </c>
      <c r="N55" s="40">
        <v>10.8</v>
      </c>
      <c r="O55" s="40">
        <f>N55/M55*100</f>
        <v>5.7022175290390713</v>
      </c>
      <c r="P55" s="26">
        <f>N55/$N$37*100</f>
        <v>4.5782111064010182</v>
      </c>
      <c r="Q55" s="29">
        <f>N55-V55</f>
        <v>-0.19999999999999929</v>
      </c>
      <c r="R55" s="26">
        <f>N55/V55*100</f>
        <v>98.181818181818187</v>
      </c>
      <c r="S55" s="13">
        <f>N55-W55</f>
        <v>10.4</v>
      </c>
      <c r="T55" s="13" t="s">
        <v>84</v>
      </c>
      <c r="V55" s="2">
        <v>11</v>
      </c>
      <c r="W55" s="2">
        <v>0.4</v>
      </c>
    </row>
    <row r="56" spans="1:23" ht="15">
      <c r="A56" s="43"/>
      <c r="B56" s="20"/>
      <c r="C56" s="20"/>
      <c r="D56" s="20"/>
      <c r="E56" s="20"/>
      <c r="F56" s="20"/>
      <c r="G56" s="531"/>
      <c r="H56" s="20"/>
      <c r="I56" s="20"/>
      <c r="J56" s="20"/>
      <c r="K56" s="20"/>
      <c r="L56" s="20"/>
      <c r="M56" s="40"/>
      <c r="N56" s="40"/>
      <c r="O56" s="40"/>
      <c r="P56" s="26"/>
      <c r="Q56" s="29"/>
      <c r="R56" s="26"/>
      <c r="S56" s="29"/>
      <c r="T56" s="29"/>
    </row>
    <row r="59" spans="1:23" ht="15">
      <c r="A59" s="3" t="s">
        <v>341</v>
      </c>
    </row>
    <row r="60" spans="1:23" ht="15">
      <c r="A60" s="5"/>
    </row>
    <row r="61" spans="1:23" ht="114">
      <c r="A61" s="1025"/>
      <c r="B61" s="518" t="s">
        <v>249</v>
      </c>
      <c r="C61" s="519" t="s">
        <v>207</v>
      </c>
      <c r="D61" s="520"/>
      <c r="E61" s="521"/>
      <c r="F61" s="522" t="s">
        <v>250</v>
      </c>
      <c r="G61" s="523"/>
      <c r="H61" s="522" t="s">
        <v>128</v>
      </c>
      <c r="I61" s="523"/>
      <c r="M61" s="524" t="s">
        <v>251</v>
      </c>
      <c r="N61" s="1033" t="s">
        <v>207</v>
      </c>
      <c r="O61" s="1034"/>
      <c r="P61" s="1034"/>
      <c r="Q61" s="1034"/>
      <c r="R61" s="1034"/>
      <c r="S61" s="1034"/>
      <c r="T61" s="1035"/>
    </row>
    <row r="62" spans="1:23" ht="44.25" customHeight="1">
      <c r="A62" s="1026"/>
      <c r="B62" s="518"/>
      <c r="C62" s="519"/>
      <c r="D62" s="520"/>
      <c r="E62" s="521"/>
      <c r="F62" s="522"/>
      <c r="G62" s="523"/>
      <c r="H62" s="522"/>
      <c r="I62" s="523"/>
      <c r="M62" s="1036" t="s">
        <v>82</v>
      </c>
      <c r="N62" s="1023" t="s">
        <v>82</v>
      </c>
      <c r="O62" s="1038" t="s">
        <v>389</v>
      </c>
      <c r="P62" s="1038" t="s">
        <v>253</v>
      </c>
      <c r="Q62" s="1023" t="s">
        <v>250</v>
      </c>
      <c r="R62" s="1023"/>
      <c r="S62" s="1023" t="s">
        <v>175</v>
      </c>
      <c r="T62" s="1023"/>
    </row>
    <row r="63" spans="1:23" ht="99.75">
      <c r="A63" s="1027"/>
      <c r="B63" s="8" t="s">
        <v>82</v>
      </c>
      <c r="C63" s="8" t="s">
        <v>82</v>
      </c>
      <c r="D63" s="8" t="s">
        <v>254</v>
      </c>
      <c r="E63" s="8" t="s">
        <v>255</v>
      </c>
      <c r="F63" s="8" t="s">
        <v>82</v>
      </c>
      <c r="G63" s="8" t="s">
        <v>83</v>
      </c>
      <c r="H63" s="8" t="s">
        <v>82</v>
      </c>
      <c r="I63" s="8" t="s">
        <v>83</v>
      </c>
      <c r="M63" s="1037"/>
      <c r="N63" s="1023"/>
      <c r="O63" s="1037"/>
      <c r="P63" s="1037"/>
      <c r="Q63" s="8" t="s">
        <v>82</v>
      </c>
      <c r="R63" s="8" t="s">
        <v>83</v>
      </c>
      <c r="S63" s="8" t="s">
        <v>82</v>
      </c>
      <c r="T63" s="8" t="s">
        <v>83</v>
      </c>
      <c r="V63" s="2" t="s">
        <v>96</v>
      </c>
      <c r="W63" s="2" t="s">
        <v>81</v>
      </c>
    </row>
    <row r="64" spans="1:23" ht="15">
      <c r="A64" s="1039" t="s">
        <v>231</v>
      </c>
      <c r="B64" s="10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94">
        <f>SUM(M66:M82)</f>
        <v>2934.3</v>
      </c>
      <c r="N64" s="40">
        <f>SUM(N66:N82)</f>
        <v>212.10000000000002</v>
      </c>
      <c r="O64" s="22">
        <f>N64/M64*100</f>
        <v>7.2282997648502194</v>
      </c>
      <c r="P64" s="26"/>
      <c r="Q64" s="29">
        <f>N64-V64</f>
        <v>-23.799999999999955</v>
      </c>
      <c r="R64" s="26">
        <f>N64/V64*100</f>
        <v>89.910979228486667</v>
      </c>
      <c r="S64" s="29">
        <f>N64-W64</f>
        <v>-5.9999999999999716</v>
      </c>
      <c r="T64" s="29">
        <f>N64/W64*100</f>
        <v>97.248968363136186</v>
      </c>
      <c r="V64" s="40">
        <f>SUM(V66:V82)</f>
        <v>235.89999999999998</v>
      </c>
      <c r="W64" s="2">
        <f>SUM(W66:W82)</f>
        <v>218.1</v>
      </c>
    </row>
    <row r="65" spans="1:23" ht="14.25">
      <c r="A65" s="525"/>
      <c r="B65" s="52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94"/>
      <c r="N65" s="40"/>
      <c r="O65" s="40"/>
      <c r="P65" s="26"/>
      <c r="Q65" s="29"/>
      <c r="R65" s="26"/>
      <c r="S65" s="29"/>
      <c r="T65" s="29"/>
      <c r="V65" s="40"/>
    </row>
    <row r="66" spans="1:23" ht="14.25">
      <c r="A66" s="43" t="s">
        <v>0</v>
      </c>
      <c r="B66" s="39">
        <v>23.4</v>
      </c>
      <c r="C66" s="40">
        <v>47.199999999999996</v>
      </c>
      <c r="D66" s="40">
        <v>24</v>
      </c>
      <c r="E66" s="40">
        <v>31.799999999999997</v>
      </c>
      <c r="F66" s="40">
        <v>32.9</v>
      </c>
      <c r="G66" s="40">
        <v>39.6</v>
      </c>
      <c r="H66" s="40">
        <v>43.7</v>
      </c>
      <c r="I66" s="40">
        <v>43.9</v>
      </c>
      <c r="J66" s="40">
        <v>31.999999999999996</v>
      </c>
      <c r="K66" s="40">
        <v>33.099999999999994</v>
      </c>
      <c r="L66" s="40">
        <v>35.299999999999997</v>
      </c>
      <c r="M66" s="94">
        <v>764.8</v>
      </c>
      <c r="N66" s="40">
        <v>21.3</v>
      </c>
      <c r="O66" s="40">
        <f>N66/M66*100</f>
        <v>2.7850418410041842</v>
      </c>
      <c r="P66" s="26">
        <f>N66/$N$64*100</f>
        <v>10.042432814710041</v>
      </c>
      <c r="Q66" s="29">
        <f>N66-V66</f>
        <v>-3.5999999999999979</v>
      </c>
      <c r="R66" s="26">
        <f>N66/V66*100</f>
        <v>85.5421686746988</v>
      </c>
      <c r="S66" s="29">
        <f>N66-W66</f>
        <v>-14.599999999999998</v>
      </c>
      <c r="T66" s="29">
        <f>N66/W66*100</f>
        <v>59.33147632311978</v>
      </c>
      <c r="V66" s="40">
        <v>24.9</v>
      </c>
      <c r="W66" s="527">
        <v>35.9</v>
      </c>
    </row>
    <row r="67" spans="1:23" ht="14.25">
      <c r="A67" s="43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94"/>
      <c r="N67" s="40"/>
      <c r="O67" s="40"/>
      <c r="P67" s="26"/>
      <c r="Q67" s="29"/>
      <c r="R67" s="26"/>
      <c r="S67" s="29"/>
      <c r="T67" s="29"/>
      <c r="V67" s="40"/>
      <c r="W67" s="527"/>
    </row>
    <row r="68" spans="1:23" ht="28.5">
      <c r="A68" s="43" t="s">
        <v>15</v>
      </c>
      <c r="B68" s="39">
        <v>24.9</v>
      </c>
      <c r="C68" s="40">
        <v>21.700000000000003</v>
      </c>
      <c r="D68" s="40">
        <v>19.600000000000001</v>
      </c>
      <c r="E68" s="40">
        <v>18.899999999999999</v>
      </c>
      <c r="F68" s="40">
        <v>21.3</v>
      </c>
      <c r="G68" s="40">
        <v>21.2</v>
      </c>
      <c r="H68" s="40">
        <v>31.3</v>
      </c>
      <c r="I68" s="40">
        <v>24.8</v>
      </c>
      <c r="J68" s="40">
        <v>30.8</v>
      </c>
      <c r="K68" s="40">
        <v>34.799999999999997</v>
      </c>
      <c r="L68" s="40">
        <v>33.200000000000003</v>
      </c>
      <c r="M68" s="94">
        <v>676.7</v>
      </c>
      <c r="N68" s="40">
        <v>46.6</v>
      </c>
      <c r="O68" s="40">
        <f>N68/M68*100</f>
        <v>6.8863602778188255</v>
      </c>
      <c r="P68" s="12">
        <f>N68/$N$64*100</f>
        <v>21.970768505421969</v>
      </c>
      <c r="Q68" s="29">
        <f>N68-V68</f>
        <v>-20.199999999999996</v>
      </c>
      <c r="R68" s="26">
        <f>N68/V68*100</f>
        <v>69.76047904191617</v>
      </c>
      <c r="S68" s="29">
        <f>N68-W68</f>
        <v>-0.19999999999999574</v>
      </c>
      <c r="T68" s="29">
        <f>N68/W68*100</f>
        <v>99.572649572649581</v>
      </c>
      <c r="V68" s="11">
        <v>66.8</v>
      </c>
      <c r="W68" s="20">
        <v>46.8</v>
      </c>
    </row>
    <row r="69" spans="1:23" ht="14.25">
      <c r="A69" s="43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94"/>
      <c r="N69" s="40"/>
      <c r="O69" s="40"/>
      <c r="P69" s="26"/>
      <c r="Q69" s="29"/>
      <c r="R69" s="26"/>
      <c r="S69" s="29"/>
      <c r="T69" s="29"/>
      <c r="V69" s="40"/>
      <c r="W69" s="20"/>
    </row>
    <row r="70" spans="1:23" ht="15">
      <c r="A70" s="43" t="s">
        <v>24</v>
      </c>
      <c r="B70" s="39">
        <v>17.599999999999998</v>
      </c>
      <c r="C70" s="40">
        <v>19.7</v>
      </c>
      <c r="D70" s="40">
        <v>21.7</v>
      </c>
      <c r="E70" s="40">
        <v>24.299999999999997</v>
      </c>
      <c r="F70" s="40">
        <v>30.1</v>
      </c>
      <c r="G70" s="40">
        <v>20.099999999999998</v>
      </c>
      <c r="H70" s="40">
        <v>20.399999999999999</v>
      </c>
      <c r="I70" s="40">
        <v>25.9</v>
      </c>
      <c r="J70" s="40">
        <v>26.9</v>
      </c>
      <c r="K70" s="40">
        <v>32.799999999999997</v>
      </c>
      <c r="L70" s="40">
        <v>27.3</v>
      </c>
      <c r="M70" s="94">
        <v>120.6</v>
      </c>
      <c r="N70" s="40">
        <v>25.4</v>
      </c>
      <c r="O70" s="11">
        <f>N70/M70*100</f>
        <v>21.061359867330015</v>
      </c>
      <c r="P70" s="26">
        <f>N70/$N$64*100</f>
        <v>11.975483262611974</v>
      </c>
      <c r="Q70" s="13">
        <f>N70-V70</f>
        <v>4.3999999999999986</v>
      </c>
      <c r="R70" s="12">
        <f>N70/V70*100</f>
        <v>120.95238095238095</v>
      </c>
      <c r="S70" s="13">
        <f>N70-W70</f>
        <v>2.5</v>
      </c>
      <c r="T70" s="13">
        <f>N70/W70*100</f>
        <v>110.91703056768559</v>
      </c>
      <c r="V70" s="40">
        <v>21</v>
      </c>
      <c r="W70" s="20">
        <v>22.9</v>
      </c>
    </row>
    <row r="71" spans="1:23" ht="15">
      <c r="A71" s="43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94"/>
      <c r="N71" s="40"/>
      <c r="O71" s="11"/>
      <c r="P71" s="26"/>
      <c r="Q71" s="29"/>
      <c r="R71" s="26"/>
      <c r="S71" s="29"/>
      <c r="T71" s="29"/>
      <c r="V71" s="40"/>
      <c r="W71" s="20"/>
    </row>
    <row r="72" spans="1:23" ht="28.5">
      <c r="A72" s="43" t="s">
        <v>95</v>
      </c>
      <c r="B72" s="39">
        <v>5.7</v>
      </c>
      <c r="C72" s="40">
        <v>0.5</v>
      </c>
      <c r="D72" s="40">
        <v>0.3</v>
      </c>
      <c r="E72" s="40">
        <v>0</v>
      </c>
      <c r="F72" s="40">
        <v>0.5</v>
      </c>
      <c r="G72" s="40">
        <v>0.1</v>
      </c>
      <c r="H72" s="40">
        <v>0</v>
      </c>
      <c r="I72" s="40">
        <v>0</v>
      </c>
      <c r="J72" s="40">
        <v>0</v>
      </c>
      <c r="K72" s="40">
        <v>1.1000000000000001</v>
      </c>
      <c r="L72" s="40">
        <v>1.3</v>
      </c>
      <c r="M72" s="94">
        <v>66.7</v>
      </c>
      <c r="N72" s="40">
        <v>14.4</v>
      </c>
      <c r="O72" s="11">
        <f>N72/M72*100</f>
        <v>21.589205397301349</v>
      </c>
      <c r="P72" s="26">
        <f>N72/$N$64*100</f>
        <v>6.7892503536067892</v>
      </c>
      <c r="Q72" s="29">
        <f>N72-V72</f>
        <v>-2.0999999999999996</v>
      </c>
      <c r="R72" s="26">
        <f>N72/V72*100</f>
        <v>87.27272727272728</v>
      </c>
      <c r="S72" s="29">
        <f>N72-W72</f>
        <v>-2.4000000000000004</v>
      </c>
      <c r="T72" s="29">
        <f>N72/W72*100</f>
        <v>85.714285714285708</v>
      </c>
      <c r="V72" s="40">
        <v>16.5</v>
      </c>
      <c r="W72" s="20">
        <v>16.8</v>
      </c>
    </row>
    <row r="73" spans="1:23" ht="14.25">
      <c r="A73" s="43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94"/>
      <c r="N73" s="40"/>
      <c r="O73" s="40"/>
      <c r="P73" s="26"/>
      <c r="Q73" s="29"/>
      <c r="R73" s="26"/>
      <c r="S73" s="29"/>
      <c r="T73" s="29"/>
      <c r="V73" s="40"/>
      <c r="W73" s="20"/>
    </row>
    <row r="74" spans="1:23" ht="14.25">
      <c r="A74" s="43" t="s">
        <v>37</v>
      </c>
      <c r="B74" s="39">
        <v>74.5</v>
      </c>
      <c r="C74" s="40">
        <v>62.800000000000004</v>
      </c>
      <c r="D74" s="40">
        <v>83.3</v>
      </c>
      <c r="E74" s="40">
        <v>59.2</v>
      </c>
      <c r="F74" s="40">
        <v>60.4</v>
      </c>
      <c r="G74" s="40">
        <v>71.900000000000006</v>
      </c>
      <c r="H74" s="40">
        <v>59.9</v>
      </c>
      <c r="I74" s="40">
        <v>56.7</v>
      </c>
      <c r="J74" s="40">
        <v>71.2</v>
      </c>
      <c r="K74" s="40">
        <v>91.4</v>
      </c>
      <c r="L74" s="40">
        <v>80.900000000000006</v>
      </c>
      <c r="M74" s="94">
        <v>386.5</v>
      </c>
      <c r="N74" s="40">
        <v>26.2</v>
      </c>
      <c r="O74" s="40">
        <f>N74/M74*100</f>
        <v>6.7787839586028467</v>
      </c>
      <c r="P74" s="26">
        <f>N74/$N$64*100</f>
        <v>12.352663837812351</v>
      </c>
      <c r="Q74" s="29">
        <f>N74-V74</f>
        <v>-8.0000000000000036</v>
      </c>
      <c r="R74" s="26">
        <f>N74/V74*100</f>
        <v>76.608187134502913</v>
      </c>
      <c r="S74" s="29">
        <f>N74-W74</f>
        <v>-9.5000000000000036</v>
      </c>
      <c r="T74" s="29">
        <f>N74/W74*100</f>
        <v>73.389355742296914</v>
      </c>
      <c r="V74" s="40">
        <v>34.200000000000003</v>
      </c>
      <c r="W74" s="20">
        <v>35.700000000000003</v>
      </c>
    </row>
    <row r="75" spans="1:23" ht="14.25">
      <c r="A75" s="43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94"/>
      <c r="N75" s="40"/>
      <c r="O75" s="40"/>
      <c r="P75" s="26"/>
      <c r="Q75" s="29"/>
      <c r="R75" s="26"/>
      <c r="S75" s="29"/>
      <c r="T75" s="29"/>
      <c r="V75" s="40"/>
      <c r="W75" s="20"/>
    </row>
    <row r="76" spans="1:23" ht="14.25">
      <c r="A76" s="43" t="s">
        <v>52</v>
      </c>
      <c r="B76" s="39">
        <v>2.5</v>
      </c>
      <c r="C76" s="40">
        <v>2.5</v>
      </c>
      <c r="D76" s="40">
        <v>2.1</v>
      </c>
      <c r="E76" s="40">
        <v>2.1</v>
      </c>
      <c r="F76" s="40">
        <v>2.1</v>
      </c>
      <c r="G76" s="40">
        <v>2.1</v>
      </c>
      <c r="H76" s="40">
        <v>2.1</v>
      </c>
      <c r="I76" s="40">
        <v>2.1</v>
      </c>
      <c r="J76" s="40">
        <v>2.1</v>
      </c>
      <c r="K76" s="40">
        <v>2.1</v>
      </c>
      <c r="L76" s="40">
        <v>1.8</v>
      </c>
      <c r="M76" s="94">
        <v>4.7</v>
      </c>
      <c r="N76" s="40">
        <v>0</v>
      </c>
      <c r="O76" s="40">
        <f>N76/M76*100</f>
        <v>0</v>
      </c>
      <c r="P76" s="26">
        <f>N76/$N$64*100</f>
        <v>0</v>
      </c>
      <c r="Q76" s="29">
        <f>N76-V76</f>
        <v>0</v>
      </c>
      <c r="R76" s="26" t="s">
        <v>84</v>
      </c>
      <c r="S76" s="29">
        <f>N76-W76</f>
        <v>-1.8</v>
      </c>
      <c r="T76" s="29">
        <f>N76/W76*100</f>
        <v>0</v>
      </c>
      <c r="V76" s="40">
        <v>0</v>
      </c>
      <c r="W76" s="20">
        <v>1.8</v>
      </c>
    </row>
    <row r="77" spans="1:23" ht="14.25">
      <c r="A77" s="43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94"/>
      <c r="N77" s="40"/>
      <c r="O77" s="40"/>
      <c r="P77" s="26"/>
      <c r="Q77" s="29"/>
      <c r="R77" s="26"/>
      <c r="S77" s="29"/>
      <c r="T77" s="29"/>
      <c r="V77" s="40"/>
      <c r="W77" s="20"/>
    </row>
    <row r="78" spans="1:23" ht="15">
      <c r="A78" s="43" t="s">
        <v>57</v>
      </c>
      <c r="B78" s="39">
        <v>33.200000000000003</v>
      </c>
      <c r="C78" s="40">
        <v>35.799999999999997</v>
      </c>
      <c r="D78" s="40">
        <v>34.599999999999994</v>
      </c>
      <c r="E78" s="40">
        <v>32.9</v>
      </c>
      <c r="F78" s="40">
        <v>41.4</v>
      </c>
      <c r="G78" s="40">
        <v>37</v>
      </c>
      <c r="H78" s="40">
        <v>44.8</v>
      </c>
      <c r="I78" s="40">
        <v>37.799999999999997</v>
      </c>
      <c r="J78" s="40">
        <v>47.6</v>
      </c>
      <c r="K78" s="40">
        <v>46</v>
      </c>
      <c r="L78" s="40">
        <v>55.6</v>
      </c>
      <c r="M78" s="94">
        <v>488.9</v>
      </c>
      <c r="N78" s="40">
        <v>46</v>
      </c>
      <c r="O78" s="40">
        <f>N78/M78*100</f>
        <v>9.4088770709756595</v>
      </c>
      <c r="P78" s="12">
        <f>N78/$N$64*100</f>
        <v>21.687883074021684</v>
      </c>
      <c r="Q78" s="13">
        <f>N78-V78</f>
        <v>5.7999999999999972</v>
      </c>
      <c r="R78" s="12">
        <f>N78/V78*100</f>
        <v>114.4278606965174</v>
      </c>
      <c r="S78" s="29">
        <f>N78-W78</f>
        <v>-2.1000000000000014</v>
      </c>
      <c r="T78" s="29">
        <f>N78/W78*100</f>
        <v>95.63409563409563</v>
      </c>
      <c r="V78" s="40">
        <v>40.200000000000003</v>
      </c>
      <c r="W78" s="20">
        <v>48.1</v>
      </c>
    </row>
    <row r="79" spans="1:23" ht="14.25">
      <c r="A79" s="43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94"/>
      <c r="N79" s="40"/>
      <c r="O79" s="40"/>
      <c r="P79" s="26"/>
      <c r="Q79" s="29"/>
      <c r="R79" s="26"/>
      <c r="S79" s="29"/>
      <c r="T79" s="29"/>
      <c r="V79" s="40"/>
      <c r="W79" s="20"/>
    </row>
    <row r="80" spans="1:23" ht="28.5">
      <c r="A80" s="43" t="s">
        <v>70</v>
      </c>
      <c r="B80" s="39">
        <v>9.6999999999999993</v>
      </c>
      <c r="C80" s="40">
        <v>10.3</v>
      </c>
      <c r="D80" s="40">
        <v>12.3</v>
      </c>
      <c r="E80" s="40">
        <v>16.899999999999999</v>
      </c>
      <c r="F80" s="40">
        <v>16.8</v>
      </c>
      <c r="G80" s="40">
        <v>15.7</v>
      </c>
      <c r="H80" s="40">
        <v>16.7</v>
      </c>
      <c r="I80" s="40">
        <v>13.4</v>
      </c>
      <c r="J80" s="40">
        <v>14.3</v>
      </c>
      <c r="K80" s="40">
        <v>4.3999999999999995</v>
      </c>
      <c r="L80" s="40">
        <v>3.9000000000000004</v>
      </c>
      <c r="M80" s="94">
        <v>263.10000000000002</v>
      </c>
      <c r="N80" s="40">
        <v>27.4</v>
      </c>
      <c r="O80" s="11">
        <f>N80/M80*100</f>
        <v>10.41429114405169</v>
      </c>
      <c r="P80" s="26">
        <f>N80/$N$64*100</f>
        <v>12.918434700612917</v>
      </c>
      <c r="Q80" s="13">
        <f>N80-V80</f>
        <v>5.8999999999999986</v>
      </c>
      <c r="R80" s="12">
        <f>N80/V80*100</f>
        <v>127.44186046511628</v>
      </c>
      <c r="S80" s="13">
        <f>N80-W80</f>
        <v>17.7</v>
      </c>
      <c r="T80" s="13" t="s">
        <v>256</v>
      </c>
      <c r="V80" s="40">
        <v>21.5</v>
      </c>
      <c r="W80" s="20">
        <v>9.6999999999999993</v>
      </c>
    </row>
    <row r="81" spans="1:23" ht="14.25">
      <c r="A81" s="43"/>
      <c r="B81" s="529"/>
      <c r="C81" s="530"/>
      <c r="D81" s="530"/>
      <c r="E81" s="530"/>
      <c r="F81" s="530"/>
      <c r="G81" s="530"/>
      <c r="H81" s="530"/>
      <c r="I81" s="530"/>
      <c r="J81" s="530"/>
      <c r="K81" s="530"/>
      <c r="L81" s="530"/>
      <c r="M81" s="94"/>
      <c r="N81" s="40"/>
      <c r="O81" s="40"/>
      <c r="P81" s="26"/>
      <c r="Q81" s="29"/>
      <c r="R81" s="26"/>
      <c r="S81" s="29"/>
      <c r="T81" s="29"/>
      <c r="V81" s="40"/>
    </row>
    <row r="82" spans="1:23" ht="14.25">
      <c r="A82" s="43" t="s">
        <v>177</v>
      </c>
      <c r="B82" s="39">
        <v>33.200000000000003</v>
      </c>
      <c r="C82" s="40">
        <v>35.799999999999997</v>
      </c>
      <c r="D82" s="40">
        <v>34.599999999999994</v>
      </c>
      <c r="E82" s="40">
        <v>32.9</v>
      </c>
      <c r="F82" s="40">
        <v>41.4</v>
      </c>
      <c r="G82" s="40">
        <v>37</v>
      </c>
      <c r="H82" s="40">
        <v>44.8</v>
      </c>
      <c r="I82" s="40">
        <v>37.799999999999997</v>
      </c>
      <c r="J82" s="40">
        <v>47.6</v>
      </c>
      <c r="K82" s="40">
        <v>46</v>
      </c>
      <c r="L82" s="40">
        <v>55.6</v>
      </c>
      <c r="M82" s="94">
        <v>162.30000000000001</v>
      </c>
      <c r="N82" s="40">
        <v>4.8</v>
      </c>
      <c r="O82" s="40">
        <f>N82/M82*100</f>
        <v>2.9574861367837335</v>
      </c>
      <c r="P82" s="26">
        <f>N82/$N$64*100</f>
        <v>2.2630834512022626</v>
      </c>
      <c r="Q82" s="29">
        <f>N82-V82</f>
        <v>-6.0000000000000009</v>
      </c>
      <c r="R82" s="26">
        <f>N82/V82*100</f>
        <v>44.444444444444443</v>
      </c>
      <c r="S82" s="29">
        <f>N82-W82</f>
        <v>4.3999999999999995</v>
      </c>
      <c r="T82" s="29" t="s">
        <v>84</v>
      </c>
      <c r="V82" s="40">
        <v>10.8</v>
      </c>
      <c r="W82" s="2">
        <v>0.4</v>
      </c>
    </row>
    <row r="83" spans="1:23" ht="15">
      <c r="A83" s="43"/>
      <c r="B83" s="20"/>
      <c r="C83" s="20"/>
      <c r="D83" s="20"/>
      <c r="E83" s="20"/>
      <c r="F83" s="20"/>
      <c r="G83" s="531"/>
      <c r="H83" s="20"/>
      <c r="I83" s="20"/>
      <c r="J83" s="20"/>
      <c r="K83" s="20"/>
      <c r="L83" s="20"/>
      <c r="M83" s="94"/>
      <c r="N83" s="40"/>
      <c r="O83" s="40"/>
      <c r="P83" s="26"/>
      <c r="Q83" s="29"/>
      <c r="R83" s="26"/>
      <c r="S83" s="29"/>
      <c r="T83" s="29"/>
      <c r="V83" s="40"/>
    </row>
    <row r="85" spans="1:23">
      <c r="P85" s="735"/>
    </row>
    <row r="86" spans="1:23" ht="15">
      <c r="A86" s="725" t="s">
        <v>344</v>
      </c>
    </row>
    <row r="87" spans="1:23" ht="15">
      <c r="A87" s="5"/>
    </row>
    <row r="88" spans="1:23" ht="114">
      <c r="A88" s="1025"/>
      <c r="B88" s="518" t="s">
        <v>249</v>
      </c>
      <c r="C88" s="519" t="s">
        <v>207</v>
      </c>
      <c r="D88" s="520"/>
      <c r="E88" s="521"/>
      <c r="F88" s="522" t="s">
        <v>250</v>
      </c>
      <c r="G88" s="523"/>
      <c r="H88" s="522" t="s">
        <v>128</v>
      </c>
      <c r="I88" s="523"/>
      <c r="M88" s="524" t="s">
        <v>251</v>
      </c>
      <c r="N88" s="1033" t="s">
        <v>207</v>
      </c>
      <c r="O88" s="1034"/>
      <c r="P88" s="1034"/>
      <c r="Q88" s="1034"/>
      <c r="R88" s="1034"/>
      <c r="S88" s="1034"/>
      <c r="T88" s="1035"/>
    </row>
    <row r="89" spans="1:23" ht="63.75" customHeight="1">
      <c r="A89" s="1026"/>
      <c r="B89" s="518"/>
      <c r="C89" s="519"/>
      <c r="D89" s="520"/>
      <c r="E89" s="521"/>
      <c r="F89" s="522"/>
      <c r="G89" s="523"/>
      <c r="H89" s="522"/>
      <c r="I89" s="523"/>
      <c r="M89" s="1036" t="s">
        <v>82</v>
      </c>
      <c r="N89" s="1023" t="s">
        <v>82</v>
      </c>
      <c r="O89" s="1038" t="s">
        <v>389</v>
      </c>
      <c r="P89" s="1038" t="s">
        <v>253</v>
      </c>
      <c r="Q89" s="1023" t="s">
        <v>250</v>
      </c>
      <c r="R89" s="1023"/>
      <c r="S89" s="1023" t="s">
        <v>175</v>
      </c>
      <c r="T89" s="1023"/>
    </row>
    <row r="90" spans="1:23" ht="99.75">
      <c r="A90" s="1027"/>
      <c r="B90" s="8" t="s">
        <v>82</v>
      </c>
      <c r="C90" s="8" t="s">
        <v>82</v>
      </c>
      <c r="D90" s="8" t="s">
        <v>254</v>
      </c>
      <c r="E90" s="8" t="s">
        <v>255</v>
      </c>
      <c r="F90" s="8" t="s">
        <v>82</v>
      </c>
      <c r="G90" s="8" t="s">
        <v>83</v>
      </c>
      <c r="H90" s="8" t="s">
        <v>82</v>
      </c>
      <c r="I90" s="8" t="s">
        <v>83</v>
      </c>
      <c r="M90" s="1037"/>
      <c r="N90" s="1023"/>
      <c r="O90" s="1037"/>
      <c r="P90" s="1037"/>
      <c r="Q90" s="8" t="s">
        <v>82</v>
      </c>
      <c r="R90" s="8" t="s">
        <v>83</v>
      </c>
      <c r="S90" s="8" t="s">
        <v>82</v>
      </c>
      <c r="T90" s="8" t="s">
        <v>83</v>
      </c>
      <c r="V90" s="2" t="s">
        <v>97</v>
      </c>
      <c r="W90" s="2" t="s">
        <v>81</v>
      </c>
    </row>
    <row r="91" spans="1:23" ht="15">
      <c r="A91" s="1039" t="s">
        <v>231</v>
      </c>
      <c r="B91" s="10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>
        <f>SUM(M93:M109)</f>
        <v>3276.9999999999995</v>
      </c>
      <c r="N91" s="40">
        <f>SUM(N93:N109)</f>
        <v>220.60000000000002</v>
      </c>
      <c r="O91" s="22">
        <f>N91/M91*100</f>
        <v>6.7317668599328666</v>
      </c>
      <c r="P91" s="26"/>
      <c r="Q91" s="13">
        <f>N91-V91</f>
        <v>8.5</v>
      </c>
      <c r="R91" s="12">
        <f>N91/V91*100</f>
        <v>104.00754361150402</v>
      </c>
      <c r="S91" s="13">
        <f>N91-W91</f>
        <v>2.5000000000000284</v>
      </c>
      <c r="T91" s="13">
        <f>N91/W91*100</f>
        <v>101.1462631820266</v>
      </c>
      <c r="V91" s="40">
        <f>SUM(V93:V109)</f>
        <v>212.10000000000002</v>
      </c>
      <c r="W91" s="2">
        <f>SUM(W93:W109)</f>
        <v>218.1</v>
      </c>
    </row>
    <row r="92" spans="1:23" ht="15">
      <c r="A92" s="525"/>
      <c r="B92" s="526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26"/>
      <c r="Q92" s="13"/>
      <c r="R92" s="12"/>
      <c r="S92" s="29"/>
      <c r="T92" s="29"/>
      <c r="V92" s="40"/>
    </row>
    <row r="93" spans="1:23" ht="15">
      <c r="A93" s="43" t="s">
        <v>0</v>
      </c>
      <c r="B93" s="39">
        <v>23.4</v>
      </c>
      <c r="C93" s="40">
        <v>47.199999999999996</v>
      </c>
      <c r="D93" s="40">
        <v>24</v>
      </c>
      <c r="E93" s="40">
        <v>31.799999999999997</v>
      </c>
      <c r="F93" s="40">
        <v>32.9</v>
      </c>
      <c r="G93" s="40">
        <v>39.6</v>
      </c>
      <c r="H93" s="40">
        <v>43.7</v>
      </c>
      <c r="I93" s="40">
        <v>43.9</v>
      </c>
      <c r="J93" s="40">
        <v>31.999999999999996</v>
      </c>
      <c r="K93" s="40">
        <v>33.099999999999994</v>
      </c>
      <c r="L93" s="40">
        <v>35.299999999999997</v>
      </c>
      <c r="M93" s="40">
        <v>565.29999999999995</v>
      </c>
      <c r="N93" s="40">
        <v>21.5</v>
      </c>
      <c r="O93" s="40">
        <f>N93/M93*100</f>
        <v>3.8032902883424735</v>
      </c>
      <c r="P93" s="26">
        <f>N93/$N$91*100</f>
        <v>9.7461468721668165</v>
      </c>
      <c r="Q93" s="13">
        <f>N93-V93</f>
        <v>0.19999999999999929</v>
      </c>
      <c r="R93" s="12">
        <f>N93/V93*100</f>
        <v>100.93896713615023</v>
      </c>
      <c r="S93" s="29">
        <f>N93-W93</f>
        <v>-14.399999999999999</v>
      </c>
      <c r="T93" s="29">
        <f>N93/W93*100</f>
        <v>59.888579387186638</v>
      </c>
      <c r="V93" s="40">
        <v>21.3</v>
      </c>
      <c r="W93" s="527">
        <v>35.9</v>
      </c>
    </row>
    <row r="94" spans="1:23" ht="15">
      <c r="A94" s="43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26"/>
      <c r="Q94" s="13"/>
      <c r="R94" s="12"/>
      <c r="S94" s="29"/>
      <c r="T94" s="29"/>
      <c r="V94" s="40"/>
      <c r="W94" s="527"/>
    </row>
    <row r="95" spans="1:23" ht="28.5">
      <c r="A95" s="43" t="s">
        <v>15</v>
      </c>
      <c r="B95" s="39">
        <v>24.9</v>
      </c>
      <c r="C95" s="40">
        <v>21.700000000000003</v>
      </c>
      <c r="D95" s="40">
        <v>19.600000000000001</v>
      </c>
      <c r="E95" s="40">
        <v>18.899999999999999</v>
      </c>
      <c r="F95" s="40">
        <v>21.3</v>
      </c>
      <c r="G95" s="40">
        <v>21.2</v>
      </c>
      <c r="H95" s="40">
        <v>31.3</v>
      </c>
      <c r="I95" s="40">
        <v>24.8</v>
      </c>
      <c r="J95" s="40">
        <v>30.8</v>
      </c>
      <c r="K95" s="40">
        <v>34.799999999999997</v>
      </c>
      <c r="L95" s="40">
        <v>33.200000000000003</v>
      </c>
      <c r="M95" s="40">
        <v>770.8</v>
      </c>
      <c r="N95" s="40">
        <v>60.7</v>
      </c>
      <c r="O95" s="40">
        <f>N95/M95*100</f>
        <v>7.874935132330048</v>
      </c>
      <c r="P95" s="528">
        <f>N95/$N$91*100</f>
        <v>27.515865820489573</v>
      </c>
      <c r="Q95" s="13">
        <f>N95-V95</f>
        <v>14.100000000000001</v>
      </c>
      <c r="R95" s="12">
        <f>N95/V95*100</f>
        <v>130.25751072961373</v>
      </c>
      <c r="S95" s="13">
        <f>N95-W95</f>
        <v>13.900000000000006</v>
      </c>
      <c r="T95" s="13">
        <f>N95/W95*100</f>
        <v>129.70085470085471</v>
      </c>
      <c r="V95" s="40">
        <v>46.6</v>
      </c>
      <c r="W95" s="20">
        <v>46.8</v>
      </c>
    </row>
    <row r="96" spans="1:23" ht="14.25">
      <c r="A96" s="43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26"/>
      <c r="Q96" s="29"/>
      <c r="R96" s="26"/>
      <c r="S96" s="29"/>
      <c r="T96" s="29"/>
      <c r="V96" s="40"/>
      <c r="W96" s="20"/>
    </row>
    <row r="97" spans="1:23" ht="15">
      <c r="A97" s="43" t="s">
        <v>24</v>
      </c>
      <c r="B97" s="39">
        <v>17.599999999999998</v>
      </c>
      <c r="C97" s="40">
        <v>19.7</v>
      </c>
      <c r="D97" s="40">
        <v>21.7</v>
      </c>
      <c r="E97" s="40">
        <v>24.299999999999997</v>
      </c>
      <c r="F97" s="40">
        <v>30.1</v>
      </c>
      <c r="G97" s="40">
        <v>20.099999999999998</v>
      </c>
      <c r="H97" s="40">
        <v>20.399999999999999</v>
      </c>
      <c r="I97" s="40">
        <v>25.9</v>
      </c>
      <c r="J97" s="40">
        <v>26.9</v>
      </c>
      <c r="K97" s="40">
        <v>32.799999999999997</v>
      </c>
      <c r="L97" s="40">
        <v>27.3</v>
      </c>
      <c r="M97" s="40">
        <v>141.30000000000001</v>
      </c>
      <c r="N97" s="40">
        <v>19</v>
      </c>
      <c r="O97" s="22">
        <f>N97/M97*100</f>
        <v>13.446567586694973</v>
      </c>
      <c r="P97" s="26">
        <f>N97/$N$91*100</f>
        <v>8.6128739800543954</v>
      </c>
      <c r="Q97" s="29">
        <f>N97-V97</f>
        <v>-6.3999999999999986</v>
      </c>
      <c r="R97" s="26">
        <f>N97/V97*100</f>
        <v>74.803149606299215</v>
      </c>
      <c r="S97" s="29">
        <f>N97-W97</f>
        <v>-3.8999999999999986</v>
      </c>
      <c r="T97" s="29">
        <f>N97/W97*100</f>
        <v>82.969432314410483</v>
      </c>
      <c r="V97" s="40">
        <v>25.4</v>
      </c>
      <c r="W97" s="20">
        <v>22.9</v>
      </c>
    </row>
    <row r="98" spans="1:23" ht="14.25">
      <c r="A98" s="43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26"/>
      <c r="Q98" s="29"/>
      <c r="R98" s="26"/>
      <c r="S98" s="29"/>
      <c r="T98" s="29"/>
      <c r="V98" s="40"/>
      <c r="W98" s="20"/>
    </row>
    <row r="99" spans="1:23" ht="28.5">
      <c r="A99" s="43" t="s">
        <v>95</v>
      </c>
      <c r="B99" s="39">
        <v>5.7</v>
      </c>
      <c r="C99" s="40">
        <v>0.5</v>
      </c>
      <c r="D99" s="40">
        <v>0.3</v>
      </c>
      <c r="E99" s="40">
        <v>0</v>
      </c>
      <c r="F99" s="40">
        <v>0.5</v>
      </c>
      <c r="G99" s="40">
        <v>0.1</v>
      </c>
      <c r="H99" s="40">
        <v>0</v>
      </c>
      <c r="I99" s="40">
        <v>0</v>
      </c>
      <c r="J99" s="40">
        <v>0</v>
      </c>
      <c r="K99" s="40">
        <v>1.1000000000000001</v>
      </c>
      <c r="L99" s="40">
        <v>1.3</v>
      </c>
      <c r="M99" s="40">
        <v>68.8</v>
      </c>
      <c r="N99" s="40">
        <v>14.6</v>
      </c>
      <c r="O99" s="22">
        <f>N99/M99*100</f>
        <v>21.220930232558143</v>
      </c>
      <c r="P99" s="26">
        <f>N99/$N$91*100</f>
        <v>6.618313689936536</v>
      </c>
      <c r="Q99" s="13">
        <f>N99-V99</f>
        <v>0.19999999999999929</v>
      </c>
      <c r="R99" s="12">
        <f>N99/V99*100</f>
        <v>101.38888888888889</v>
      </c>
      <c r="S99" s="29">
        <f>N99-W99</f>
        <v>-2.2000000000000011</v>
      </c>
      <c r="T99" s="29">
        <f>N99/W99*100</f>
        <v>86.904761904761898</v>
      </c>
      <c r="V99" s="40">
        <v>14.4</v>
      </c>
      <c r="W99" s="20">
        <v>16.8</v>
      </c>
    </row>
    <row r="100" spans="1:23" ht="14.25">
      <c r="A100" s="43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26"/>
      <c r="Q100" s="29"/>
      <c r="R100" s="26"/>
      <c r="S100" s="29"/>
      <c r="T100" s="29"/>
      <c r="V100" s="40"/>
      <c r="W100" s="20"/>
    </row>
    <row r="101" spans="1:23" ht="15">
      <c r="A101" s="43" t="s">
        <v>37</v>
      </c>
      <c r="B101" s="39">
        <v>74.5</v>
      </c>
      <c r="C101" s="40">
        <v>62.800000000000004</v>
      </c>
      <c r="D101" s="40">
        <v>83.3</v>
      </c>
      <c r="E101" s="40">
        <v>59.2</v>
      </c>
      <c r="F101" s="40">
        <v>60.4</v>
      </c>
      <c r="G101" s="40">
        <v>71.900000000000006</v>
      </c>
      <c r="H101" s="40">
        <v>59.9</v>
      </c>
      <c r="I101" s="40">
        <v>56.7</v>
      </c>
      <c r="J101" s="40">
        <v>71.2</v>
      </c>
      <c r="K101" s="40">
        <v>91.4</v>
      </c>
      <c r="L101" s="40">
        <v>80.900000000000006</v>
      </c>
      <c r="M101" s="40">
        <v>438.8</v>
      </c>
      <c r="N101" s="40">
        <v>27.6</v>
      </c>
      <c r="O101" s="40">
        <f>N101/M101*100</f>
        <v>6.2898814949863269</v>
      </c>
      <c r="P101" s="528">
        <f>N101/$N$91*100</f>
        <v>12.511332728921124</v>
      </c>
      <c r="Q101" s="13">
        <f>N101-V101</f>
        <v>1.4000000000000021</v>
      </c>
      <c r="R101" s="12">
        <f>N101/V101*100</f>
        <v>105.34351145038168</v>
      </c>
      <c r="S101" s="29">
        <f>N101-W101</f>
        <v>-8.1000000000000014</v>
      </c>
      <c r="T101" s="29">
        <f>N101/W101*100</f>
        <v>77.310924369747909</v>
      </c>
      <c r="V101" s="40">
        <v>26.2</v>
      </c>
      <c r="W101" s="20">
        <v>35.700000000000003</v>
      </c>
    </row>
    <row r="102" spans="1:23" ht="14.25">
      <c r="A102" s="43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26"/>
      <c r="Q102" s="29"/>
      <c r="R102" s="26"/>
      <c r="S102" s="29"/>
      <c r="T102" s="29"/>
      <c r="V102" s="40"/>
      <c r="W102" s="20"/>
    </row>
    <row r="103" spans="1:23" ht="14.25">
      <c r="A103" s="43" t="s">
        <v>52</v>
      </c>
      <c r="B103" s="39">
        <v>2.5</v>
      </c>
      <c r="C103" s="40">
        <v>2.5</v>
      </c>
      <c r="D103" s="40">
        <v>2.1</v>
      </c>
      <c r="E103" s="40">
        <v>2.1</v>
      </c>
      <c r="F103" s="40">
        <v>2.1</v>
      </c>
      <c r="G103" s="40">
        <v>2.1</v>
      </c>
      <c r="H103" s="40">
        <v>2.1</v>
      </c>
      <c r="I103" s="40">
        <v>2.1</v>
      </c>
      <c r="J103" s="40">
        <v>2.1</v>
      </c>
      <c r="K103" s="40">
        <v>2.1</v>
      </c>
      <c r="L103" s="40">
        <v>1.8</v>
      </c>
      <c r="M103" s="40">
        <v>4.7</v>
      </c>
      <c r="N103" s="40">
        <v>0</v>
      </c>
      <c r="O103" s="40">
        <f>N103/M103*100</f>
        <v>0</v>
      </c>
      <c r="P103" s="26">
        <f>N103/$N$91*100</f>
        <v>0</v>
      </c>
      <c r="Q103" s="29">
        <f>N103-V103</f>
        <v>0</v>
      </c>
      <c r="R103" s="26" t="s">
        <v>84</v>
      </c>
      <c r="S103" s="29">
        <f>N103-W103</f>
        <v>-1.8</v>
      </c>
      <c r="T103" s="29">
        <f>N103/W103*100</f>
        <v>0</v>
      </c>
      <c r="V103" s="40">
        <v>0</v>
      </c>
      <c r="W103" s="20">
        <v>1.8</v>
      </c>
    </row>
    <row r="104" spans="1:23" ht="14.25">
      <c r="A104" s="43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26"/>
      <c r="Q104" s="29"/>
      <c r="R104" s="26"/>
      <c r="S104" s="29"/>
      <c r="T104" s="29"/>
      <c r="V104" s="40"/>
      <c r="W104" s="20"/>
    </row>
    <row r="105" spans="1:23" ht="15">
      <c r="A105" s="43" t="s">
        <v>57</v>
      </c>
      <c r="B105" s="39">
        <v>33.200000000000003</v>
      </c>
      <c r="C105" s="40">
        <v>35.799999999999997</v>
      </c>
      <c r="D105" s="40">
        <v>34.599999999999994</v>
      </c>
      <c r="E105" s="40">
        <v>32.9</v>
      </c>
      <c r="F105" s="40">
        <v>41.4</v>
      </c>
      <c r="G105" s="40">
        <v>37</v>
      </c>
      <c r="H105" s="40">
        <v>44.8</v>
      </c>
      <c r="I105" s="40">
        <v>37.799999999999997</v>
      </c>
      <c r="J105" s="40">
        <v>47.6</v>
      </c>
      <c r="K105" s="40">
        <v>46</v>
      </c>
      <c r="L105" s="40">
        <v>55.6</v>
      </c>
      <c r="M105" s="40">
        <v>740.5</v>
      </c>
      <c r="N105" s="40">
        <v>45.4</v>
      </c>
      <c r="O105" s="40">
        <f>N105/M105*100</f>
        <v>6.1309925725860897</v>
      </c>
      <c r="P105" s="528">
        <f>N105/$N$91*100</f>
        <v>20.580235720761557</v>
      </c>
      <c r="Q105" s="29">
        <f>N105-V105</f>
        <v>-0.60000000000000142</v>
      </c>
      <c r="R105" s="26">
        <f>N105/V105*100</f>
        <v>98.695652173913047</v>
      </c>
      <c r="S105" s="29">
        <f>N105-W105</f>
        <v>-2.7000000000000028</v>
      </c>
      <c r="T105" s="29">
        <f>N105/W105*100</f>
        <v>94.386694386694387</v>
      </c>
      <c r="V105" s="40">
        <v>46</v>
      </c>
      <c r="W105" s="20">
        <v>48.1</v>
      </c>
    </row>
    <row r="106" spans="1:23" ht="14.25">
      <c r="A106" s="43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26"/>
      <c r="Q106" s="29"/>
      <c r="R106" s="26"/>
      <c r="S106" s="29"/>
      <c r="T106" s="29"/>
      <c r="V106" s="40"/>
      <c r="W106" s="20"/>
    </row>
    <row r="107" spans="1:23" ht="28.5">
      <c r="A107" s="43" t="s">
        <v>70</v>
      </c>
      <c r="B107" s="39">
        <v>9.6999999999999993</v>
      </c>
      <c r="C107" s="40">
        <v>10.3</v>
      </c>
      <c r="D107" s="40">
        <v>12.3</v>
      </c>
      <c r="E107" s="40">
        <v>16.899999999999999</v>
      </c>
      <c r="F107" s="40">
        <v>16.8</v>
      </c>
      <c r="G107" s="40">
        <v>15.7</v>
      </c>
      <c r="H107" s="40">
        <v>16.7</v>
      </c>
      <c r="I107" s="40">
        <v>13.4</v>
      </c>
      <c r="J107" s="40">
        <v>14.3</v>
      </c>
      <c r="K107" s="40">
        <v>4.3999999999999995</v>
      </c>
      <c r="L107" s="40">
        <v>3.9000000000000004</v>
      </c>
      <c r="M107" s="40">
        <v>377.2</v>
      </c>
      <c r="N107" s="40">
        <v>27</v>
      </c>
      <c r="O107" s="40">
        <f>N107/M107*100</f>
        <v>7.1580063626723227</v>
      </c>
      <c r="P107" s="528">
        <f>N107/$N$91*100</f>
        <v>12.239347234814142</v>
      </c>
      <c r="Q107" s="29">
        <f>N107-V107</f>
        <v>-0.39999999999999858</v>
      </c>
      <c r="R107" s="26">
        <f>N107/V107*100</f>
        <v>98.540145985401466</v>
      </c>
      <c r="S107" s="13">
        <f>N107-W107</f>
        <v>17.3</v>
      </c>
      <c r="T107" s="13" t="s">
        <v>115</v>
      </c>
      <c r="V107" s="40">
        <v>27.4</v>
      </c>
      <c r="W107" s="20">
        <v>9.6999999999999993</v>
      </c>
    </row>
    <row r="108" spans="1:23" ht="14.25">
      <c r="A108" s="43"/>
      <c r="B108" s="529"/>
      <c r="C108" s="530"/>
      <c r="D108" s="530"/>
      <c r="E108" s="530"/>
      <c r="F108" s="530"/>
      <c r="G108" s="530"/>
      <c r="H108" s="530"/>
      <c r="I108" s="530"/>
      <c r="J108" s="530"/>
      <c r="K108" s="530"/>
      <c r="L108" s="530"/>
      <c r="M108" s="40"/>
      <c r="N108" s="40"/>
      <c r="O108" s="40"/>
      <c r="P108" s="26"/>
      <c r="Q108" s="29"/>
      <c r="R108" s="26"/>
      <c r="S108" s="29"/>
      <c r="T108" s="29"/>
      <c r="V108" s="40"/>
    </row>
    <row r="109" spans="1:23" ht="14.25">
      <c r="A109" s="43" t="s">
        <v>177</v>
      </c>
      <c r="B109" s="39">
        <v>33.200000000000003</v>
      </c>
      <c r="C109" s="40">
        <v>35.799999999999997</v>
      </c>
      <c r="D109" s="40">
        <v>34.599999999999994</v>
      </c>
      <c r="E109" s="40">
        <v>32.9</v>
      </c>
      <c r="F109" s="40">
        <v>41.4</v>
      </c>
      <c r="G109" s="40">
        <v>37</v>
      </c>
      <c r="H109" s="40">
        <v>44.8</v>
      </c>
      <c r="I109" s="40">
        <v>37.799999999999997</v>
      </c>
      <c r="J109" s="40">
        <v>47.6</v>
      </c>
      <c r="K109" s="40">
        <v>46</v>
      </c>
      <c r="L109" s="40">
        <v>55.6</v>
      </c>
      <c r="M109" s="40">
        <v>169.6</v>
      </c>
      <c r="N109" s="40">
        <v>4.8</v>
      </c>
      <c r="O109" s="40">
        <f>N109/M109*100</f>
        <v>2.8301886792452833</v>
      </c>
      <c r="P109" s="26">
        <f>N109/$N$91*100</f>
        <v>2.1758839528558473</v>
      </c>
      <c r="Q109" s="29">
        <f>N109-V109</f>
        <v>0</v>
      </c>
      <c r="R109" s="26">
        <f>N109/V109*100</f>
        <v>100</v>
      </c>
      <c r="S109" s="29">
        <f>N109-W109</f>
        <v>4.3999999999999995</v>
      </c>
      <c r="T109" s="29" t="s">
        <v>84</v>
      </c>
      <c r="V109" s="40">
        <v>4.8</v>
      </c>
      <c r="W109" s="2">
        <v>0.4</v>
      </c>
    </row>
    <row r="110" spans="1:23" ht="15">
      <c r="A110" s="43"/>
      <c r="B110" s="20"/>
      <c r="C110" s="20"/>
      <c r="D110" s="20"/>
      <c r="E110" s="20"/>
      <c r="F110" s="20"/>
      <c r="G110" s="531"/>
      <c r="H110" s="20"/>
      <c r="I110" s="20"/>
      <c r="J110" s="20"/>
      <c r="K110" s="20"/>
      <c r="L110" s="20"/>
      <c r="M110" s="40"/>
      <c r="N110" s="40"/>
      <c r="O110" s="40"/>
      <c r="P110" s="26"/>
      <c r="Q110" s="29"/>
      <c r="R110" s="26"/>
      <c r="S110" s="29"/>
      <c r="T110" s="29"/>
      <c r="V110" s="40"/>
    </row>
    <row r="113" spans="1:23" ht="15">
      <c r="A113" s="725" t="s">
        <v>391</v>
      </c>
    </row>
    <row r="114" spans="1:23" ht="15">
      <c r="A114" s="5"/>
    </row>
    <row r="115" spans="1:23" ht="42" customHeight="1">
      <c r="A115" s="1025"/>
      <c r="B115" s="518" t="s">
        <v>249</v>
      </c>
      <c r="C115" s="519" t="s">
        <v>207</v>
      </c>
      <c r="D115" s="520"/>
      <c r="E115" s="521"/>
      <c r="F115" s="522" t="s">
        <v>250</v>
      </c>
      <c r="G115" s="523"/>
      <c r="H115" s="522" t="s">
        <v>128</v>
      </c>
      <c r="I115" s="523"/>
      <c r="M115" s="524" t="s">
        <v>251</v>
      </c>
      <c r="N115" s="1033" t="s">
        <v>207</v>
      </c>
      <c r="O115" s="1034"/>
      <c r="P115" s="1034"/>
      <c r="Q115" s="1034"/>
      <c r="R115" s="1034"/>
      <c r="S115" s="1034"/>
      <c r="T115" s="1035"/>
    </row>
    <row r="116" spans="1:23" ht="42" customHeight="1">
      <c r="A116" s="1026"/>
      <c r="B116" s="518"/>
      <c r="C116" s="519"/>
      <c r="D116" s="520"/>
      <c r="E116" s="521"/>
      <c r="F116" s="522"/>
      <c r="G116" s="523"/>
      <c r="H116" s="522"/>
      <c r="I116" s="523"/>
      <c r="M116" s="1036" t="s">
        <v>82</v>
      </c>
      <c r="N116" s="1023" t="s">
        <v>82</v>
      </c>
      <c r="O116" s="1038" t="s">
        <v>389</v>
      </c>
      <c r="P116" s="1038" t="s">
        <v>253</v>
      </c>
      <c r="Q116" s="1023" t="s">
        <v>250</v>
      </c>
      <c r="R116" s="1023"/>
      <c r="S116" s="1023" t="s">
        <v>175</v>
      </c>
      <c r="T116" s="1023"/>
    </row>
    <row r="117" spans="1:23" ht="58.5" customHeight="1">
      <c r="A117" s="1027"/>
      <c r="B117" s="8" t="s">
        <v>82</v>
      </c>
      <c r="C117" s="8" t="s">
        <v>82</v>
      </c>
      <c r="D117" s="8" t="s">
        <v>254</v>
      </c>
      <c r="E117" s="8" t="s">
        <v>255</v>
      </c>
      <c r="F117" s="8" t="s">
        <v>82</v>
      </c>
      <c r="G117" s="8" t="s">
        <v>83</v>
      </c>
      <c r="H117" s="8" t="s">
        <v>82</v>
      </c>
      <c r="I117" s="8" t="s">
        <v>83</v>
      </c>
      <c r="M117" s="1037"/>
      <c r="N117" s="1023"/>
      <c r="O117" s="1037"/>
      <c r="P117" s="1037"/>
      <c r="Q117" s="8" t="s">
        <v>82</v>
      </c>
      <c r="R117" s="8" t="s">
        <v>83</v>
      </c>
      <c r="S117" s="8" t="s">
        <v>82</v>
      </c>
      <c r="T117" s="8" t="s">
        <v>83</v>
      </c>
      <c r="V117" s="2" t="s">
        <v>98</v>
      </c>
      <c r="W117" s="2" t="s">
        <v>81</v>
      </c>
    </row>
    <row r="118" spans="1:23" ht="15">
      <c r="A118" s="1031" t="s">
        <v>231</v>
      </c>
      <c r="B118" s="103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>
        <v>3314</v>
      </c>
      <c r="N118" s="11">
        <f>SUM(N120:N136)</f>
        <v>194.20000000000002</v>
      </c>
      <c r="O118" s="22">
        <f>N118/M118*100</f>
        <v>5.8599879299939657</v>
      </c>
      <c r="P118" s="26"/>
      <c r="Q118" s="13">
        <f>N118-V118</f>
        <v>-26.400000000000006</v>
      </c>
      <c r="R118" s="12">
        <f>N118/V118*100</f>
        <v>88.032638259292838</v>
      </c>
      <c r="S118" s="13">
        <f>N118-W118</f>
        <v>-23.899999999999977</v>
      </c>
      <c r="T118" s="13">
        <f>N118/W118*100</f>
        <v>89.041723979825775</v>
      </c>
      <c r="V118" s="40">
        <f>SUM(V120:V136)</f>
        <v>220.60000000000002</v>
      </c>
      <c r="W118" s="2">
        <f>SUM(W120:W136)</f>
        <v>218.1</v>
      </c>
    </row>
    <row r="119" spans="1:23" ht="15">
      <c r="A119" s="525"/>
      <c r="B119" s="526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26"/>
      <c r="Q119" s="13"/>
      <c r="R119" s="12"/>
      <c r="S119" s="29"/>
      <c r="T119" s="29"/>
      <c r="V119" s="40"/>
    </row>
    <row r="120" spans="1:23" ht="14.25">
      <c r="A120" s="43" t="s">
        <v>0</v>
      </c>
      <c r="B120" s="39">
        <v>23.4</v>
      </c>
      <c r="C120" s="40">
        <v>47.199999999999996</v>
      </c>
      <c r="D120" s="40">
        <v>24</v>
      </c>
      <c r="E120" s="40">
        <v>31.799999999999997</v>
      </c>
      <c r="F120" s="40">
        <v>32.9</v>
      </c>
      <c r="G120" s="40">
        <v>39.6</v>
      </c>
      <c r="H120" s="40">
        <v>43.7</v>
      </c>
      <c r="I120" s="40">
        <v>43.9</v>
      </c>
      <c r="J120" s="40">
        <v>31.999999999999996</v>
      </c>
      <c r="K120" s="40">
        <v>33.099999999999994</v>
      </c>
      <c r="L120" s="40">
        <v>35.299999999999997</v>
      </c>
      <c r="M120" s="40">
        <v>561</v>
      </c>
      <c r="N120" s="40">
        <v>10</v>
      </c>
      <c r="O120" s="40">
        <f>N120/M120*100</f>
        <v>1.7825311942959003</v>
      </c>
      <c r="P120" s="26">
        <f>N120/$N$118*100</f>
        <v>5.1493305870236865</v>
      </c>
      <c r="Q120" s="29">
        <f>N120-V120</f>
        <v>-11.5</v>
      </c>
      <c r="R120" s="26">
        <f>N120/V120*100</f>
        <v>46.511627906976742</v>
      </c>
      <c r="S120" s="29">
        <f>N120-W120</f>
        <v>-25.9</v>
      </c>
      <c r="T120" s="29">
        <f>N120/W120*100</f>
        <v>27.855153203342621</v>
      </c>
      <c r="V120" s="40">
        <v>21.5</v>
      </c>
      <c r="W120" s="527">
        <v>35.9</v>
      </c>
    </row>
    <row r="121" spans="1:23" ht="15">
      <c r="A121" s="43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26"/>
      <c r="Q121" s="13"/>
      <c r="R121" s="12"/>
      <c r="S121" s="29"/>
      <c r="T121" s="29"/>
      <c r="V121" s="40"/>
      <c r="W121" s="527"/>
    </row>
    <row r="122" spans="1:23" ht="28.5">
      <c r="A122" s="43" t="s">
        <v>15</v>
      </c>
      <c r="B122" s="39">
        <v>24.9</v>
      </c>
      <c r="C122" s="40">
        <v>21.700000000000003</v>
      </c>
      <c r="D122" s="40">
        <v>19.600000000000001</v>
      </c>
      <c r="E122" s="40">
        <v>18.899999999999999</v>
      </c>
      <c r="F122" s="40">
        <v>21.3</v>
      </c>
      <c r="G122" s="40">
        <v>21.2</v>
      </c>
      <c r="H122" s="40">
        <v>31.3</v>
      </c>
      <c r="I122" s="40">
        <v>24.8</v>
      </c>
      <c r="J122" s="40">
        <v>30.8</v>
      </c>
      <c r="K122" s="40">
        <v>34.799999999999997</v>
      </c>
      <c r="L122" s="40">
        <v>33.200000000000003</v>
      </c>
      <c r="M122" s="40">
        <v>817.7</v>
      </c>
      <c r="N122" s="40">
        <v>46.3</v>
      </c>
      <c r="O122" s="40">
        <f>N122/M122*100</f>
        <v>5.6622233092821324</v>
      </c>
      <c r="P122" s="528">
        <f>N122/$N$118*100</f>
        <v>23.841400617919668</v>
      </c>
      <c r="Q122" s="29">
        <f>N122-V122</f>
        <v>-14.400000000000006</v>
      </c>
      <c r="R122" s="26">
        <f>N122/V122*100</f>
        <v>76.276771004942333</v>
      </c>
      <c r="S122" s="29">
        <f>N122-W122</f>
        <v>-0.5</v>
      </c>
      <c r="T122" s="29">
        <f>N122/W122*100</f>
        <v>98.931623931623932</v>
      </c>
      <c r="V122" s="40">
        <v>60.7</v>
      </c>
      <c r="W122" s="20">
        <v>46.8</v>
      </c>
    </row>
    <row r="123" spans="1:23" ht="14.25">
      <c r="A123" s="43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26"/>
      <c r="Q123" s="29"/>
      <c r="R123" s="26"/>
      <c r="S123" s="29"/>
      <c r="T123" s="29"/>
      <c r="V123" s="40"/>
      <c r="W123" s="20"/>
    </row>
    <row r="124" spans="1:23" ht="15">
      <c r="A124" s="43" t="s">
        <v>24</v>
      </c>
      <c r="B124" s="39">
        <v>17.599999999999998</v>
      </c>
      <c r="C124" s="40">
        <v>19.7</v>
      </c>
      <c r="D124" s="40">
        <v>21.7</v>
      </c>
      <c r="E124" s="40">
        <v>24.299999999999997</v>
      </c>
      <c r="F124" s="40">
        <v>30.1</v>
      </c>
      <c r="G124" s="40">
        <v>20.099999999999998</v>
      </c>
      <c r="H124" s="40">
        <v>20.399999999999999</v>
      </c>
      <c r="I124" s="40">
        <v>25.9</v>
      </c>
      <c r="J124" s="40">
        <v>26.9</v>
      </c>
      <c r="K124" s="40">
        <v>32.799999999999997</v>
      </c>
      <c r="L124" s="40">
        <v>27.3</v>
      </c>
      <c r="M124" s="40">
        <v>136.9</v>
      </c>
      <c r="N124" s="40">
        <v>22.8</v>
      </c>
      <c r="O124" s="22">
        <f>N124/M124*100</f>
        <v>16.654492330168004</v>
      </c>
      <c r="P124" s="528">
        <f>N124/$N$118*100</f>
        <v>11.740473738414005</v>
      </c>
      <c r="Q124" s="13">
        <f>N124-V124</f>
        <v>3.8000000000000007</v>
      </c>
      <c r="R124" s="12">
        <f>N124/V124*100</f>
        <v>120</v>
      </c>
      <c r="S124" s="29">
        <f>N124-W124</f>
        <v>-9.9999999999997868E-2</v>
      </c>
      <c r="T124" s="29">
        <f>N124/W124*100</f>
        <v>99.563318777292579</v>
      </c>
      <c r="V124" s="40">
        <v>19</v>
      </c>
      <c r="W124" s="20">
        <v>22.9</v>
      </c>
    </row>
    <row r="125" spans="1:23" ht="14.25">
      <c r="A125" s="43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26"/>
      <c r="Q125" s="29"/>
      <c r="R125" s="26"/>
      <c r="S125" s="29"/>
      <c r="T125" s="29"/>
      <c r="V125" s="40"/>
      <c r="W125" s="20"/>
    </row>
    <row r="126" spans="1:23" ht="28.5">
      <c r="A126" s="43" t="s">
        <v>95</v>
      </c>
      <c r="B126" s="39">
        <v>5.7</v>
      </c>
      <c r="C126" s="40">
        <v>0.5</v>
      </c>
      <c r="D126" s="40">
        <v>0.3</v>
      </c>
      <c r="E126" s="40">
        <v>0</v>
      </c>
      <c r="F126" s="40">
        <v>0.5</v>
      </c>
      <c r="G126" s="40">
        <v>0.1</v>
      </c>
      <c r="H126" s="40">
        <v>0</v>
      </c>
      <c r="I126" s="40">
        <v>0</v>
      </c>
      <c r="J126" s="40">
        <v>0</v>
      </c>
      <c r="K126" s="40">
        <v>1.1000000000000001</v>
      </c>
      <c r="L126" s="40">
        <v>1.3</v>
      </c>
      <c r="M126" s="40">
        <v>93.9</v>
      </c>
      <c r="N126" s="40">
        <v>14.8</v>
      </c>
      <c r="O126" s="22">
        <f>N126/M126*100</f>
        <v>15.761448349307775</v>
      </c>
      <c r="P126" s="26">
        <f>N126/$N$118*100</f>
        <v>7.6210092687950564</v>
      </c>
      <c r="Q126" s="13">
        <f>N126-V126</f>
        <v>0.20000000000000107</v>
      </c>
      <c r="R126" s="12">
        <f>N126/V126*100</f>
        <v>101.36986301369863</v>
      </c>
      <c r="S126" s="29">
        <f>N126-W126</f>
        <v>-2</v>
      </c>
      <c r="T126" s="29">
        <f>N126/W126*100</f>
        <v>88.095238095238088</v>
      </c>
      <c r="V126" s="40">
        <v>14.6</v>
      </c>
      <c r="W126" s="20">
        <v>16.8</v>
      </c>
    </row>
    <row r="127" spans="1:23" ht="14.25">
      <c r="A127" s="43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26"/>
      <c r="Q127" s="29"/>
      <c r="R127" s="26"/>
      <c r="S127" s="29"/>
      <c r="T127" s="29"/>
      <c r="V127" s="40"/>
      <c r="W127" s="20"/>
    </row>
    <row r="128" spans="1:23" ht="15">
      <c r="A128" s="43" t="s">
        <v>37</v>
      </c>
      <c r="B128" s="39">
        <v>74.5</v>
      </c>
      <c r="C128" s="40">
        <v>62.800000000000004</v>
      </c>
      <c r="D128" s="40">
        <v>83.3</v>
      </c>
      <c r="E128" s="40">
        <v>59.2</v>
      </c>
      <c r="F128" s="40">
        <v>60.4</v>
      </c>
      <c r="G128" s="40">
        <v>71.900000000000006</v>
      </c>
      <c r="H128" s="40">
        <v>59.9</v>
      </c>
      <c r="I128" s="40">
        <v>56.7</v>
      </c>
      <c r="J128" s="40">
        <v>71.2</v>
      </c>
      <c r="K128" s="40">
        <v>91.4</v>
      </c>
      <c r="L128" s="40">
        <v>80.900000000000006</v>
      </c>
      <c r="M128" s="40">
        <v>404.9</v>
      </c>
      <c r="N128" s="40">
        <v>34</v>
      </c>
      <c r="O128" s="40">
        <f>N128/M128*100</f>
        <v>8.3971350950852059</v>
      </c>
      <c r="P128" s="528">
        <f>N128/$N$118*100</f>
        <v>17.507723995880532</v>
      </c>
      <c r="Q128" s="13">
        <f>N128-V128</f>
        <v>6.3999999999999986</v>
      </c>
      <c r="R128" s="12">
        <f>N128/V128*100</f>
        <v>123.18840579710144</v>
      </c>
      <c r="S128" s="29">
        <f>N128-W128</f>
        <v>-1.7000000000000028</v>
      </c>
      <c r="T128" s="29">
        <f>N128/W128*100</f>
        <v>95.238095238095227</v>
      </c>
      <c r="V128" s="40">
        <v>27.6</v>
      </c>
      <c r="W128" s="20">
        <v>35.700000000000003</v>
      </c>
    </row>
    <row r="129" spans="1:23" ht="14.25">
      <c r="A129" s="43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26"/>
      <c r="Q129" s="29"/>
      <c r="R129" s="26"/>
      <c r="S129" s="29"/>
      <c r="T129" s="29"/>
      <c r="V129" s="40"/>
      <c r="W129" s="20"/>
    </row>
    <row r="130" spans="1:23" ht="14.25">
      <c r="A130" s="43" t="s">
        <v>52</v>
      </c>
      <c r="B130" s="39">
        <v>2.5</v>
      </c>
      <c r="C130" s="40">
        <v>2.5</v>
      </c>
      <c r="D130" s="40">
        <v>2.1</v>
      </c>
      <c r="E130" s="40">
        <v>2.1</v>
      </c>
      <c r="F130" s="40">
        <v>2.1</v>
      </c>
      <c r="G130" s="40">
        <v>2.1</v>
      </c>
      <c r="H130" s="40">
        <v>2.1</v>
      </c>
      <c r="I130" s="40">
        <v>2.1</v>
      </c>
      <c r="J130" s="40">
        <v>2.1</v>
      </c>
      <c r="K130" s="40">
        <v>2.1</v>
      </c>
      <c r="L130" s="40">
        <v>1.8</v>
      </c>
      <c r="M130" s="40">
        <v>8.1999999999999993</v>
      </c>
      <c r="N130" s="40">
        <v>0</v>
      </c>
      <c r="O130" s="40">
        <f>N130/M130*100</f>
        <v>0</v>
      </c>
      <c r="P130" s="26">
        <f>N130/$N$64*100</f>
        <v>0</v>
      </c>
      <c r="Q130" s="29">
        <f>N130-V130</f>
        <v>0</v>
      </c>
      <c r="R130" s="26" t="s">
        <v>84</v>
      </c>
      <c r="S130" s="29">
        <f>N130-W130</f>
        <v>-1.8</v>
      </c>
      <c r="T130" s="29">
        <f>N130/W130*100</f>
        <v>0</v>
      </c>
      <c r="V130" s="40">
        <v>0</v>
      </c>
      <c r="W130" s="20">
        <v>1.8</v>
      </c>
    </row>
    <row r="131" spans="1:23" ht="14.25">
      <c r="A131" s="43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26"/>
      <c r="Q131" s="29"/>
      <c r="R131" s="26"/>
      <c r="S131" s="29"/>
      <c r="T131" s="29"/>
      <c r="V131" s="40"/>
      <c r="W131" s="20"/>
    </row>
    <row r="132" spans="1:23" ht="15">
      <c r="A132" s="43" t="s">
        <v>57</v>
      </c>
      <c r="B132" s="39">
        <v>33.200000000000003</v>
      </c>
      <c r="C132" s="40">
        <v>35.799999999999997</v>
      </c>
      <c r="D132" s="40">
        <v>34.599999999999994</v>
      </c>
      <c r="E132" s="40">
        <v>32.9</v>
      </c>
      <c r="F132" s="40">
        <v>41.4</v>
      </c>
      <c r="G132" s="40">
        <v>37</v>
      </c>
      <c r="H132" s="40">
        <v>44.8</v>
      </c>
      <c r="I132" s="40">
        <v>37.799999999999997</v>
      </c>
      <c r="J132" s="40">
        <v>47.6</v>
      </c>
      <c r="K132" s="40">
        <v>46</v>
      </c>
      <c r="L132" s="40">
        <v>55.6</v>
      </c>
      <c r="M132" s="40">
        <v>774.8</v>
      </c>
      <c r="N132" s="40">
        <v>48.7</v>
      </c>
      <c r="O132" s="40">
        <f>N132/M132*100</f>
        <v>6.2854930304594738</v>
      </c>
      <c r="P132" s="528">
        <f>N132/$N$118*100</f>
        <v>25.077239958805354</v>
      </c>
      <c r="Q132" s="13">
        <f>N132-V132</f>
        <v>3.3000000000000043</v>
      </c>
      <c r="R132" s="12">
        <f>N132/V132*100</f>
        <v>107.26872246696036</v>
      </c>
      <c r="S132" s="13">
        <f>N132-W132</f>
        <v>0.60000000000000142</v>
      </c>
      <c r="T132" s="13">
        <f>N132/W132*100</f>
        <v>101.24740124740126</v>
      </c>
      <c r="V132" s="40">
        <v>45.4</v>
      </c>
      <c r="W132" s="20">
        <v>48.1</v>
      </c>
    </row>
    <row r="133" spans="1:23" ht="14.25">
      <c r="A133" s="43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26"/>
      <c r="Q133" s="29"/>
      <c r="R133" s="26"/>
      <c r="S133" s="29"/>
      <c r="T133" s="29"/>
      <c r="V133" s="40"/>
      <c r="W133" s="20"/>
    </row>
    <row r="134" spans="1:23" ht="28.5">
      <c r="A134" s="43" t="s">
        <v>70</v>
      </c>
      <c r="B134" s="39">
        <v>9.6999999999999993</v>
      </c>
      <c r="C134" s="40">
        <v>10.3</v>
      </c>
      <c r="D134" s="40">
        <v>12.3</v>
      </c>
      <c r="E134" s="40">
        <v>16.899999999999999</v>
      </c>
      <c r="F134" s="40">
        <v>16.8</v>
      </c>
      <c r="G134" s="40">
        <v>15.7</v>
      </c>
      <c r="H134" s="40">
        <v>16.7</v>
      </c>
      <c r="I134" s="40">
        <v>13.4</v>
      </c>
      <c r="J134" s="40">
        <v>14.3</v>
      </c>
      <c r="K134" s="40">
        <v>4.3999999999999995</v>
      </c>
      <c r="L134" s="40">
        <v>3.9000000000000004</v>
      </c>
      <c r="M134" s="40">
        <v>392.2</v>
      </c>
      <c r="N134" s="40">
        <v>12.8</v>
      </c>
      <c r="O134" s="40">
        <f>N134/M134*100</f>
        <v>3.2636409994900561</v>
      </c>
      <c r="P134" s="26">
        <f>N134/$N$118*100</f>
        <v>6.5911431513903187</v>
      </c>
      <c r="Q134" s="29">
        <f>N134-V134</f>
        <v>-14.2</v>
      </c>
      <c r="R134" s="26">
        <f>N134/V134*100</f>
        <v>47.407407407407412</v>
      </c>
      <c r="S134" s="13">
        <f>N134-W134</f>
        <v>3.1000000000000014</v>
      </c>
      <c r="T134" s="13">
        <f>N134/W134*100</f>
        <v>131.95876288659795</v>
      </c>
      <c r="V134" s="40">
        <v>27</v>
      </c>
      <c r="W134" s="20">
        <v>9.6999999999999993</v>
      </c>
    </row>
    <row r="135" spans="1:23" ht="14.25">
      <c r="A135" s="43"/>
      <c r="B135" s="529"/>
      <c r="C135" s="530"/>
      <c r="D135" s="530"/>
      <c r="E135" s="530"/>
      <c r="F135" s="530"/>
      <c r="G135" s="530"/>
      <c r="H135" s="530"/>
      <c r="I135" s="530"/>
      <c r="J135" s="530"/>
      <c r="K135" s="530"/>
      <c r="L135" s="530"/>
      <c r="M135" s="40"/>
      <c r="N135" s="40"/>
      <c r="O135" s="40"/>
      <c r="P135" s="26"/>
      <c r="Q135" s="29"/>
      <c r="R135" s="26"/>
      <c r="S135" s="29"/>
      <c r="T135" s="29"/>
      <c r="V135" s="40"/>
    </row>
    <row r="136" spans="1:23" ht="14.25">
      <c r="A136" s="43" t="s">
        <v>177</v>
      </c>
      <c r="B136" s="39">
        <v>33.200000000000003</v>
      </c>
      <c r="C136" s="40">
        <v>35.799999999999997</v>
      </c>
      <c r="D136" s="40">
        <v>34.599999999999994</v>
      </c>
      <c r="E136" s="40">
        <v>32.9</v>
      </c>
      <c r="F136" s="40">
        <v>41.4</v>
      </c>
      <c r="G136" s="40">
        <v>37</v>
      </c>
      <c r="H136" s="40">
        <v>44.8</v>
      </c>
      <c r="I136" s="40">
        <v>37.799999999999997</v>
      </c>
      <c r="J136" s="40">
        <v>47.6</v>
      </c>
      <c r="K136" s="40">
        <v>46</v>
      </c>
      <c r="L136" s="40">
        <v>55.6</v>
      </c>
      <c r="M136" s="40">
        <v>124.2</v>
      </c>
      <c r="N136" s="40">
        <v>4.8</v>
      </c>
      <c r="O136" s="40">
        <f>N136/M136*100</f>
        <v>3.8647342995169081</v>
      </c>
      <c r="P136" s="26">
        <f>N136/$N$118*100</f>
        <v>2.4716786817713694</v>
      </c>
      <c r="Q136" s="29">
        <f>N136-V136</f>
        <v>0</v>
      </c>
      <c r="R136" s="26">
        <f>N136/V136*100</f>
        <v>100</v>
      </c>
      <c r="S136" s="29">
        <f>N136-W136</f>
        <v>4.3999999999999995</v>
      </c>
      <c r="T136" s="29" t="s">
        <v>84</v>
      </c>
      <c r="V136" s="40">
        <v>4.8</v>
      </c>
      <c r="W136" s="2">
        <v>0.4</v>
      </c>
    </row>
    <row r="137" spans="1:23" ht="15">
      <c r="A137" s="43"/>
      <c r="B137" s="20"/>
      <c r="C137" s="20"/>
      <c r="D137" s="20"/>
      <c r="E137" s="20"/>
      <c r="F137" s="20"/>
      <c r="G137" s="531"/>
      <c r="H137" s="20"/>
      <c r="I137" s="20"/>
      <c r="J137" s="20"/>
      <c r="K137" s="20"/>
      <c r="L137" s="20"/>
      <c r="M137" s="40"/>
      <c r="N137" s="40"/>
      <c r="O137" s="40"/>
      <c r="P137" s="26"/>
      <c r="Q137" s="29"/>
      <c r="R137" s="26"/>
      <c r="S137" s="29"/>
      <c r="T137" s="29"/>
      <c r="V137" s="40"/>
    </row>
    <row r="140" spans="1:23" ht="15">
      <c r="A140" s="725" t="s">
        <v>346</v>
      </c>
    </row>
    <row r="141" spans="1:23" ht="15">
      <c r="A141" s="5"/>
    </row>
    <row r="142" spans="1:23" ht="114">
      <c r="A142" s="1025"/>
      <c r="B142" s="518" t="s">
        <v>249</v>
      </c>
      <c r="C142" s="519" t="s">
        <v>207</v>
      </c>
      <c r="D142" s="520"/>
      <c r="E142" s="521"/>
      <c r="F142" s="522" t="s">
        <v>250</v>
      </c>
      <c r="G142" s="523"/>
      <c r="H142" s="522" t="s">
        <v>128</v>
      </c>
      <c r="I142" s="523"/>
      <c r="M142" s="524" t="s">
        <v>251</v>
      </c>
      <c r="N142" s="1033" t="s">
        <v>207</v>
      </c>
      <c r="O142" s="1034"/>
      <c r="P142" s="1034"/>
      <c r="Q142" s="1034"/>
      <c r="R142" s="1034"/>
      <c r="S142" s="1034"/>
      <c r="T142" s="1035"/>
    </row>
    <row r="143" spans="1:23" ht="45.75" customHeight="1">
      <c r="A143" s="1026"/>
      <c r="B143" s="518"/>
      <c r="C143" s="519"/>
      <c r="D143" s="520"/>
      <c r="E143" s="521"/>
      <c r="F143" s="522"/>
      <c r="G143" s="523"/>
      <c r="H143" s="522"/>
      <c r="I143" s="523"/>
      <c r="M143" s="1036" t="s">
        <v>82</v>
      </c>
      <c r="N143" s="1023" t="s">
        <v>82</v>
      </c>
      <c r="O143" s="1038" t="s">
        <v>389</v>
      </c>
      <c r="P143" s="1038" t="s">
        <v>253</v>
      </c>
      <c r="Q143" s="1023" t="s">
        <v>250</v>
      </c>
      <c r="R143" s="1023"/>
      <c r="S143" s="1023" t="s">
        <v>175</v>
      </c>
      <c r="T143" s="1023"/>
    </row>
    <row r="144" spans="1:23" ht="99.75">
      <c r="A144" s="1027"/>
      <c r="B144" s="8" t="s">
        <v>82</v>
      </c>
      <c r="C144" s="8" t="s">
        <v>82</v>
      </c>
      <c r="D144" s="8" t="s">
        <v>254</v>
      </c>
      <c r="E144" s="8" t="s">
        <v>255</v>
      </c>
      <c r="F144" s="8" t="s">
        <v>82</v>
      </c>
      <c r="G144" s="8" t="s">
        <v>83</v>
      </c>
      <c r="H144" s="8" t="s">
        <v>82</v>
      </c>
      <c r="I144" s="8" t="s">
        <v>83</v>
      </c>
      <c r="M144" s="1037"/>
      <c r="N144" s="1023"/>
      <c r="O144" s="1037"/>
      <c r="P144" s="1037"/>
      <c r="Q144" s="8" t="s">
        <v>82</v>
      </c>
      <c r="R144" s="8" t="s">
        <v>83</v>
      </c>
      <c r="S144" s="8" t="s">
        <v>82</v>
      </c>
      <c r="T144" s="8" t="s">
        <v>83</v>
      </c>
      <c r="V144" s="2" t="s">
        <v>99</v>
      </c>
      <c r="W144" s="2" t="s">
        <v>81</v>
      </c>
    </row>
    <row r="145" spans="1:23" ht="15">
      <c r="A145" s="1031" t="s">
        <v>231</v>
      </c>
      <c r="B145" s="103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>
        <f>SUM(M147:M163)</f>
        <v>3519.1999999999994</v>
      </c>
      <c r="N145" s="11">
        <f>SUM(N147:N163)</f>
        <v>195.9</v>
      </c>
      <c r="O145" s="22">
        <f>N145/M145*100</f>
        <v>5.5666060468288254</v>
      </c>
      <c r="P145" s="26"/>
      <c r="Q145" s="13">
        <f>N145-V145</f>
        <v>1.6999999999999886</v>
      </c>
      <c r="R145" s="12">
        <f>N145/V145*100</f>
        <v>100.87538619979401</v>
      </c>
      <c r="S145" s="29">
        <f>N145-W145</f>
        <v>-22.199999999999989</v>
      </c>
      <c r="T145" s="29">
        <f>N145/W145*100</f>
        <v>89.821182943603858</v>
      </c>
      <c r="V145" s="11">
        <f>SUM(V147:V163)</f>
        <v>194.20000000000002</v>
      </c>
      <c r="W145" s="2">
        <f>SUM(W147:W163)</f>
        <v>218.1</v>
      </c>
    </row>
    <row r="146" spans="1:23" ht="15">
      <c r="A146" s="525"/>
      <c r="B146" s="526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26"/>
      <c r="Q146" s="13"/>
      <c r="R146" s="12"/>
      <c r="S146" s="29"/>
      <c r="T146" s="29"/>
      <c r="V146" s="40"/>
    </row>
    <row r="147" spans="1:23" ht="14.25">
      <c r="A147" s="43" t="s">
        <v>0</v>
      </c>
      <c r="B147" s="39">
        <v>23.4</v>
      </c>
      <c r="C147" s="40">
        <v>47.199999999999996</v>
      </c>
      <c r="D147" s="40">
        <v>24</v>
      </c>
      <c r="E147" s="40">
        <v>31.799999999999997</v>
      </c>
      <c r="F147" s="40">
        <v>32.9</v>
      </c>
      <c r="G147" s="40">
        <v>39.6</v>
      </c>
      <c r="H147" s="40">
        <v>43.7</v>
      </c>
      <c r="I147" s="40">
        <v>43.9</v>
      </c>
      <c r="J147" s="40">
        <v>31.999999999999996</v>
      </c>
      <c r="K147" s="40">
        <v>33.099999999999994</v>
      </c>
      <c r="L147" s="40">
        <v>35.299999999999997</v>
      </c>
      <c r="M147" s="40">
        <v>580.20000000000005</v>
      </c>
      <c r="N147" s="40">
        <v>9.6</v>
      </c>
      <c r="O147" s="40">
        <f>N147/M147*100</f>
        <v>1.6546018614270939</v>
      </c>
      <c r="P147" s="26">
        <f>N147/$N$145*100</f>
        <v>4.9004594180704437</v>
      </c>
      <c r="Q147" s="29">
        <f>N147-V147</f>
        <v>-0.40000000000000036</v>
      </c>
      <c r="R147" s="26">
        <f>N147/V147*100</f>
        <v>96</v>
      </c>
      <c r="S147" s="29">
        <f>N147-W147</f>
        <v>-26.299999999999997</v>
      </c>
      <c r="T147" s="29">
        <f>N147/W147*100</f>
        <v>26.740947075208915</v>
      </c>
      <c r="V147" s="40">
        <v>10</v>
      </c>
      <c r="W147" s="527">
        <v>35.9</v>
      </c>
    </row>
    <row r="148" spans="1:23" ht="15">
      <c r="A148" s="43"/>
      <c r="B148" s="39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26"/>
      <c r="Q148" s="13"/>
      <c r="R148" s="12"/>
      <c r="S148" s="29"/>
      <c r="T148" s="29"/>
      <c r="V148" s="40"/>
      <c r="W148" s="527"/>
    </row>
    <row r="149" spans="1:23" ht="28.5">
      <c r="A149" s="43" t="s">
        <v>15</v>
      </c>
      <c r="B149" s="39">
        <v>24.9</v>
      </c>
      <c r="C149" s="40">
        <v>21.700000000000003</v>
      </c>
      <c r="D149" s="40">
        <v>19.600000000000001</v>
      </c>
      <c r="E149" s="40">
        <v>18.899999999999999</v>
      </c>
      <c r="F149" s="40">
        <v>21.3</v>
      </c>
      <c r="G149" s="40">
        <v>21.2</v>
      </c>
      <c r="H149" s="40">
        <v>31.3</v>
      </c>
      <c r="I149" s="40">
        <v>24.8</v>
      </c>
      <c r="J149" s="40">
        <v>30.8</v>
      </c>
      <c r="K149" s="40">
        <v>34.799999999999997</v>
      </c>
      <c r="L149" s="40">
        <v>33.200000000000003</v>
      </c>
      <c r="M149" s="40">
        <v>862.7</v>
      </c>
      <c r="N149" s="40">
        <v>49.2</v>
      </c>
      <c r="O149" s="40">
        <f>N149/M149*100</f>
        <v>5.7030253854178747</v>
      </c>
      <c r="P149" s="528">
        <f>N149/$N$145*100</f>
        <v>25.114854517611029</v>
      </c>
      <c r="Q149" s="13">
        <f>N149-V149</f>
        <v>2.9000000000000057</v>
      </c>
      <c r="R149" s="12">
        <f>N149/V149*100</f>
        <v>106.26349892008639</v>
      </c>
      <c r="S149" s="13">
        <f>N149-W149</f>
        <v>2.4000000000000057</v>
      </c>
      <c r="T149" s="13">
        <f>N149/W149*100</f>
        <v>105.12820512820514</v>
      </c>
      <c r="V149" s="40">
        <v>46.3</v>
      </c>
      <c r="W149" s="20">
        <v>46.8</v>
      </c>
    </row>
    <row r="150" spans="1:23" ht="14.25">
      <c r="A150" s="43"/>
      <c r="B150" s="39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26"/>
      <c r="Q150" s="29"/>
      <c r="R150" s="26"/>
      <c r="S150" s="29"/>
      <c r="T150" s="29"/>
      <c r="V150" s="40"/>
      <c r="W150" s="20"/>
    </row>
    <row r="151" spans="1:23" ht="15">
      <c r="A151" s="43" t="s">
        <v>24</v>
      </c>
      <c r="B151" s="39">
        <v>17.599999999999998</v>
      </c>
      <c r="C151" s="40">
        <v>19.7</v>
      </c>
      <c r="D151" s="40">
        <v>21.7</v>
      </c>
      <c r="E151" s="40">
        <v>24.299999999999997</v>
      </c>
      <c r="F151" s="40">
        <v>30.1</v>
      </c>
      <c r="G151" s="40">
        <v>20.099999999999998</v>
      </c>
      <c r="H151" s="40">
        <v>20.399999999999999</v>
      </c>
      <c r="I151" s="40">
        <v>25.9</v>
      </c>
      <c r="J151" s="40">
        <v>26.9</v>
      </c>
      <c r="K151" s="40">
        <v>32.799999999999997</v>
      </c>
      <c r="L151" s="40">
        <v>27.3</v>
      </c>
      <c r="M151" s="40">
        <v>132.5</v>
      </c>
      <c r="N151" s="40">
        <v>22.9</v>
      </c>
      <c r="O151" s="22">
        <f>N151/M151*100</f>
        <v>17.283018867924525</v>
      </c>
      <c r="P151" s="528">
        <f>N151/$N$145*100</f>
        <v>11.689637570188872</v>
      </c>
      <c r="Q151" s="13">
        <f>N151-V151</f>
        <v>9.9999999999997868E-2</v>
      </c>
      <c r="R151" s="12">
        <f>N151/V151*100</f>
        <v>100.43859649122805</v>
      </c>
      <c r="S151" s="13">
        <f>N151-W151</f>
        <v>0</v>
      </c>
      <c r="T151" s="13">
        <f>N151/W151*100</f>
        <v>100</v>
      </c>
      <c r="V151" s="40">
        <v>22.8</v>
      </c>
      <c r="W151" s="20">
        <v>22.9</v>
      </c>
    </row>
    <row r="152" spans="1:23" ht="14.25">
      <c r="A152" s="43"/>
      <c r="B152" s="39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26"/>
      <c r="Q152" s="29"/>
      <c r="R152" s="26"/>
      <c r="S152" s="29"/>
      <c r="T152" s="29"/>
      <c r="V152" s="40"/>
      <c r="W152" s="20"/>
    </row>
    <row r="153" spans="1:23" ht="28.5">
      <c r="A153" s="43" t="s">
        <v>95</v>
      </c>
      <c r="B153" s="39">
        <v>5.7</v>
      </c>
      <c r="C153" s="40">
        <v>0.5</v>
      </c>
      <c r="D153" s="40">
        <v>0.3</v>
      </c>
      <c r="E153" s="40">
        <v>0</v>
      </c>
      <c r="F153" s="40">
        <v>0.5</v>
      </c>
      <c r="G153" s="40">
        <v>0.1</v>
      </c>
      <c r="H153" s="40">
        <v>0</v>
      </c>
      <c r="I153" s="40">
        <v>0</v>
      </c>
      <c r="J153" s="40">
        <v>0</v>
      </c>
      <c r="K153" s="40">
        <v>1.1000000000000001</v>
      </c>
      <c r="L153" s="40">
        <v>1.3</v>
      </c>
      <c r="M153" s="40">
        <v>85.4</v>
      </c>
      <c r="N153" s="40">
        <v>18.3</v>
      </c>
      <c r="O153" s="22">
        <f>N153/M153*100</f>
        <v>21.428571428571427</v>
      </c>
      <c r="P153" s="26">
        <f>N153/$N$145*100</f>
        <v>9.3415007656967841</v>
      </c>
      <c r="Q153" s="13">
        <f>N153-V153</f>
        <v>3.5</v>
      </c>
      <c r="R153" s="12">
        <f>N153/V153*100</f>
        <v>123.64864864864865</v>
      </c>
      <c r="S153" s="13">
        <f>N153-W153</f>
        <v>1.5</v>
      </c>
      <c r="T153" s="13">
        <f>N153/W153*100</f>
        <v>108.92857142857142</v>
      </c>
      <c r="V153" s="40">
        <v>14.8</v>
      </c>
      <c r="W153" s="20">
        <v>16.8</v>
      </c>
    </row>
    <row r="154" spans="1:23" ht="14.25">
      <c r="A154" s="43"/>
      <c r="B154" s="39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26"/>
      <c r="Q154" s="29"/>
      <c r="R154" s="26"/>
      <c r="S154" s="29"/>
      <c r="T154" s="29"/>
      <c r="V154" s="40"/>
      <c r="W154" s="20"/>
    </row>
    <row r="155" spans="1:23" ht="15">
      <c r="A155" s="43" t="s">
        <v>37</v>
      </c>
      <c r="B155" s="39">
        <v>74.5</v>
      </c>
      <c r="C155" s="40">
        <v>62.800000000000004</v>
      </c>
      <c r="D155" s="40">
        <v>83.3</v>
      </c>
      <c r="E155" s="40">
        <v>59.2</v>
      </c>
      <c r="F155" s="40">
        <v>60.4</v>
      </c>
      <c r="G155" s="40">
        <v>71.900000000000006</v>
      </c>
      <c r="H155" s="40">
        <v>59.9</v>
      </c>
      <c r="I155" s="40">
        <v>56.7</v>
      </c>
      <c r="J155" s="40">
        <v>71.2</v>
      </c>
      <c r="K155" s="40">
        <v>91.4</v>
      </c>
      <c r="L155" s="40">
        <v>80.900000000000006</v>
      </c>
      <c r="M155" s="40">
        <v>503.7</v>
      </c>
      <c r="N155" s="40">
        <v>26.9</v>
      </c>
      <c r="O155" s="40">
        <f>N155/M155*100</f>
        <v>5.3404804447091525</v>
      </c>
      <c r="P155" s="528">
        <f>N155/$N$145*100</f>
        <v>13.731495661051557</v>
      </c>
      <c r="Q155" s="29">
        <f>N155-V155</f>
        <v>-7.1000000000000014</v>
      </c>
      <c r="R155" s="26">
        <f>N155/V155*100</f>
        <v>79.117647058823522</v>
      </c>
      <c r="S155" s="29">
        <f>N155-W155</f>
        <v>-8.8000000000000043</v>
      </c>
      <c r="T155" s="29">
        <f>N155/W155*100</f>
        <v>75.350140056022397</v>
      </c>
      <c r="V155" s="40">
        <v>34</v>
      </c>
      <c r="W155" s="20">
        <v>35.700000000000003</v>
      </c>
    </row>
    <row r="156" spans="1:23" ht="14.25">
      <c r="A156" s="43"/>
      <c r="B156" s="39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26"/>
      <c r="Q156" s="29"/>
      <c r="R156" s="26"/>
      <c r="S156" s="29"/>
      <c r="T156" s="29"/>
      <c r="V156" s="40"/>
      <c r="W156" s="20"/>
    </row>
    <row r="157" spans="1:23" ht="14.25">
      <c r="A157" s="43" t="s">
        <v>52</v>
      </c>
      <c r="B157" s="39">
        <v>2.5</v>
      </c>
      <c r="C157" s="40">
        <v>2.5</v>
      </c>
      <c r="D157" s="40">
        <v>2.1</v>
      </c>
      <c r="E157" s="40">
        <v>2.1</v>
      </c>
      <c r="F157" s="40">
        <v>2.1</v>
      </c>
      <c r="G157" s="40">
        <v>2.1</v>
      </c>
      <c r="H157" s="40">
        <v>2.1</v>
      </c>
      <c r="I157" s="40">
        <v>2.1</v>
      </c>
      <c r="J157" s="40">
        <v>2.1</v>
      </c>
      <c r="K157" s="40">
        <v>2.1</v>
      </c>
      <c r="L157" s="40">
        <v>1.8</v>
      </c>
      <c r="M157" s="40">
        <v>7.1</v>
      </c>
      <c r="N157" s="40">
        <v>0</v>
      </c>
      <c r="O157" s="40">
        <f>N157/M157*100</f>
        <v>0</v>
      </c>
      <c r="P157" s="26">
        <f>N157/$N$145*100</f>
        <v>0</v>
      </c>
      <c r="Q157" s="29">
        <f>N157-V157</f>
        <v>0</v>
      </c>
      <c r="R157" s="26" t="s">
        <v>84</v>
      </c>
      <c r="S157" s="29">
        <f>N157-W157</f>
        <v>-1.8</v>
      </c>
      <c r="T157" s="29">
        <f>N157/W157*100</f>
        <v>0</v>
      </c>
      <c r="V157" s="40">
        <v>0</v>
      </c>
      <c r="W157" s="20">
        <v>1.8</v>
      </c>
    </row>
    <row r="158" spans="1:23" ht="14.25">
      <c r="A158" s="43"/>
      <c r="B158" s="39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26"/>
      <c r="Q158" s="29"/>
      <c r="R158" s="26"/>
      <c r="S158" s="29"/>
      <c r="T158" s="29"/>
      <c r="V158" s="40"/>
      <c r="W158" s="20"/>
    </row>
    <row r="159" spans="1:23" ht="15">
      <c r="A159" s="43" t="s">
        <v>57</v>
      </c>
      <c r="B159" s="39">
        <v>33.200000000000003</v>
      </c>
      <c r="C159" s="40">
        <v>35.799999999999997</v>
      </c>
      <c r="D159" s="40">
        <v>34.599999999999994</v>
      </c>
      <c r="E159" s="40">
        <v>32.9</v>
      </c>
      <c r="F159" s="40">
        <v>41.4</v>
      </c>
      <c r="G159" s="40">
        <v>37</v>
      </c>
      <c r="H159" s="40">
        <v>44.8</v>
      </c>
      <c r="I159" s="40">
        <v>37.799999999999997</v>
      </c>
      <c r="J159" s="40">
        <v>47.6</v>
      </c>
      <c r="K159" s="40">
        <v>46</v>
      </c>
      <c r="L159" s="40">
        <v>55.6</v>
      </c>
      <c r="M159" s="40">
        <v>822.3</v>
      </c>
      <c r="N159" s="40">
        <v>52.9</v>
      </c>
      <c r="O159" s="40">
        <f>N159/M159*100</f>
        <v>6.4331752401799838</v>
      </c>
      <c r="P159" s="528">
        <f>N159/$N$145*100</f>
        <v>27.003573251659006</v>
      </c>
      <c r="Q159" s="13">
        <f>N159-V159</f>
        <v>4.1999999999999957</v>
      </c>
      <c r="R159" s="12">
        <f>N159/V159*100</f>
        <v>108.62422997946611</v>
      </c>
      <c r="S159" s="13">
        <f>N159-W159</f>
        <v>4.7999999999999972</v>
      </c>
      <c r="T159" s="13">
        <f>N159/W159*100</f>
        <v>109.97920997920998</v>
      </c>
      <c r="V159" s="40">
        <v>48.7</v>
      </c>
      <c r="W159" s="20">
        <v>48.1</v>
      </c>
    </row>
    <row r="160" spans="1:23" ht="14.25">
      <c r="A160" s="43"/>
      <c r="B160" s="39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26"/>
      <c r="Q160" s="29"/>
      <c r="R160" s="26"/>
      <c r="S160" s="29"/>
      <c r="T160" s="29"/>
      <c r="V160" s="40"/>
      <c r="W160" s="20"/>
    </row>
    <row r="161" spans="1:23" ht="28.5">
      <c r="A161" s="43" t="s">
        <v>70</v>
      </c>
      <c r="B161" s="39">
        <v>9.6999999999999993</v>
      </c>
      <c r="C161" s="40">
        <v>10.3</v>
      </c>
      <c r="D161" s="40">
        <v>12.3</v>
      </c>
      <c r="E161" s="40">
        <v>16.899999999999999</v>
      </c>
      <c r="F161" s="40">
        <v>16.8</v>
      </c>
      <c r="G161" s="40">
        <v>15.7</v>
      </c>
      <c r="H161" s="40">
        <v>16.7</v>
      </c>
      <c r="I161" s="40">
        <v>13.4</v>
      </c>
      <c r="J161" s="40">
        <v>14.3</v>
      </c>
      <c r="K161" s="40">
        <v>4.3999999999999995</v>
      </c>
      <c r="L161" s="40">
        <v>3.9000000000000004</v>
      </c>
      <c r="M161" s="40">
        <v>425.2</v>
      </c>
      <c r="N161" s="40">
        <v>9.6</v>
      </c>
      <c r="O161" s="40">
        <f>N161/M161*100</f>
        <v>2.2577610536218247</v>
      </c>
      <c r="P161" s="26">
        <f>N161/$N$64*100</f>
        <v>4.5261669024045252</v>
      </c>
      <c r="Q161" s="29">
        <f>N161-V161</f>
        <v>-3.2000000000000011</v>
      </c>
      <c r="R161" s="26">
        <f>N161/V161*100</f>
        <v>74.999999999999986</v>
      </c>
      <c r="S161" s="29">
        <f>N161-W161</f>
        <v>-9.9999999999999645E-2</v>
      </c>
      <c r="T161" s="29">
        <f>N161/W161*100</f>
        <v>98.969072164948457</v>
      </c>
      <c r="V161" s="40">
        <v>12.8</v>
      </c>
      <c r="W161" s="20">
        <v>9.6999999999999993</v>
      </c>
    </row>
    <row r="162" spans="1:23" ht="14.25">
      <c r="A162" s="43"/>
      <c r="B162" s="529"/>
      <c r="C162" s="530"/>
      <c r="D162" s="530"/>
      <c r="E162" s="530"/>
      <c r="F162" s="530"/>
      <c r="G162" s="530"/>
      <c r="H162" s="530"/>
      <c r="I162" s="530"/>
      <c r="J162" s="530"/>
      <c r="K162" s="530"/>
      <c r="L162" s="530"/>
      <c r="M162" s="40"/>
      <c r="N162" s="40"/>
      <c r="O162" s="40"/>
      <c r="P162" s="26"/>
      <c r="Q162" s="29"/>
      <c r="R162" s="26"/>
      <c r="S162" s="29"/>
      <c r="T162" s="29"/>
      <c r="V162" s="40"/>
    </row>
    <row r="163" spans="1:23" ht="15">
      <c r="A163" s="43" t="s">
        <v>177</v>
      </c>
      <c r="B163" s="39">
        <v>33.200000000000003</v>
      </c>
      <c r="C163" s="40">
        <v>35.799999999999997</v>
      </c>
      <c r="D163" s="40">
        <v>34.599999999999994</v>
      </c>
      <c r="E163" s="40">
        <v>32.9</v>
      </c>
      <c r="F163" s="40">
        <v>41.4</v>
      </c>
      <c r="G163" s="40">
        <v>37</v>
      </c>
      <c r="H163" s="40">
        <v>44.8</v>
      </c>
      <c r="I163" s="40">
        <v>37.799999999999997</v>
      </c>
      <c r="J163" s="40">
        <v>47.6</v>
      </c>
      <c r="K163" s="40">
        <v>46</v>
      </c>
      <c r="L163" s="40">
        <v>55.6</v>
      </c>
      <c r="M163" s="40">
        <v>100.1</v>
      </c>
      <c r="N163" s="40">
        <v>6.5</v>
      </c>
      <c r="O163" s="40">
        <f>N163/M163*100</f>
        <v>6.4935064935064943</v>
      </c>
      <c r="P163" s="26">
        <f>N163/$N$64*100</f>
        <v>3.0645921735030646</v>
      </c>
      <c r="Q163" s="13">
        <f>N163-V163</f>
        <v>1.7000000000000002</v>
      </c>
      <c r="R163" s="12">
        <f>N163/V163*100</f>
        <v>135.41666666666669</v>
      </c>
      <c r="S163" s="13">
        <f>N163-W163</f>
        <v>6.1</v>
      </c>
      <c r="T163" s="13" t="s">
        <v>84</v>
      </c>
      <c r="V163" s="40">
        <v>4.8</v>
      </c>
      <c r="W163" s="2">
        <v>0.4</v>
      </c>
    </row>
    <row r="164" spans="1:23" ht="15">
      <c r="A164" s="43"/>
      <c r="B164" s="20"/>
      <c r="C164" s="20"/>
      <c r="D164" s="20"/>
      <c r="E164" s="20"/>
      <c r="F164" s="20"/>
      <c r="G164" s="531"/>
      <c r="H164" s="20"/>
      <c r="I164" s="20"/>
      <c r="J164" s="20"/>
      <c r="K164" s="20"/>
      <c r="L164" s="20"/>
      <c r="M164" s="40"/>
      <c r="N164" s="40"/>
      <c r="O164" s="40"/>
      <c r="P164" s="26"/>
      <c r="Q164" s="29"/>
      <c r="R164" s="26"/>
      <c r="S164" s="29"/>
      <c r="T164" s="29"/>
      <c r="V164" s="40"/>
    </row>
    <row r="167" spans="1:23" ht="15">
      <c r="A167" s="725" t="s">
        <v>388</v>
      </c>
    </row>
    <row r="168" spans="1:23" ht="15">
      <c r="A168" s="5"/>
    </row>
    <row r="169" spans="1:23" ht="114">
      <c r="A169" s="1025"/>
      <c r="B169" s="518" t="s">
        <v>249</v>
      </c>
      <c r="C169" s="519" t="s">
        <v>207</v>
      </c>
      <c r="D169" s="520"/>
      <c r="E169" s="521"/>
      <c r="F169" s="522" t="s">
        <v>250</v>
      </c>
      <c r="G169" s="523"/>
      <c r="H169" s="522" t="s">
        <v>128</v>
      </c>
      <c r="I169" s="523"/>
      <c r="M169" s="524" t="s">
        <v>251</v>
      </c>
      <c r="N169" s="1033" t="s">
        <v>207</v>
      </c>
      <c r="O169" s="1034"/>
      <c r="P169" s="1034"/>
      <c r="Q169" s="1034"/>
      <c r="R169" s="1034"/>
      <c r="S169" s="1034"/>
      <c r="T169" s="1035"/>
    </row>
    <row r="170" spans="1:23" ht="56.25" customHeight="1">
      <c r="A170" s="1026"/>
      <c r="B170" s="518"/>
      <c r="C170" s="519"/>
      <c r="D170" s="520"/>
      <c r="E170" s="521"/>
      <c r="F170" s="522"/>
      <c r="G170" s="523"/>
      <c r="H170" s="522"/>
      <c r="I170" s="523"/>
      <c r="M170" s="1036" t="s">
        <v>82</v>
      </c>
      <c r="N170" s="1023" t="s">
        <v>82</v>
      </c>
      <c r="O170" s="1038" t="s">
        <v>389</v>
      </c>
      <c r="P170" s="1038" t="s">
        <v>253</v>
      </c>
      <c r="Q170" s="1023" t="s">
        <v>250</v>
      </c>
      <c r="R170" s="1023"/>
      <c r="S170" s="1023" t="s">
        <v>175</v>
      </c>
      <c r="T170" s="1023"/>
    </row>
    <row r="171" spans="1:23" ht="99.75">
      <c r="A171" s="1027"/>
      <c r="B171" s="8" t="s">
        <v>82</v>
      </c>
      <c r="C171" s="8" t="s">
        <v>82</v>
      </c>
      <c r="D171" s="8" t="s">
        <v>254</v>
      </c>
      <c r="E171" s="8" t="s">
        <v>255</v>
      </c>
      <c r="F171" s="8" t="s">
        <v>82</v>
      </c>
      <c r="G171" s="8" t="s">
        <v>83</v>
      </c>
      <c r="H171" s="8" t="s">
        <v>82</v>
      </c>
      <c r="I171" s="8" t="s">
        <v>83</v>
      </c>
      <c r="M171" s="1037"/>
      <c r="N171" s="1023"/>
      <c r="O171" s="1037"/>
      <c r="P171" s="1037"/>
      <c r="Q171" s="8" t="s">
        <v>82</v>
      </c>
      <c r="R171" s="8" t="s">
        <v>83</v>
      </c>
      <c r="S171" s="8" t="s">
        <v>82</v>
      </c>
      <c r="T171" s="8" t="s">
        <v>83</v>
      </c>
      <c r="V171" s="2" t="s">
        <v>101</v>
      </c>
      <c r="W171" s="2" t="s">
        <v>81</v>
      </c>
    </row>
    <row r="172" spans="1:23" ht="15">
      <c r="A172" s="1031" t="s">
        <v>231</v>
      </c>
      <c r="B172" s="103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>
        <v>3233</v>
      </c>
      <c r="N172" s="11">
        <f>SUM(N174:N190)</f>
        <v>189.10000000000002</v>
      </c>
      <c r="O172" s="22">
        <f>N172/M172*100</f>
        <v>5.8490566037735858</v>
      </c>
      <c r="P172" s="26"/>
      <c r="Q172" s="29">
        <f>N172-V172</f>
        <v>-6.7999999999999829</v>
      </c>
      <c r="R172" s="26">
        <f>N172/V172*100</f>
        <v>96.528841245533442</v>
      </c>
      <c r="S172" s="29">
        <f>N172-W172</f>
        <v>-28.999999999999972</v>
      </c>
      <c r="T172" s="29">
        <f>N172/W172*100</f>
        <v>86.70334708849154</v>
      </c>
      <c r="V172" s="11">
        <v>195.9</v>
      </c>
      <c r="W172" s="2">
        <f>SUM(W174:W190)</f>
        <v>218.1</v>
      </c>
    </row>
    <row r="173" spans="1:23" ht="15">
      <c r="A173" s="525"/>
      <c r="B173" s="526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26"/>
      <c r="Q173" s="13"/>
      <c r="R173" s="12"/>
      <c r="S173" s="29"/>
      <c r="T173" s="29"/>
      <c r="V173" s="40"/>
    </row>
    <row r="174" spans="1:23" ht="14.25">
      <c r="A174" s="43" t="s">
        <v>0</v>
      </c>
      <c r="B174" s="39">
        <v>23.4</v>
      </c>
      <c r="C174" s="40">
        <v>47.199999999999996</v>
      </c>
      <c r="D174" s="40">
        <v>24</v>
      </c>
      <c r="E174" s="40">
        <v>31.799999999999997</v>
      </c>
      <c r="F174" s="40">
        <v>32.9</v>
      </c>
      <c r="G174" s="40">
        <v>39.6</v>
      </c>
      <c r="H174" s="40">
        <v>43.7</v>
      </c>
      <c r="I174" s="40">
        <v>43.9</v>
      </c>
      <c r="J174" s="40">
        <v>31.999999999999996</v>
      </c>
      <c r="K174" s="40">
        <v>33.099999999999994</v>
      </c>
      <c r="L174" s="40">
        <v>35.299999999999997</v>
      </c>
      <c r="M174" s="40">
        <v>508.9</v>
      </c>
      <c r="N174" s="40">
        <v>9</v>
      </c>
      <c r="O174" s="40">
        <f>N174/M174*100</f>
        <v>1.768520337983887</v>
      </c>
      <c r="P174" s="26">
        <f>N174/$N$172*100</f>
        <v>4.759386567953463</v>
      </c>
      <c r="Q174" s="29">
        <f>N174-V174</f>
        <v>-0.59999999999999964</v>
      </c>
      <c r="R174" s="26">
        <f>N174/V174*100</f>
        <v>93.75</v>
      </c>
      <c r="S174" s="29">
        <f>N174-W174</f>
        <v>-26.9</v>
      </c>
      <c r="T174" s="29">
        <f>N174/W174*100</f>
        <v>25.069637883008355</v>
      </c>
      <c r="V174" s="40">
        <v>9.6</v>
      </c>
      <c r="W174" s="527">
        <v>35.9</v>
      </c>
    </row>
    <row r="175" spans="1:23" ht="15">
      <c r="A175" s="43"/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6"/>
      <c r="Q175" s="13"/>
      <c r="R175" s="12"/>
      <c r="S175" s="29"/>
      <c r="T175" s="29"/>
      <c r="V175" s="40"/>
      <c r="W175" s="527"/>
    </row>
    <row r="176" spans="1:23" ht="28.5">
      <c r="A176" s="43" t="s">
        <v>15</v>
      </c>
      <c r="B176" s="39">
        <v>24.9</v>
      </c>
      <c r="C176" s="40">
        <v>21.700000000000003</v>
      </c>
      <c r="D176" s="40">
        <v>19.600000000000001</v>
      </c>
      <c r="E176" s="40">
        <v>18.899999999999999</v>
      </c>
      <c r="F176" s="40">
        <v>21.3</v>
      </c>
      <c r="G176" s="40">
        <v>21.2</v>
      </c>
      <c r="H176" s="40">
        <v>31.3</v>
      </c>
      <c r="I176" s="40">
        <v>24.8</v>
      </c>
      <c r="J176" s="40">
        <v>30.8</v>
      </c>
      <c r="K176" s="40">
        <v>34.799999999999997</v>
      </c>
      <c r="L176" s="40">
        <v>33.200000000000003</v>
      </c>
      <c r="M176" s="40">
        <v>675</v>
      </c>
      <c r="N176" s="40">
        <v>46.4</v>
      </c>
      <c r="O176" s="40">
        <f>N176/M176*100</f>
        <v>6.8740740740740742</v>
      </c>
      <c r="P176" s="528">
        <f>N176/$N$172*100</f>
        <v>24.537281861448964</v>
      </c>
      <c r="Q176" s="29">
        <f>N176-V176</f>
        <v>-2.8000000000000043</v>
      </c>
      <c r="R176" s="26">
        <f>N176/V176*100</f>
        <v>94.308943089430883</v>
      </c>
      <c r="S176" s="29">
        <f>N176-W176</f>
        <v>-0.39999999999999858</v>
      </c>
      <c r="T176" s="29">
        <f>N176/W176*100</f>
        <v>99.145299145299148</v>
      </c>
      <c r="V176" s="40">
        <v>49.2</v>
      </c>
      <c r="W176" s="20">
        <v>46.8</v>
      </c>
    </row>
    <row r="177" spans="1:23" ht="14.25">
      <c r="A177" s="43"/>
      <c r="B177" s="39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6"/>
      <c r="Q177" s="29"/>
      <c r="R177" s="26"/>
      <c r="S177" s="29"/>
      <c r="T177" s="29"/>
      <c r="V177" s="40"/>
      <c r="W177" s="20"/>
    </row>
    <row r="178" spans="1:23" ht="15">
      <c r="A178" s="43" t="s">
        <v>24</v>
      </c>
      <c r="B178" s="39">
        <v>17.599999999999998</v>
      </c>
      <c r="C178" s="40">
        <v>19.7</v>
      </c>
      <c r="D178" s="40">
        <v>21.7</v>
      </c>
      <c r="E178" s="40">
        <v>24.299999999999997</v>
      </c>
      <c r="F178" s="40">
        <v>30.1</v>
      </c>
      <c r="G178" s="40">
        <v>20.099999999999998</v>
      </c>
      <c r="H178" s="40">
        <v>20.399999999999999</v>
      </c>
      <c r="I178" s="40">
        <v>25.9</v>
      </c>
      <c r="J178" s="40">
        <v>26.9</v>
      </c>
      <c r="K178" s="40">
        <v>32.799999999999997</v>
      </c>
      <c r="L178" s="40">
        <v>27.3</v>
      </c>
      <c r="M178" s="40">
        <v>118.4</v>
      </c>
      <c r="N178" s="40">
        <v>18.8</v>
      </c>
      <c r="O178" s="22">
        <f>N178/M178*100</f>
        <v>15.878378378378377</v>
      </c>
      <c r="P178" s="26">
        <f>N178/$N$172*100</f>
        <v>9.9418297197250123</v>
      </c>
      <c r="Q178" s="29">
        <f>N178-V178</f>
        <v>-4.0999999999999979</v>
      </c>
      <c r="R178" s="26">
        <f>N178/V178*100</f>
        <v>82.096069868995642</v>
      </c>
      <c r="S178" s="29">
        <f>N178-W178</f>
        <v>-4.0999999999999979</v>
      </c>
      <c r="T178" s="29">
        <f>N178/W178*100</f>
        <v>82.096069868995642</v>
      </c>
      <c r="V178" s="40">
        <v>22.9</v>
      </c>
      <c r="W178" s="20">
        <v>22.9</v>
      </c>
    </row>
    <row r="179" spans="1:23" ht="14.25">
      <c r="A179" s="43"/>
      <c r="B179" s="39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6"/>
      <c r="Q179" s="29"/>
      <c r="R179" s="26"/>
      <c r="S179" s="29"/>
      <c r="T179" s="29"/>
      <c r="V179" s="40"/>
      <c r="W179" s="20"/>
    </row>
    <row r="180" spans="1:23" ht="28.5">
      <c r="A180" s="43" t="s">
        <v>95</v>
      </c>
      <c r="B180" s="39">
        <v>5.7</v>
      </c>
      <c r="C180" s="40">
        <v>0.5</v>
      </c>
      <c r="D180" s="40">
        <v>0.3</v>
      </c>
      <c r="E180" s="40">
        <v>0</v>
      </c>
      <c r="F180" s="40">
        <v>0.5</v>
      </c>
      <c r="G180" s="40">
        <v>0.1</v>
      </c>
      <c r="H180" s="40">
        <v>0</v>
      </c>
      <c r="I180" s="40">
        <v>0</v>
      </c>
      <c r="J180" s="40">
        <v>0</v>
      </c>
      <c r="K180" s="40">
        <v>1.1000000000000001</v>
      </c>
      <c r="L180" s="40">
        <v>1.3</v>
      </c>
      <c r="M180" s="40">
        <v>70.400000000000006</v>
      </c>
      <c r="N180" s="40">
        <v>14.2</v>
      </c>
      <c r="O180" s="22">
        <f>N180/M180*100</f>
        <v>20.170454545454543</v>
      </c>
      <c r="P180" s="26">
        <f>N180/$N$172*100</f>
        <v>7.5092543627710189</v>
      </c>
      <c r="Q180" s="29">
        <f>N180-V180</f>
        <v>-4.1000000000000014</v>
      </c>
      <c r="R180" s="26">
        <f>N180/V180*100</f>
        <v>77.595628415300538</v>
      </c>
      <c r="S180" s="29">
        <f>N180-W180</f>
        <v>-2.6000000000000014</v>
      </c>
      <c r="T180" s="29">
        <f>N180/W180*100</f>
        <v>84.523809523809518</v>
      </c>
      <c r="V180" s="40">
        <v>18.3</v>
      </c>
      <c r="W180" s="20">
        <v>16.8</v>
      </c>
    </row>
    <row r="181" spans="1:23" ht="14.25">
      <c r="A181" s="43"/>
      <c r="B181" s="39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26"/>
      <c r="Q181" s="29"/>
      <c r="R181" s="26"/>
      <c r="S181" s="29"/>
      <c r="T181" s="29"/>
      <c r="V181" s="40"/>
      <c r="W181" s="20"/>
    </row>
    <row r="182" spans="1:23" ht="15">
      <c r="A182" s="43" t="s">
        <v>37</v>
      </c>
      <c r="B182" s="39">
        <v>74.5</v>
      </c>
      <c r="C182" s="40">
        <v>62.800000000000004</v>
      </c>
      <c r="D182" s="40">
        <v>83.3</v>
      </c>
      <c r="E182" s="40">
        <v>59.2</v>
      </c>
      <c r="F182" s="40">
        <v>60.4</v>
      </c>
      <c r="G182" s="40">
        <v>71.900000000000006</v>
      </c>
      <c r="H182" s="40">
        <v>59.9</v>
      </c>
      <c r="I182" s="40">
        <v>56.7</v>
      </c>
      <c r="J182" s="40">
        <v>71.2</v>
      </c>
      <c r="K182" s="40">
        <v>91.4</v>
      </c>
      <c r="L182" s="40">
        <v>80.900000000000006</v>
      </c>
      <c r="M182" s="40">
        <v>438.2</v>
      </c>
      <c r="N182" s="40">
        <v>30.3</v>
      </c>
      <c r="O182" s="40">
        <f>N182/M182*100</f>
        <v>6.9146508443633046</v>
      </c>
      <c r="P182" s="528">
        <f>N182/$N$172*100</f>
        <v>16.023268112109992</v>
      </c>
      <c r="Q182" s="13">
        <f>N182-V182</f>
        <v>3.4000000000000021</v>
      </c>
      <c r="R182" s="12">
        <f>N182/V182*100</f>
        <v>112.63940520446099</v>
      </c>
      <c r="S182" s="29">
        <f>N182-W182</f>
        <v>-5.4000000000000021</v>
      </c>
      <c r="T182" s="29">
        <f>N182/W182*100</f>
        <v>84.87394957983193</v>
      </c>
      <c r="V182" s="40">
        <v>26.9</v>
      </c>
      <c r="W182" s="20">
        <v>35.700000000000003</v>
      </c>
    </row>
    <row r="183" spans="1:23" ht="14.25">
      <c r="A183" s="43"/>
      <c r="B183" s="39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26"/>
      <c r="Q183" s="29"/>
      <c r="R183" s="26"/>
      <c r="S183" s="29"/>
      <c r="T183" s="29"/>
      <c r="V183" s="40"/>
      <c r="W183" s="20"/>
    </row>
    <row r="184" spans="1:23" ht="14.25">
      <c r="A184" s="43" t="s">
        <v>52</v>
      </c>
      <c r="B184" s="39">
        <v>2.5</v>
      </c>
      <c r="C184" s="40">
        <v>2.5</v>
      </c>
      <c r="D184" s="40">
        <v>2.1</v>
      </c>
      <c r="E184" s="40">
        <v>2.1</v>
      </c>
      <c r="F184" s="40">
        <v>2.1</v>
      </c>
      <c r="G184" s="40">
        <v>2.1</v>
      </c>
      <c r="H184" s="40">
        <v>2.1</v>
      </c>
      <c r="I184" s="40">
        <v>2.1</v>
      </c>
      <c r="J184" s="40">
        <v>2.1</v>
      </c>
      <c r="K184" s="40">
        <v>2.1</v>
      </c>
      <c r="L184" s="40">
        <v>1.8</v>
      </c>
      <c r="M184" s="40">
        <v>5.7</v>
      </c>
      <c r="N184" s="40">
        <v>0</v>
      </c>
      <c r="O184" s="40">
        <f>N184/M184*100</f>
        <v>0</v>
      </c>
      <c r="P184" s="26">
        <f>N184/$N$64*100</f>
        <v>0</v>
      </c>
      <c r="Q184" s="29">
        <f>N184-V184</f>
        <v>0</v>
      </c>
      <c r="R184" s="26" t="s">
        <v>84</v>
      </c>
      <c r="S184" s="29">
        <f>N184-W184</f>
        <v>-1.8</v>
      </c>
      <c r="T184" s="29">
        <f>N184/W184*100</f>
        <v>0</v>
      </c>
      <c r="V184" s="40">
        <v>0</v>
      </c>
      <c r="W184" s="20">
        <v>1.8</v>
      </c>
    </row>
    <row r="185" spans="1:23" ht="14.25">
      <c r="A185" s="43"/>
      <c r="B185" s="39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26"/>
      <c r="Q185" s="29"/>
      <c r="R185" s="26"/>
      <c r="S185" s="29"/>
      <c r="T185" s="29"/>
      <c r="V185" s="40"/>
      <c r="W185" s="20"/>
    </row>
    <row r="186" spans="1:23" ht="15">
      <c r="A186" s="43" t="s">
        <v>57</v>
      </c>
      <c r="B186" s="39">
        <v>33.200000000000003</v>
      </c>
      <c r="C186" s="40">
        <v>35.799999999999997</v>
      </c>
      <c r="D186" s="40">
        <v>34.599999999999994</v>
      </c>
      <c r="E186" s="40">
        <v>32.9</v>
      </c>
      <c r="F186" s="40">
        <v>41.4</v>
      </c>
      <c r="G186" s="40">
        <v>37</v>
      </c>
      <c r="H186" s="40">
        <v>44.8</v>
      </c>
      <c r="I186" s="40">
        <v>37.799999999999997</v>
      </c>
      <c r="J186" s="40">
        <v>47.6</v>
      </c>
      <c r="K186" s="40">
        <v>46</v>
      </c>
      <c r="L186" s="40">
        <v>55.6</v>
      </c>
      <c r="M186" s="40">
        <v>823.4</v>
      </c>
      <c r="N186" s="40">
        <v>54.1</v>
      </c>
      <c r="O186" s="40">
        <f>N186/M186*100</f>
        <v>6.5703181928588785</v>
      </c>
      <c r="P186" s="528">
        <f>N186/$N$172*100</f>
        <v>28.609201480698044</v>
      </c>
      <c r="Q186" s="13">
        <f>N186-V186</f>
        <v>1.2000000000000028</v>
      </c>
      <c r="R186" s="12">
        <f>N186/V186*100</f>
        <v>102.26843100189036</v>
      </c>
      <c r="S186" s="13">
        <f>N186-W186</f>
        <v>6</v>
      </c>
      <c r="T186" s="13">
        <f>N186/W186*100</f>
        <v>112.47401247401247</v>
      </c>
      <c r="V186" s="40">
        <v>52.9</v>
      </c>
      <c r="W186" s="20">
        <v>48.1</v>
      </c>
    </row>
    <row r="187" spans="1:23" ht="14.25">
      <c r="A187" s="43"/>
      <c r="B187" s="39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26"/>
      <c r="Q187" s="29"/>
      <c r="R187" s="26"/>
      <c r="S187" s="29"/>
      <c r="T187" s="29"/>
      <c r="V187" s="40"/>
      <c r="W187" s="20"/>
    </row>
    <row r="188" spans="1:23" ht="28.5">
      <c r="A188" s="43" t="s">
        <v>70</v>
      </c>
      <c r="B188" s="39">
        <v>9.6999999999999993</v>
      </c>
      <c r="C188" s="40">
        <v>10.3</v>
      </c>
      <c r="D188" s="40">
        <v>12.3</v>
      </c>
      <c r="E188" s="40">
        <v>16.899999999999999</v>
      </c>
      <c r="F188" s="40">
        <v>16.8</v>
      </c>
      <c r="G188" s="40">
        <v>15.7</v>
      </c>
      <c r="H188" s="40">
        <v>16.7</v>
      </c>
      <c r="I188" s="40">
        <v>13.4</v>
      </c>
      <c r="J188" s="40">
        <v>14.3</v>
      </c>
      <c r="K188" s="40">
        <v>4.3999999999999995</v>
      </c>
      <c r="L188" s="40">
        <v>3.9000000000000004</v>
      </c>
      <c r="M188" s="40">
        <v>491.2</v>
      </c>
      <c r="N188" s="40">
        <v>9.8000000000000007</v>
      </c>
      <c r="O188" s="40">
        <f>N188/M188*100</f>
        <v>1.9951140065146582</v>
      </c>
      <c r="P188" s="26">
        <f>N188/$N$172*100</f>
        <v>5.1824431517715492</v>
      </c>
      <c r="Q188" s="13">
        <f>N188-V188</f>
        <v>0.20000000000000107</v>
      </c>
      <c r="R188" s="12">
        <f>N188/V188*100</f>
        <v>102.08333333333334</v>
      </c>
      <c r="S188" s="13">
        <f>N188-W188</f>
        <v>0.10000000000000142</v>
      </c>
      <c r="T188" s="13">
        <f>N188/W188*100</f>
        <v>101.03092783505157</v>
      </c>
      <c r="V188" s="40">
        <v>9.6</v>
      </c>
      <c r="W188" s="20">
        <v>9.6999999999999993</v>
      </c>
    </row>
    <row r="189" spans="1:23" ht="14.25">
      <c r="A189" s="43"/>
      <c r="B189" s="529"/>
      <c r="C189" s="530"/>
      <c r="D189" s="530"/>
      <c r="E189" s="530"/>
      <c r="F189" s="530"/>
      <c r="G189" s="530"/>
      <c r="H189" s="530"/>
      <c r="I189" s="530"/>
      <c r="J189" s="530"/>
      <c r="K189" s="530"/>
      <c r="L189" s="530"/>
      <c r="M189" s="40"/>
      <c r="N189" s="40"/>
      <c r="O189" s="40"/>
      <c r="P189" s="26"/>
      <c r="Q189" s="29"/>
      <c r="R189" s="26"/>
      <c r="S189" s="29"/>
      <c r="T189" s="29"/>
      <c r="V189" s="40"/>
    </row>
    <row r="190" spans="1:23" ht="15">
      <c r="A190" s="43" t="s">
        <v>177</v>
      </c>
      <c r="B190" s="39">
        <v>33.200000000000003</v>
      </c>
      <c r="C190" s="40">
        <v>35.799999999999997</v>
      </c>
      <c r="D190" s="40">
        <v>34.599999999999994</v>
      </c>
      <c r="E190" s="40">
        <v>32.9</v>
      </c>
      <c r="F190" s="40">
        <v>41.4</v>
      </c>
      <c r="G190" s="40">
        <v>37</v>
      </c>
      <c r="H190" s="40">
        <v>44.8</v>
      </c>
      <c r="I190" s="40">
        <v>37.799999999999997</v>
      </c>
      <c r="J190" s="40">
        <v>47.6</v>
      </c>
      <c r="K190" s="40">
        <v>46</v>
      </c>
      <c r="L190" s="40">
        <v>55.6</v>
      </c>
      <c r="M190" s="40">
        <v>101.6</v>
      </c>
      <c r="N190" s="40">
        <v>6.5</v>
      </c>
      <c r="O190" s="40">
        <f>N190/M190*100</f>
        <v>6.3976377952755907</v>
      </c>
      <c r="P190" s="26">
        <f>N190/$N$172*100</f>
        <v>3.4373347435219457</v>
      </c>
      <c r="Q190" s="13">
        <f>N190-V190</f>
        <v>0</v>
      </c>
      <c r="R190" s="12">
        <f>N190/V190*100</f>
        <v>100</v>
      </c>
      <c r="S190" s="13">
        <f>N190-W190</f>
        <v>6.1</v>
      </c>
      <c r="T190" s="13" t="s">
        <v>84</v>
      </c>
      <c r="V190" s="40">
        <v>6.5</v>
      </c>
      <c r="W190" s="2">
        <v>0.4</v>
      </c>
    </row>
    <row r="191" spans="1:23" ht="15">
      <c r="A191" s="43"/>
      <c r="B191" s="20"/>
      <c r="C191" s="20"/>
      <c r="D191" s="20"/>
      <c r="E191" s="20"/>
      <c r="F191" s="20"/>
      <c r="G191" s="531"/>
      <c r="H191" s="20"/>
      <c r="I191" s="20"/>
      <c r="J191" s="20"/>
      <c r="K191" s="20"/>
      <c r="L191" s="20"/>
      <c r="M191" s="40"/>
      <c r="N191" s="40"/>
      <c r="O191" s="40"/>
      <c r="P191" s="26"/>
      <c r="Q191" s="29"/>
      <c r="R191" s="26"/>
      <c r="S191" s="29"/>
      <c r="T191" s="29"/>
      <c r="V191" s="40"/>
    </row>
    <row r="194" spans="1:23" s="20" customFormat="1" ht="15">
      <c r="A194" s="863" t="s">
        <v>392</v>
      </c>
      <c r="G194" s="590"/>
    </row>
    <row r="195" spans="1:23" ht="15">
      <c r="A195" s="5"/>
    </row>
    <row r="196" spans="1:23" ht="114">
      <c r="A196" s="1025"/>
      <c r="B196" s="518" t="s">
        <v>249</v>
      </c>
      <c r="C196" s="519" t="s">
        <v>207</v>
      </c>
      <c r="D196" s="520"/>
      <c r="E196" s="521"/>
      <c r="F196" s="522" t="s">
        <v>250</v>
      </c>
      <c r="G196" s="523"/>
      <c r="H196" s="522" t="s">
        <v>128</v>
      </c>
      <c r="I196" s="523"/>
      <c r="M196" s="524" t="s">
        <v>251</v>
      </c>
      <c r="N196" s="1033" t="s">
        <v>207</v>
      </c>
      <c r="O196" s="1034"/>
      <c r="P196" s="1034"/>
      <c r="Q196" s="1034"/>
      <c r="R196" s="1034"/>
      <c r="S196" s="1034"/>
      <c r="T196" s="1035"/>
    </row>
    <row r="197" spans="1:23" ht="40.5" customHeight="1">
      <c r="A197" s="1026"/>
      <c r="B197" s="518"/>
      <c r="C197" s="519"/>
      <c r="D197" s="520"/>
      <c r="E197" s="521"/>
      <c r="F197" s="522"/>
      <c r="G197" s="523"/>
      <c r="H197" s="522"/>
      <c r="I197" s="523"/>
      <c r="M197" s="1036" t="s">
        <v>82</v>
      </c>
      <c r="N197" s="1023" t="s">
        <v>82</v>
      </c>
      <c r="O197" s="1038" t="s">
        <v>389</v>
      </c>
      <c r="P197" s="1038" t="s">
        <v>253</v>
      </c>
      <c r="Q197" s="1023" t="s">
        <v>250</v>
      </c>
      <c r="R197" s="1023"/>
      <c r="S197" s="1023" t="s">
        <v>175</v>
      </c>
      <c r="T197" s="1023"/>
    </row>
    <row r="198" spans="1:23" ht="99.75">
      <c r="A198" s="1027"/>
      <c r="B198" s="8" t="s">
        <v>82</v>
      </c>
      <c r="C198" s="8" t="s">
        <v>82</v>
      </c>
      <c r="D198" s="8" t="s">
        <v>254</v>
      </c>
      <c r="E198" s="8" t="s">
        <v>255</v>
      </c>
      <c r="F198" s="8" t="s">
        <v>82</v>
      </c>
      <c r="G198" s="8" t="s">
        <v>83</v>
      </c>
      <c r="H198" s="8" t="s">
        <v>82</v>
      </c>
      <c r="I198" s="8" t="s">
        <v>83</v>
      </c>
      <c r="M198" s="1037"/>
      <c r="N198" s="1023"/>
      <c r="O198" s="1037"/>
      <c r="P198" s="1037"/>
      <c r="Q198" s="8" t="s">
        <v>82</v>
      </c>
      <c r="R198" s="8" t="s">
        <v>83</v>
      </c>
      <c r="S198" s="8" t="s">
        <v>82</v>
      </c>
      <c r="T198" s="8" t="s">
        <v>83</v>
      </c>
      <c r="V198" s="2" t="s">
        <v>102</v>
      </c>
      <c r="W198" s="2" t="s">
        <v>81</v>
      </c>
    </row>
    <row r="199" spans="1:23" ht="15">
      <c r="A199" s="1031" t="s">
        <v>231</v>
      </c>
      <c r="B199" s="103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>
        <f>SUM(M201:M217)</f>
        <v>3465.6</v>
      </c>
      <c r="N199" s="11">
        <f>SUM(N201:N217)</f>
        <v>188.00000000000003</v>
      </c>
      <c r="O199" s="22">
        <f>N199/M199*100</f>
        <v>5.4247460757156061</v>
      </c>
      <c r="P199" s="26"/>
      <c r="Q199" s="29">
        <f>N199-V199</f>
        <v>-1.0999999999999943</v>
      </c>
      <c r="R199" s="26">
        <f>N199/V199*100</f>
        <v>99.418297197250141</v>
      </c>
      <c r="S199" s="29">
        <f>N199-W199</f>
        <v>-30.099999999999966</v>
      </c>
      <c r="T199" s="29">
        <f>N199/W199*100</f>
        <v>86.198991288399824</v>
      </c>
      <c r="V199" s="11">
        <f>SUM(V201:V217)</f>
        <v>189.10000000000002</v>
      </c>
      <c r="W199" s="2">
        <f>SUM(W201:W217)</f>
        <v>218.1</v>
      </c>
    </row>
    <row r="200" spans="1:23" ht="15">
      <c r="A200" s="525"/>
      <c r="B200" s="526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26"/>
      <c r="Q200" s="13"/>
      <c r="R200" s="12"/>
      <c r="S200" s="29"/>
      <c r="T200" s="29"/>
      <c r="V200" s="40"/>
    </row>
    <row r="201" spans="1:23" ht="15">
      <c r="A201" s="43" t="s">
        <v>0</v>
      </c>
      <c r="B201" s="39">
        <v>23.4</v>
      </c>
      <c r="C201" s="40">
        <v>47.199999999999996</v>
      </c>
      <c r="D201" s="40">
        <v>24</v>
      </c>
      <c r="E201" s="40">
        <v>31.799999999999997</v>
      </c>
      <c r="F201" s="40">
        <v>32.9</v>
      </c>
      <c r="G201" s="40">
        <v>39.6</v>
      </c>
      <c r="H201" s="40">
        <v>43.7</v>
      </c>
      <c r="I201" s="40">
        <v>43.9</v>
      </c>
      <c r="J201" s="40">
        <v>31.999999999999996</v>
      </c>
      <c r="K201" s="40">
        <v>33.099999999999994</v>
      </c>
      <c r="L201" s="40">
        <v>35.299999999999997</v>
      </c>
      <c r="M201" s="40">
        <v>610.29999999999995</v>
      </c>
      <c r="N201" s="40">
        <v>13</v>
      </c>
      <c r="O201" s="40">
        <f>N201/M201*100</f>
        <v>2.1300999508438472</v>
      </c>
      <c r="P201" s="26">
        <f>N201/$N$199*100</f>
        <v>6.9148936170212751</v>
      </c>
      <c r="Q201" s="13">
        <f>N201-V201</f>
        <v>4</v>
      </c>
      <c r="R201" s="12">
        <f>N201/V201*100</f>
        <v>144.44444444444443</v>
      </c>
      <c r="S201" s="29">
        <f>N201-W201</f>
        <v>-22.9</v>
      </c>
      <c r="T201" s="29">
        <f>N201/W201*100</f>
        <v>36.211699164345404</v>
      </c>
      <c r="V201" s="40">
        <v>9</v>
      </c>
      <c r="W201" s="527">
        <v>35.9</v>
      </c>
    </row>
    <row r="202" spans="1:23" ht="15">
      <c r="A202" s="43"/>
      <c r="B202" s="39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26"/>
      <c r="Q202" s="13"/>
      <c r="R202" s="12"/>
      <c r="S202" s="29"/>
      <c r="T202" s="29"/>
      <c r="V202" s="40"/>
      <c r="W202" s="527"/>
    </row>
    <row r="203" spans="1:23" ht="28.5">
      <c r="A203" s="43" t="s">
        <v>15</v>
      </c>
      <c r="B203" s="39">
        <v>24.9</v>
      </c>
      <c r="C203" s="40">
        <v>21.700000000000003</v>
      </c>
      <c r="D203" s="40">
        <v>19.600000000000001</v>
      </c>
      <c r="E203" s="40">
        <v>18.899999999999999</v>
      </c>
      <c r="F203" s="40">
        <v>21.3</v>
      </c>
      <c r="G203" s="40">
        <v>21.2</v>
      </c>
      <c r="H203" s="40">
        <v>31.3</v>
      </c>
      <c r="I203" s="40">
        <v>24.8</v>
      </c>
      <c r="J203" s="40">
        <v>30.8</v>
      </c>
      <c r="K203" s="40">
        <v>34.799999999999997</v>
      </c>
      <c r="L203" s="40">
        <v>33.200000000000003</v>
      </c>
      <c r="M203" s="40">
        <v>701.5</v>
      </c>
      <c r="N203" s="40">
        <v>50.1</v>
      </c>
      <c r="O203" s="40">
        <f>N203/M203*100</f>
        <v>7.1418389166072709</v>
      </c>
      <c r="P203" s="528">
        <f>N203/$N$199*100</f>
        <v>26.64893617021276</v>
      </c>
      <c r="Q203" s="13">
        <f>N203-V203</f>
        <v>3.7000000000000028</v>
      </c>
      <c r="R203" s="12">
        <f>N203/V203*100</f>
        <v>107.97413793103449</v>
      </c>
      <c r="S203" s="13">
        <f>N203-W203</f>
        <v>3.3000000000000043</v>
      </c>
      <c r="T203" s="13">
        <f>N203/W203*100</f>
        <v>107.05128205128207</v>
      </c>
      <c r="V203" s="40">
        <v>46.4</v>
      </c>
      <c r="W203" s="20">
        <v>46.8</v>
      </c>
    </row>
    <row r="204" spans="1:23" ht="14.25">
      <c r="A204" s="43"/>
      <c r="B204" s="39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26"/>
      <c r="Q204" s="29"/>
      <c r="R204" s="26"/>
      <c r="S204" s="29"/>
      <c r="T204" s="29"/>
      <c r="V204" s="40"/>
      <c r="W204" s="20"/>
    </row>
    <row r="205" spans="1:23" ht="15">
      <c r="A205" s="43" t="s">
        <v>24</v>
      </c>
      <c r="B205" s="39">
        <v>17.599999999999998</v>
      </c>
      <c r="C205" s="40">
        <v>19.7</v>
      </c>
      <c r="D205" s="40">
        <v>21.7</v>
      </c>
      <c r="E205" s="40">
        <v>24.299999999999997</v>
      </c>
      <c r="F205" s="40">
        <v>30.1</v>
      </c>
      <c r="G205" s="40">
        <v>20.099999999999998</v>
      </c>
      <c r="H205" s="40">
        <v>20.399999999999999</v>
      </c>
      <c r="I205" s="40">
        <v>25.9</v>
      </c>
      <c r="J205" s="40">
        <v>26.9</v>
      </c>
      <c r="K205" s="40">
        <v>32.799999999999997</v>
      </c>
      <c r="L205" s="40">
        <v>27.3</v>
      </c>
      <c r="M205" s="40">
        <v>184.6</v>
      </c>
      <c r="N205" s="40">
        <v>18.8</v>
      </c>
      <c r="O205" s="22">
        <f>N205/M205*100</f>
        <v>10.184182015167931</v>
      </c>
      <c r="P205" s="528">
        <f>N205/$N$199*100</f>
        <v>10</v>
      </c>
      <c r="Q205" s="13">
        <f>N205-V205</f>
        <v>0</v>
      </c>
      <c r="R205" s="12">
        <f>N205/V205*100</f>
        <v>100</v>
      </c>
      <c r="S205" s="29">
        <f>N205-W205</f>
        <v>-4.0999999999999979</v>
      </c>
      <c r="T205" s="29">
        <f>N205/W205*100</f>
        <v>82.096069868995642</v>
      </c>
      <c r="V205" s="40">
        <v>18.8</v>
      </c>
      <c r="W205" s="20">
        <v>22.9</v>
      </c>
    </row>
    <row r="206" spans="1:23" ht="14.25">
      <c r="A206" s="43"/>
      <c r="B206" s="39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26"/>
      <c r="Q206" s="29"/>
      <c r="R206" s="26"/>
      <c r="S206" s="29"/>
      <c r="T206" s="29"/>
      <c r="V206" s="40"/>
      <c r="W206" s="20"/>
    </row>
    <row r="207" spans="1:23" ht="28.5">
      <c r="A207" s="43" t="s">
        <v>95</v>
      </c>
      <c r="B207" s="39">
        <v>5.7</v>
      </c>
      <c r="C207" s="40">
        <v>0.5</v>
      </c>
      <c r="D207" s="40">
        <v>0.3</v>
      </c>
      <c r="E207" s="40">
        <v>0</v>
      </c>
      <c r="F207" s="40">
        <v>0.5</v>
      </c>
      <c r="G207" s="40">
        <v>0.1</v>
      </c>
      <c r="H207" s="40">
        <v>0</v>
      </c>
      <c r="I207" s="40">
        <v>0</v>
      </c>
      <c r="J207" s="40">
        <v>0</v>
      </c>
      <c r="K207" s="40">
        <v>1.1000000000000001</v>
      </c>
      <c r="L207" s="40">
        <v>1.3</v>
      </c>
      <c r="M207" s="40">
        <v>69.3</v>
      </c>
      <c r="N207" s="40">
        <v>13.7</v>
      </c>
      <c r="O207" s="22">
        <f>N207/M207*100</f>
        <v>19.769119769119769</v>
      </c>
      <c r="P207" s="26">
        <f>N207/$N$199*100</f>
        <v>7.2872340425531892</v>
      </c>
      <c r="Q207" s="29">
        <f>N207-V207</f>
        <v>-0.5</v>
      </c>
      <c r="R207" s="26">
        <f>N207/V207*100</f>
        <v>96.478873239436624</v>
      </c>
      <c r="S207" s="29">
        <f>N207-W207</f>
        <v>-3.1000000000000014</v>
      </c>
      <c r="T207" s="29">
        <f>N207/W207*100</f>
        <v>81.547619047619037</v>
      </c>
      <c r="V207" s="40">
        <v>14.2</v>
      </c>
      <c r="W207" s="20">
        <v>16.8</v>
      </c>
    </row>
    <row r="208" spans="1:23" ht="14.25">
      <c r="A208" s="43"/>
      <c r="B208" s="39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26"/>
      <c r="Q208" s="29"/>
      <c r="R208" s="26"/>
      <c r="S208" s="29"/>
      <c r="T208" s="29"/>
      <c r="V208" s="40"/>
      <c r="W208" s="20"/>
    </row>
    <row r="209" spans="1:23" ht="15">
      <c r="A209" s="43" t="s">
        <v>37</v>
      </c>
      <c r="B209" s="39">
        <v>74.5</v>
      </c>
      <c r="C209" s="40">
        <v>62.800000000000004</v>
      </c>
      <c r="D209" s="40">
        <v>83.3</v>
      </c>
      <c r="E209" s="40">
        <v>59.2</v>
      </c>
      <c r="F209" s="40">
        <v>60.4</v>
      </c>
      <c r="G209" s="40">
        <v>71.900000000000006</v>
      </c>
      <c r="H209" s="40">
        <v>59.9</v>
      </c>
      <c r="I209" s="40">
        <v>56.7</v>
      </c>
      <c r="J209" s="40">
        <v>71.2</v>
      </c>
      <c r="K209" s="40">
        <v>91.4</v>
      </c>
      <c r="L209" s="40">
        <v>80.900000000000006</v>
      </c>
      <c r="M209" s="40">
        <v>359.9</v>
      </c>
      <c r="N209" s="40">
        <v>26.7</v>
      </c>
      <c r="O209" s="40">
        <f>N209/M209*100</f>
        <v>7.4187274242845245</v>
      </c>
      <c r="P209" s="528">
        <f>N209/$N$199*100</f>
        <v>14.202127659574465</v>
      </c>
      <c r="Q209" s="29">
        <f>N209-V209</f>
        <v>-3.6000000000000014</v>
      </c>
      <c r="R209" s="26">
        <f>N209/V209*100</f>
        <v>88.118811881188122</v>
      </c>
      <c r="S209" s="29">
        <f>N209-W209</f>
        <v>-9.0000000000000036</v>
      </c>
      <c r="T209" s="29">
        <f>N209/W209*100</f>
        <v>74.789915966386545</v>
      </c>
      <c r="V209" s="40">
        <v>30.3</v>
      </c>
      <c r="W209" s="20">
        <v>35.700000000000003</v>
      </c>
    </row>
    <row r="210" spans="1:23" ht="14.25">
      <c r="A210" s="43"/>
      <c r="B210" s="39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26"/>
      <c r="Q210" s="29"/>
      <c r="R210" s="26"/>
      <c r="S210" s="29"/>
      <c r="T210" s="29"/>
      <c r="V210" s="40"/>
      <c r="W210" s="20"/>
    </row>
    <row r="211" spans="1:23" ht="14.25">
      <c r="A211" s="43" t="s">
        <v>52</v>
      </c>
      <c r="B211" s="39">
        <v>2.5</v>
      </c>
      <c r="C211" s="40">
        <v>2.5</v>
      </c>
      <c r="D211" s="40">
        <v>2.1</v>
      </c>
      <c r="E211" s="40">
        <v>2.1</v>
      </c>
      <c r="F211" s="40">
        <v>2.1</v>
      </c>
      <c r="G211" s="40">
        <v>2.1</v>
      </c>
      <c r="H211" s="40">
        <v>2.1</v>
      </c>
      <c r="I211" s="40">
        <v>2.1</v>
      </c>
      <c r="J211" s="40">
        <v>2.1</v>
      </c>
      <c r="K211" s="40">
        <v>2.1</v>
      </c>
      <c r="L211" s="40">
        <v>1.8</v>
      </c>
      <c r="M211" s="40">
        <v>3.1</v>
      </c>
      <c r="N211" s="40">
        <v>0</v>
      </c>
      <c r="O211" s="40">
        <f>N211/M211*100</f>
        <v>0</v>
      </c>
      <c r="P211" s="26">
        <f>N211/$N$199*100</f>
        <v>0</v>
      </c>
      <c r="Q211" s="29">
        <f>N211-V211</f>
        <v>0</v>
      </c>
      <c r="R211" s="26" t="s">
        <v>84</v>
      </c>
      <c r="S211" s="29">
        <f>N211-W211</f>
        <v>-1.8</v>
      </c>
      <c r="T211" s="29">
        <f>N211/W211*100</f>
        <v>0</v>
      </c>
      <c r="V211" s="40">
        <v>0</v>
      </c>
      <c r="W211" s="20">
        <v>1.8</v>
      </c>
    </row>
    <row r="212" spans="1:23" ht="14.25">
      <c r="A212" s="43"/>
      <c r="B212" s="39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26"/>
      <c r="Q212" s="29"/>
      <c r="R212" s="26"/>
      <c r="S212" s="29"/>
      <c r="T212" s="29"/>
      <c r="V212" s="40"/>
      <c r="W212" s="20"/>
    </row>
    <row r="213" spans="1:23" ht="15">
      <c r="A213" s="43" t="s">
        <v>57</v>
      </c>
      <c r="B213" s="39">
        <v>33.200000000000003</v>
      </c>
      <c r="C213" s="40">
        <v>35.799999999999997</v>
      </c>
      <c r="D213" s="40">
        <v>34.599999999999994</v>
      </c>
      <c r="E213" s="40">
        <v>32.9</v>
      </c>
      <c r="F213" s="40">
        <v>41.4</v>
      </c>
      <c r="G213" s="40">
        <v>37</v>
      </c>
      <c r="H213" s="40">
        <v>44.8</v>
      </c>
      <c r="I213" s="40">
        <v>37.799999999999997</v>
      </c>
      <c r="J213" s="40">
        <v>47.6</v>
      </c>
      <c r="K213" s="40">
        <v>46</v>
      </c>
      <c r="L213" s="40">
        <v>55.6</v>
      </c>
      <c r="M213" s="40">
        <v>872.7</v>
      </c>
      <c r="N213" s="40">
        <v>48.3</v>
      </c>
      <c r="O213" s="40">
        <f>N213/M213*100</f>
        <v>5.5345479546235818</v>
      </c>
      <c r="P213" s="528">
        <f>N213/$N$199*100</f>
        <v>25.691489361702125</v>
      </c>
      <c r="Q213" s="29">
        <f>N213-V213</f>
        <v>-5.8000000000000043</v>
      </c>
      <c r="R213" s="26">
        <f>N213/V213*100</f>
        <v>89.279112754158959</v>
      </c>
      <c r="S213" s="13">
        <f>N213-W213</f>
        <v>0.19999999999999574</v>
      </c>
      <c r="T213" s="13">
        <f>N213/W213*100</f>
        <v>100.4158004158004</v>
      </c>
      <c r="V213" s="40">
        <v>54.1</v>
      </c>
      <c r="W213" s="20">
        <v>48.1</v>
      </c>
    </row>
    <row r="214" spans="1:23" ht="14.25">
      <c r="A214" s="43"/>
      <c r="B214" s="39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26"/>
      <c r="Q214" s="29"/>
      <c r="R214" s="26"/>
      <c r="S214" s="29"/>
      <c r="T214" s="29"/>
      <c r="V214" s="40"/>
      <c r="W214" s="20"/>
    </row>
    <row r="215" spans="1:23" ht="28.5">
      <c r="A215" s="43" t="s">
        <v>70</v>
      </c>
      <c r="B215" s="39">
        <v>9.6999999999999993</v>
      </c>
      <c r="C215" s="40">
        <v>10.3</v>
      </c>
      <c r="D215" s="40">
        <v>12.3</v>
      </c>
      <c r="E215" s="40">
        <v>16.899999999999999</v>
      </c>
      <c r="F215" s="40">
        <v>16.8</v>
      </c>
      <c r="G215" s="40">
        <v>15.7</v>
      </c>
      <c r="H215" s="40">
        <v>16.7</v>
      </c>
      <c r="I215" s="40">
        <v>13.4</v>
      </c>
      <c r="J215" s="40">
        <v>14.3</v>
      </c>
      <c r="K215" s="40">
        <v>4.3999999999999995</v>
      </c>
      <c r="L215" s="40">
        <v>3.9000000000000004</v>
      </c>
      <c r="M215" s="40">
        <v>573.79999999999995</v>
      </c>
      <c r="N215" s="40">
        <v>9.9</v>
      </c>
      <c r="O215" s="40">
        <f>N215/M215*100</f>
        <v>1.725339839665389</v>
      </c>
      <c r="P215" s="26">
        <f>N215/$N$199*100</f>
        <v>5.2659574468085095</v>
      </c>
      <c r="Q215" s="13">
        <f>N215-V215</f>
        <v>9.9999999999999645E-2</v>
      </c>
      <c r="R215" s="12">
        <f>N215/V215*100</f>
        <v>101.0204081632653</v>
      </c>
      <c r="S215" s="13">
        <f>N215-W215</f>
        <v>0.20000000000000107</v>
      </c>
      <c r="T215" s="13">
        <f>N215/W215*100</f>
        <v>102.06185567010311</v>
      </c>
      <c r="V215" s="40">
        <v>9.8000000000000007</v>
      </c>
      <c r="W215" s="20">
        <v>9.6999999999999993</v>
      </c>
    </row>
    <row r="216" spans="1:23" ht="14.25">
      <c r="A216" s="43"/>
      <c r="B216" s="529"/>
      <c r="C216" s="530"/>
      <c r="D216" s="530"/>
      <c r="E216" s="530"/>
      <c r="F216" s="530"/>
      <c r="G216" s="530"/>
      <c r="H216" s="530"/>
      <c r="I216" s="530"/>
      <c r="J216" s="530"/>
      <c r="K216" s="530"/>
      <c r="L216" s="530"/>
      <c r="M216" s="40"/>
      <c r="N216" s="40"/>
      <c r="O216" s="40"/>
      <c r="P216" s="26"/>
      <c r="Q216" s="29"/>
      <c r="R216" s="26"/>
      <c r="S216" s="29"/>
      <c r="T216" s="29"/>
      <c r="V216" s="40"/>
    </row>
    <row r="217" spans="1:23" ht="15">
      <c r="A217" s="43" t="s">
        <v>177</v>
      </c>
      <c r="B217" s="39">
        <v>33.200000000000003</v>
      </c>
      <c r="C217" s="40">
        <v>35.799999999999997</v>
      </c>
      <c r="D217" s="40">
        <v>34.599999999999994</v>
      </c>
      <c r="E217" s="40">
        <v>32.9</v>
      </c>
      <c r="F217" s="40">
        <v>41.4</v>
      </c>
      <c r="G217" s="40">
        <v>37</v>
      </c>
      <c r="H217" s="40">
        <v>44.8</v>
      </c>
      <c r="I217" s="40">
        <v>37.799999999999997</v>
      </c>
      <c r="J217" s="40">
        <v>47.6</v>
      </c>
      <c r="K217" s="40">
        <v>46</v>
      </c>
      <c r="L217" s="40">
        <v>55.6</v>
      </c>
      <c r="M217" s="40">
        <v>90.4</v>
      </c>
      <c r="N217" s="40">
        <v>7.5</v>
      </c>
      <c r="O217" s="40">
        <f>N217/M217*100</f>
        <v>8.2964601769911503</v>
      </c>
      <c r="P217" s="26">
        <f>N217/$N$199*100</f>
        <v>3.9893617021276593</v>
      </c>
      <c r="Q217" s="13">
        <f>N217-V217</f>
        <v>1</v>
      </c>
      <c r="R217" s="12">
        <f>N217/V217*100</f>
        <v>115.38461538461537</v>
      </c>
      <c r="S217" s="13">
        <f>N217-W217</f>
        <v>7.1</v>
      </c>
      <c r="T217" s="13" t="s">
        <v>84</v>
      </c>
      <c r="V217" s="40">
        <v>6.5</v>
      </c>
      <c r="W217" s="2">
        <v>0.4</v>
      </c>
    </row>
    <row r="218" spans="1:23" ht="15">
      <c r="A218" s="43"/>
      <c r="B218" s="20"/>
      <c r="C218" s="20"/>
      <c r="D218" s="20"/>
      <c r="E218" s="20"/>
      <c r="F218" s="20"/>
      <c r="G218" s="531"/>
      <c r="H218" s="20"/>
      <c r="I218" s="20"/>
      <c r="J218" s="20"/>
      <c r="K218" s="20"/>
      <c r="L218" s="20"/>
      <c r="M218" s="40"/>
      <c r="N218" s="40"/>
      <c r="O218" s="40"/>
      <c r="P218" s="26"/>
      <c r="Q218" s="29"/>
      <c r="R218" s="26"/>
      <c r="S218" s="29"/>
      <c r="T218" s="29"/>
      <c r="V218" s="40"/>
    </row>
    <row r="221" spans="1:23" s="20" customFormat="1" ht="15">
      <c r="A221" s="897" t="s">
        <v>409</v>
      </c>
      <c r="G221" s="98"/>
    </row>
    <row r="222" spans="1:23" ht="15">
      <c r="A222" s="5"/>
    </row>
    <row r="223" spans="1:23" ht="32.25" customHeight="1">
      <c r="A223" s="1025"/>
      <c r="B223" s="518" t="s">
        <v>249</v>
      </c>
      <c r="C223" s="519" t="s">
        <v>207</v>
      </c>
      <c r="D223" s="520"/>
      <c r="E223" s="521"/>
      <c r="F223" s="522" t="s">
        <v>250</v>
      </c>
      <c r="G223" s="523"/>
      <c r="H223" s="522" t="s">
        <v>128</v>
      </c>
      <c r="I223" s="523"/>
      <c r="M223" s="524" t="s">
        <v>251</v>
      </c>
      <c r="N223" s="1033" t="s">
        <v>207</v>
      </c>
      <c r="O223" s="1034"/>
      <c r="P223" s="1034"/>
      <c r="Q223" s="1034"/>
      <c r="R223" s="1034"/>
      <c r="S223" s="1034"/>
      <c r="T223" s="1035"/>
    </row>
    <row r="224" spans="1:23" ht="55.5" customHeight="1">
      <c r="A224" s="1026"/>
      <c r="B224" s="518"/>
      <c r="C224" s="519"/>
      <c r="D224" s="520"/>
      <c r="E224" s="521"/>
      <c r="F224" s="522"/>
      <c r="G224" s="523"/>
      <c r="H224" s="522"/>
      <c r="I224" s="523"/>
      <c r="M224" s="1036" t="s">
        <v>82</v>
      </c>
      <c r="N224" s="1023" t="s">
        <v>82</v>
      </c>
      <c r="O224" s="1038" t="s">
        <v>389</v>
      </c>
      <c r="P224" s="1038" t="s">
        <v>253</v>
      </c>
      <c r="Q224" s="1023" t="s">
        <v>250</v>
      </c>
      <c r="R224" s="1023"/>
      <c r="S224" s="1023" t="s">
        <v>175</v>
      </c>
      <c r="T224" s="1023"/>
    </row>
    <row r="225" spans="1:23" ht="99.75">
      <c r="A225" s="1027"/>
      <c r="B225" s="8" t="s">
        <v>82</v>
      </c>
      <c r="C225" s="8" t="s">
        <v>82</v>
      </c>
      <c r="D225" s="8" t="s">
        <v>254</v>
      </c>
      <c r="E225" s="8" t="s">
        <v>255</v>
      </c>
      <c r="F225" s="8" t="s">
        <v>82</v>
      </c>
      <c r="G225" s="8" t="s">
        <v>83</v>
      </c>
      <c r="H225" s="8" t="s">
        <v>82</v>
      </c>
      <c r="I225" s="8" t="s">
        <v>83</v>
      </c>
      <c r="M225" s="1037"/>
      <c r="N225" s="1023"/>
      <c r="O225" s="1037"/>
      <c r="P225" s="1037"/>
      <c r="Q225" s="8" t="s">
        <v>82</v>
      </c>
      <c r="R225" s="8" t="s">
        <v>83</v>
      </c>
      <c r="S225" s="8" t="s">
        <v>82</v>
      </c>
      <c r="T225" s="8" t="s">
        <v>83</v>
      </c>
      <c r="V225" s="2" t="s">
        <v>103</v>
      </c>
      <c r="W225" s="2" t="s">
        <v>81</v>
      </c>
    </row>
    <row r="226" spans="1:23" ht="15">
      <c r="A226" s="1031" t="s">
        <v>231</v>
      </c>
      <c r="B226" s="1032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>
        <v>3505</v>
      </c>
      <c r="N226" s="11">
        <f>SUM(N228:N244)</f>
        <v>193.7</v>
      </c>
      <c r="O226" s="22">
        <f>N226/M226*100</f>
        <v>5.5263908701854492</v>
      </c>
      <c r="P226" s="26"/>
      <c r="Q226" s="13">
        <f>N226-V226</f>
        <v>5.6999999999999602</v>
      </c>
      <c r="R226" s="12">
        <f>N226/V226*100</f>
        <v>103.031914893617</v>
      </c>
      <c r="S226" s="29">
        <f>N226-W226</f>
        <v>-24.400000000000006</v>
      </c>
      <c r="T226" s="29">
        <f>N226/W226*100</f>
        <v>88.812471343420455</v>
      </c>
      <c r="V226" s="11">
        <f>SUM(V228:V244)</f>
        <v>188.00000000000003</v>
      </c>
      <c r="W226" s="2">
        <f>SUM(W228:W244)</f>
        <v>218.1</v>
      </c>
    </row>
    <row r="227" spans="1:23" ht="15">
      <c r="A227" s="525"/>
      <c r="B227" s="526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26"/>
      <c r="Q227" s="13"/>
      <c r="R227" s="12"/>
      <c r="S227" s="29"/>
      <c r="T227" s="29"/>
      <c r="V227" s="40"/>
    </row>
    <row r="228" spans="1:23" ht="14.25">
      <c r="A228" s="43" t="s">
        <v>0</v>
      </c>
      <c r="B228" s="39">
        <v>23.4</v>
      </c>
      <c r="C228" s="40">
        <v>47.199999999999996</v>
      </c>
      <c r="D228" s="40">
        <v>24</v>
      </c>
      <c r="E228" s="40">
        <v>31.799999999999997</v>
      </c>
      <c r="F228" s="40">
        <v>32.9</v>
      </c>
      <c r="G228" s="40">
        <v>39.6</v>
      </c>
      <c r="H228" s="40">
        <v>43.7</v>
      </c>
      <c r="I228" s="40">
        <v>43.9</v>
      </c>
      <c r="J228" s="40">
        <v>31.999999999999996</v>
      </c>
      <c r="K228" s="40">
        <v>33.099999999999994</v>
      </c>
      <c r="L228" s="40">
        <v>35.299999999999997</v>
      </c>
      <c r="M228" s="40">
        <v>686.4</v>
      </c>
      <c r="N228" s="40">
        <v>9</v>
      </c>
      <c r="O228" s="40">
        <f>N228/M228*100</f>
        <v>1.3111888111888113</v>
      </c>
      <c r="P228" s="26">
        <f>N228/$N226*100</f>
        <v>4.6463603510583384</v>
      </c>
      <c r="Q228" s="29">
        <f>N228-V228</f>
        <v>-4</v>
      </c>
      <c r="R228" s="26">
        <f>N228/V228*100</f>
        <v>69.230769230769226</v>
      </c>
      <c r="S228" s="29">
        <f>N228-W228</f>
        <v>-26.9</v>
      </c>
      <c r="T228" s="29">
        <f>N228/W228*100</f>
        <v>25.069637883008355</v>
      </c>
      <c r="V228" s="40">
        <v>13</v>
      </c>
      <c r="W228" s="527">
        <v>35.9</v>
      </c>
    </row>
    <row r="229" spans="1:23" ht="15">
      <c r="A229" s="43"/>
      <c r="B229" s="39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26"/>
      <c r="Q229" s="13"/>
      <c r="R229" s="12"/>
      <c r="S229" s="29"/>
      <c r="T229" s="29"/>
      <c r="V229" s="40"/>
      <c r="W229" s="527"/>
    </row>
    <row r="230" spans="1:23" ht="28.5">
      <c r="A230" s="43" t="s">
        <v>15</v>
      </c>
      <c r="B230" s="39">
        <v>24.9</v>
      </c>
      <c r="C230" s="40">
        <v>21.700000000000003</v>
      </c>
      <c r="D230" s="40">
        <v>19.600000000000001</v>
      </c>
      <c r="E230" s="40">
        <v>18.899999999999999</v>
      </c>
      <c r="F230" s="40">
        <v>21.3</v>
      </c>
      <c r="G230" s="40">
        <v>21.2</v>
      </c>
      <c r="H230" s="40">
        <v>31.3</v>
      </c>
      <c r="I230" s="40">
        <v>24.8</v>
      </c>
      <c r="J230" s="40">
        <v>30.8</v>
      </c>
      <c r="K230" s="40">
        <v>34.799999999999997</v>
      </c>
      <c r="L230" s="40">
        <v>33.200000000000003</v>
      </c>
      <c r="M230" s="40">
        <v>580</v>
      </c>
      <c r="N230" s="40">
        <v>47.7</v>
      </c>
      <c r="O230" s="40">
        <f>N230/M230*100</f>
        <v>8.224137931034484</v>
      </c>
      <c r="P230" s="528">
        <f>N230/$N226*100</f>
        <v>24.625709860609195</v>
      </c>
      <c r="Q230" s="29">
        <f>N230-V230</f>
        <v>-2.3999999999999986</v>
      </c>
      <c r="R230" s="26">
        <f>N230/V230*100</f>
        <v>95.209580838323362</v>
      </c>
      <c r="S230" s="13">
        <f>N230-W230</f>
        <v>0.90000000000000568</v>
      </c>
      <c r="T230" s="13">
        <f>N230/W230*100</f>
        <v>101.92307692307693</v>
      </c>
      <c r="V230" s="40">
        <v>50.1</v>
      </c>
      <c r="W230" s="20">
        <v>46.8</v>
      </c>
    </row>
    <row r="231" spans="1:23" ht="14.25">
      <c r="A231" s="43"/>
      <c r="B231" s="39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26"/>
      <c r="Q231" s="29"/>
      <c r="R231" s="26"/>
      <c r="S231" s="29"/>
      <c r="T231" s="29"/>
      <c r="V231" s="40"/>
      <c r="W231" s="20"/>
    </row>
    <row r="232" spans="1:23" ht="15">
      <c r="A232" s="43" t="s">
        <v>24</v>
      </c>
      <c r="B232" s="39">
        <v>17.599999999999998</v>
      </c>
      <c r="C232" s="40">
        <v>19.7</v>
      </c>
      <c r="D232" s="40">
        <v>21.7</v>
      </c>
      <c r="E232" s="40">
        <v>24.299999999999997</v>
      </c>
      <c r="F232" s="40">
        <v>30.1</v>
      </c>
      <c r="G232" s="40">
        <v>20.099999999999998</v>
      </c>
      <c r="H232" s="40">
        <v>20.399999999999999</v>
      </c>
      <c r="I232" s="40">
        <v>25.9</v>
      </c>
      <c r="J232" s="40">
        <v>26.9</v>
      </c>
      <c r="K232" s="40">
        <v>32.799999999999997</v>
      </c>
      <c r="L232" s="40">
        <v>27.3</v>
      </c>
      <c r="M232" s="40">
        <v>169.8</v>
      </c>
      <c r="N232" s="40">
        <v>22.9</v>
      </c>
      <c r="O232" s="22">
        <f>N232/M232*100</f>
        <v>13.486454652532389</v>
      </c>
      <c r="P232" s="528">
        <f>N232/$N226*100</f>
        <v>11.822405782137325</v>
      </c>
      <c r="Q232" s="13">
        <f>N232-V232</f>
        <v>4.0999999999999979</v>
      </c>
      <c r="R232" s="12">
        <f>N232/V232*100</f>
        <v>121.80851063829785</v>
      </c>
      <c r="S232" s="13">
        <f>N232-W232</f>
        <v>0</v>
      </c>
      <c r="T232" s="13">
        <f>N232/W232*100</f>
        <v>100</v>
      </c>
      <c r="V232" s="40">
        <v>18.8</v>
      </c>
      <c r="W232" s="20">
        <v>22.9</v>
      </c>
    </row>
    <row r="233" spans="1:23" ht="14.25">
      <c r="A233" s="43"/>
      <c r="B233" s="39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26"/>
      <c r="Q233" s="29"/>
      <c r="R233" s="26"/>
      <c r="S233" s="29"/>
      <c r="T233" s="29"/>
      <c r="V233" s="40"/>
      <c r="W233" s="20"/>
    </row>
    <row r="234" spans="1:23" ht="28.5">
      <c r="A234" s="43" t="s">
        <v>95</v>
      </c>
      <c r="B234" s="39">
        <v>5.7</v>
      </c>
      <c r="C234" s="40">
        <v>0.5</v>
      </c>
      <c r="D234" s="40">
        <v>0.3</v>
      </c>
      <c r="E234" s="40">
        <v>0</v>
      </c>
      <c r="F234" s="40">
        <v>0.5</v>
      </c>
      <c r="G234" s="40">
        <v>0.1</v>
      </c>
      <c r="H234" s="40">
        <v>0</v>
      </c>
      <c r="I234" s="40">
        <v>0</v>
      </c>
      <c r="J234" s="40">
        <v>0</v>
      </c>
      <c r="K234" s="40">
        <v>1.1000000000000001</v>
      </c>
      <c r="L234" s="40">
        <v>1.3</v>
      </c>
      <c r="M234" s="40">
        <v>102.3</v>
      </c>
      <c r="N234" s="40">
        <v>13.6</v>
      </c>
      <c r="O234" s="22">
        <f>N234/M234*100</f>
        <v>13.294232649071358</v>
      </c>
      <c r="P234" s="26">
        <f>N234/$N226*100</f>
        <v>7.0211667527103767</v>
      </c>
      <c r="Q234" s="29">
        <f>N234-V234</f>
        <v>-9.9999999999999645E-2</v>
      </c>
      <c r="R234" s="26">
        <f>N234/V234*100</f>
        <v>99.270072992700733</v>
      </c>
      <c r="S234" s="29">
        <f>N234-W234</f>
        <v>-3.2000000000000011</v>
      </c>
      <c r="T234" s="29">
        <f>N234/W234*100</f>
        <v>80.952380952380949</v>
      </c>
      <c r="V234" s="40">
        <v>13.7</v>
      </c>
      <c r="W234" s="20">
        <v>16.8</v>
      </c>
    </row>
    <row r="235" spans="1:23" ht="14.25">
      <c r="A235" s="43"/>
      <c r="B235" s="39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26"/>
      <c r="Q235" s="29"/>
      <c r="R235" s="26"/>
      <c r="S235" s="29"/>
      <c r="T235" s="29"/>
      <c r="V235" s="40"/>
      <c r="W235" s="20"/>
    </row>
    <row r="236" spans="1:23" ht="15">
      <c r="A236" s="43" t="s">
        <v>37</v>
      </c>
      <c r="B236" s="39">
        <v>74.5</v>
      </c>
      <c r="C236" s="40">
        <v>62.800000000000004</v>
      </c>
      <c r="D236" s="40">
        <v>83.3</v>
      </c>
      <c r="E236" s="40">
        <v>59.2</v>
      </c>
      <c r="F236" s="40">
        <v>60.4</v>
      </c>
      <c r="G236" s="40">
        <v>71.900000000000006</v>
      </c>
      <c r="H236" s="40">
        <v>59.9</v>
      </c>
      <c r="I236" s="40">
        <v>56.7</v>
      </c>
      <c r="J236" s="40">
        <v>71.2</v>
      </c>
      <c r="K236" s="40">
        <v>91.4</v>
      </c>
      <c r="L236" s="40">
        <v>80.900000000000006</v>
      </c>
      <c r="M236" s="40">
        <v>469.8</v>
      </c>
      <c r="N236" s="40">
        <v>23.4</v>
      </c>
      <c r="O236" s="40">
        <f>N236/M236*100</f>
        <v>4.980842911877394</v>
      </c>
      <c r="P236" s="528">
        <f>N236/$N226*100</f>
        <v>12.080536912751679</v>
      </c>
      <c r="Q236" s="29">
        <f>N236-V236</f>
        <v>-3.3000000000000007</v>
      </c>
      <c r="R236" s="26">
        <f>N236/V236*100</f>
        <v>87.640449438202239</v>
      </c>
      <c r="S236" s="29">
        <f>N236-W236</f>
        <v>-12.300000000000004</v>
      </c>
      <c r="T236" s="29">
        <f>N236/W236*100</f>
        <v>65.546218487394952</v>
      </c>
      <c r="V236" s="40">
        <v>26.7</v>
      </c>
      <c r="W236" s="20">
        <v>35.700000000000003</v>
      </c>
    </row>
    <row r="237" spans="1:23" ht="14.25">
      <c r="A237" s="43"/>
      <c r="B237" s="39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26"/>
      <c r="Q237" s="29"/>
      <c r="R237" s="26"/>
      <c r="S237" s="29"/>
      <c r="T237" s="29"/>
      <c r="V237" s="40"/>
      <c r="W237" s="20"/>
    </row>
    <row r="238" spans="1:23" ht="14.25">
      <c r="A238" s="43" t="s">
        <v>52</v>
      </c>
      <c r="B238" s="39">
        <v>2.5</v>
      </c>
      <c r="C238" s="40">
        <v>2.5</v>
      </c>
      <c r="D238" s="40">
        <v>2.1</v>
      </c>
      <c r="E238" s="40">
        <v>2.1</v>
      </c>
      <c r="F238" s="40">
        <v>2.1</v>
      </c>
      <c r="G238" s="40">
        <v>2.1</v>
      </c>
      <c r="H238" s="40">
        <v>2.1</v>
      </c>
      <c r="I238" s="40">
        <v>2.1</v>
      </c>
      <c r="J238" s="40">
        <v>2.1</v>
      </c>
      <c r="K238" s="40">
        <v>2.1</v>
      </c>
      <c r="L238" s="40">
        <v>1.8</v>
      </c>
      <c r="M238" s="40">
        <v>17.2</v>
      </c>
      <c r="N238" s="40">
        <v>0</v>
      </c>
      <c r="O238" s="40">
        <f>N238/M238*100</f>
        <v>0</v>
      </c>
      <c r="P238" s="26">
        <f>N238/$N226*100</f>
        <v>0</v>
      </c>
      <c r="Q238" s="29">
        <f>N238-V238</f>
        <v>0</v>
      </c>
      <c r="R238" s="26" t="s">
        <v>84</v>
      </c>
      <c r="S238" s="29">
        <f>N238-W238</f>
        <v>-1.8</v>
      </c>
      <c r="T238" s="29">
        <f>N238/W238*100</f>
        <v>0</v>
      </c>
      <c r="V238" s="40">
        <v>0</v>
      </c>
      <c r="W238" s="20">
        <v>1.8</v>
      </c>
    </row>
    <row r="239" spans="1:23" ht="14.25">
      <c r="A239" s="43"/>
      <c r="B239" s="3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26"/>
      <c r="Q239" s="29"/>
      <c r="R239" s="26"/>
      <c r="S239" s="29"/>
      <c r="T239" s="29"/>
      <c r="V239" s="40"/>
      <c r="W239" s="20"/>
    </row>
    <row r="240" spans="1:23" ht="15">
      <c r="A240" s="43" t="s">
        <v>57</v>
      </c>
      <c r="B240" s="39">
        <v>33.200000000000003</v>
      </c>
      <c r="C240" s="40">
        <v>35.799999999999997</v>
      </c>
      <c r="D240" s="40">
        <v>34.599999999999994</v>
      </c>
      <c r="E240" s="40">
        <v>32.9</v>
      </c>
      <c r="F240" s="40">
        <v>41.4</v>
      </c>
      <c r="G240" s="40">
        <v>37</v>
      </c>
      <c r="H240" s="40">
        <v>44.8</v>
      </c>
      <c r="I240" s="40">
        <v>37.799999999999997</v>
      </c>
      <c r="J240" s="40">
        <v>47.6</v>
      </c>
      <c r="K240" s="40">
        <v>46</v>
      </c>
      <c r="L240" s="40">
        <v>55.6</v>
      </c>
      <c r="M240" s="40">
        <v>859.7</v>
      </c>
      <c r="N240" s="40">
        <v>53.9</v>
      </c>
      <c r="O240" s="40">
        <f>N240/M240*100</f>
        <v>6.2696289403280208</v>
      </c>
      <c r="P240" s="528">
        <f>N240/$N226*100</f>
        <v>27.826535880227155</v>
      </c>
      <c r="Q240" s="13">
        <f>N240-V240</f>
        <v>5.6000000000000014</v>
      </c>
      <c r="R240" s="12">
        <f>N240/V240*100</f>
        <v>111.59420289855073</v>
      </c>
      <c r="S240" s="13">
        <f>N240-W240</f>
        <v>5.7999999999999972</v>
      </c>
      <c r="T240" s="13">
        <f>N240/W240*100</f>
        <v>112.05821205821205</v>
      </c>
      <c r="V240" s="40">
        <v>48.3</v>
      </c>
      <c r="W240" s="20">
        <v>48.1</v>
      </c>
    </row>
    <row r="241" spans="1:23" ht="14.25">
      <c r="A241" s="43"/>
      <c r="B241" s="3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26"/>
      <c r="Q241" s="29"/>
      <c r="R241" s="26"/>
      <c r="S241" s="29"/>
      <c r="T241" s="29"/>
      <c r="V241" s="40"/>
      <c r="W241" s="20"/>
    </row>
    <row r="242" spans="1:23" ht="28.5">
      <c r="A242" s="43" t="s">
        <v>70</v>
      </c>
      <c r="B242" s="39">
        <v>9.6999999999999993</v>
      </c>
      <c r="C242" s="40">
        <v>10.3</v>
      </c>
      <c r="D242" s="40">
        <v>12.3</v>
      </c>
      <c r="E242" s="40">
        <v>16.899999999999999</v>
      </c>
      <c r="F242" s="40">
        <v>16.8</v>
      </c>
      <c r="G242" s="40">
        <v>15.7</v>
      </c>
      <c r="H242" s="40">
        <v>16.7</v>
      </c>
      <c r="I242" s="40">
        <v>13.4</v>
      </c>
      <c r="J242" s="40">
        <v>14.3</v>
      </c>
      <c r="K242" s="40">
        <v>4.3999999999999995</v>
      </c>
      <c r="L242" s="40">
        <v>3.9000000000000004</v>
      </c>
      <c r="M242" s="40">
        <v>530.29999999999995</v>
      </c>
      <c r="N242" s="40">
        <v>15</v>
      </c>
      <c r="O242" s="40">
        <f>N242/M242*100</f>
        <v>2.828587591929097</v>
      </c>
      <c r="P242" s="26">
        <f>N242/$N226*100</f>
        <v>7.7439339184305638</v>
      </c>
      <c r="Q242" s="13">
        <f>N242-V242</f>
        <v>5.0999999999999996</v>
      </c>
      <c r="R242" s="12">
        <f>N242/V242*100</f>
        <v>151.5151515151515</v>
      </c>
      <c r="S242" s="13">
        <f>N242-W242</f>
        <v>5.3000000000000007</v>
      </c>
      <c r="T242" s="13">
        <f>N242/W242*100</f>
        <v>154.63917525773198</v>
      </c>
      <c r="V242" s="40">
        <v>9.9</v>
      </c>
      <c r="W242" s="20">
        <v>9.6999999999999993</v>
      </c>
    </row>
    <row r="243" spans="1:23" ht="14.25">
      <c r="A243" s="43"/>
      <c r="B243" s="529"/>
      <c r="C243" s="530"/>
      <c r="D243" s="530"/>
      <c r="E243" s="530"/>
      <c r="F243" s="530"/>
      <c r="G243" s="530"/>
      <c r="H243" s="530"/>
      <c r="I243" s="530"/>
      <c r="J243" s="530"/>
      <c r="K243" s="530"/>
      <c r="L243" s="530"/>
      <c r="M243" s="40"/>
      <c r="N243" s="40"/>
      <c r="O243" s="40"/>
      <c r="P243" s="26"/>
      <c r="Q243" s="29"/>
      <c r="R243" s="26"/>
      <c r="S243" s="29"/>
      <c r="T243" s="29"/>
      <c r="V243" s="40"/>
    </row>
    <row r="244" spans="1:23" ht="15">
      <c r="A244" s="43" t="s">
        <v>177</v>
      </c>
      <c r="B244" s="39">
        <v>33.200000000000003</v>
      </c>
      <c r="C244" s="40">
        <v>35.799999999999997</v>
      </c>
      <c r="D244" s="40">
        <v>34.599999999999994</v>
      </c>
      <c r="E244" s="40">
        <v>32.9</v>
      </c>
      <c r="F244" s="40">
        <v>41.4</v>
      </c>
      <c r="G244" s="40">
        <v>37</v>
      </c>
      <c r="H244" s="40">
        <v>44.8</v>
      </c>
      <c r="I244" s="40">
        <v>37.799999999999997</v>
      </c>
      <c r="J244" s="40">
        <v>47.6</v>
      </c>
      <c r="K244" s="40">
        <v>46</v>
      </c>
      <c r="L244" s="40">
        <v>55.6</v>
      </c>
      <c r="M244" s="40">
        <v>89.3</v>
      </c>
      <c r="N244" s="40">
        <v>8.1999999999999993</v>
      </c>
      <c r="O244" s="40">
        <f>N244/M244*100</f>
        <v>9.1825307950727879</v>
      </c>
      <c r="P244" s="26">
        <f>N244/$N226*100</f>
        <v>4.2333505420753745</v>
      </c>
      <c r="Q244" s="13">
        <f>N244-V244</f>
        <v>0.69999999999999929</v>
      </c>
      <c r="R244" s="12">
        <f>N244/V244*100</f>
        <v>109.33333333333333</v>
      </c>
      <c r="S244" s="13">
        <f>N244-W244</f>
        <v>7.7999999999999989</v>
      </c>
      <c r="T244" s="13" t="s">
        <v>84</v>
      </c>
      <c r="V244" s="40">
        <v>7.5</v>
      </c>
      <c r="W244" s="2">
        <v>0.4</v>
      </c>
    </row>
    <row r="245" spans="1:23" ht="15">
      <c r="A245" s="43"/>
      <c r="B245" s="20"/>
      <c r="C245" s="20"/>
      <c r="D245" s="20"/>
      <c r="E245" s="20"/>
      <c r="F245" s="20"/>
      <c r="G245" s="531"/>
      <c r="H245" s="20"/>
      <c r="I245" s="20"/>
      <c r="J245" s="20"/>
      <c r="K245" s="20"/>
      <c r="L245" s="20"/>
      <c r="M245" s="40"/>
      <c r="N245" s="40"/>
      <c r="O245" s="40"/>
      <c r="P245" s="26"/>
      <c r="Q245" s="29"/>
      <c r="R245" s="26"/>
      <c r="S245" s="29"/>
      <c r="T245" s="29"/>
      <c r="V245" s="40"/>
    </row>
    <row r="248" spans="1:23" ht="15">
      <c r="A248" s="863" t="s">
        <v>419</v>
      </c>
      <c r="B248" s="937"/>
      <c r="C248" s="937"/>
      <c r="D248" s="937"/>
      <c r="E248" s="937"/>
      <c r="F248" s="937"/>
      <c r="G248" s="938"/>
      <c r="H248" s="937"/>
      <c r="I248" s="937"/>
      <c r="J248" s="937"/>
      <c r="K248" s="937"/>
      <c r="L248" s="937"/>
      <c r="M248" s="937"/>
      <c r="N248" s="937"/>
      <c r="O248" s="937"/>
      <c r="P248" s="937"/>
      <c r="Q248" s="937"/>
      <c r="R248" s="937"/>
      <c r="S248" s="937"/>
      <c r="T248" s="937"/>
    </row>
    <row r="249" spans="1:23" ht="15">
      <c r="A249" s="5"/>
    </row>
    <row r="250" spans="1:23" ht="114">
      <c r="A250" s="1025"/>
      <c r="B250" s="518" t="s">
        <v>249</v>
      </c>
      <c r="C250" s="519" t="s">
        <v>207</v>
      </c>
      <c r="D250" s="520"/>
      <c r="E250" s="521"/>
      <c r="F250" s="522" t="s">
        <v>250</v>
      </c>
      <c r="G250" s="523"/>
      <c r="H250" s="522" t="s">
        <v>128</v>
      </c>
      <c r="I250" s="523"/>
      <c r="M250" s="524" t="s">
        <v>251</v>
      </c>
      <c r="N250" s="1033" t="s">
        <v>207</v>
      </c>
      <c r="O250" s="1034"/>
      <c r="P250" s="1034"/>
      <c r="Q250" s="1034"/>
      <c r="R250" s="1034"/>
      <c r="S250" s="1034"/>
      <c r="T250" s="1035"/>
    </row>
    <row r="251" spans="1:23" ht="14.25">
      <c r="A251" s="1026"/>
      <c r="B251" s="518"/>
      <c r="C251" s="519"/>
      <c r="D251" s="520"/>
      <c r="E251" s="521"/>
      <c r="F251" s="522"/>
      <c r="G251" s="523"/>
      <c r="H251" s="522"/>
      <c r="I251" s="523"/>
      <c r="M251" s="1036" t="s">
        <v>82</v>
      </c>
      <c r="N251" s="1023" t="s">
        <v>82</v>
      </c>
      <c r="O251" s="1038" t="s">
        <v>389</v>
      </c>
      <c r="P251" s="1038" t="s">
        <v>253</v>
      </c>
      <c r="Q251" s="1023" t="s">
        <v>250</v>
      </c>
      <c r="R251" s="1023"/>
      <c r="S251" s="1023" t="s">
        <v>175</v>
      </c>
      <c r="T251" s="1023"/>
    </row>
    <row r="252" spans="1:23" ht="99.75">
      <c r="A252" s="1027"/>
      <c r="B252" s="8" t="s">
        <v>82</v>
      </c>
      <c r="C252" s="8" t="s">
        <v>82</v>
      </c>
      <c r="D252" s="8" t="s">
        <v>254</v>
      </c>
      <c r="E252" s="8" t="s">
        <v>255</v>
      </c>
      <c r="F252" s="8" t="s">
        <v>82</v>
      </c>
      <c r="G252" s="8" t="s">
        <v>83</v>
      </c>
      <c r="H252" s="8" t="s">
        <v>82</v>
      </c>
      <c r="I252" s="8" t="s">
        <v>83</v>
      </c>
      <c r="M252" s="1037"/>
      <c r="N252" s="1023"/>
      <c r="O252" s="1037"/>
      <c r="P252" s="1037"/>
      <c r="Q252" s="8" t="s">
        <v>82</v>
      </c>
      <c r="R252" s="8" t="s">
        <v>83</v>
      </c>
      <c r="S252" s="8" t="s">
        <v>82</v>
      </c>
      <c r="T252" s="8" t="s">
        <v>83</v>
      </c>
      <c r="V252" s="2" t="s">
        <v>104</v>
      </c>
      <c r="W252" s="2" t="s">
        <v>81</v>
      </c>
    </row>
    <row r="253" spans="1:23" ht="15">
      <c r="A253" s="1031" t="s">
        <v>231</v>
      </c>
      <c r="B253" s="1032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>
        <v>3900</v>
      </c>
      <c r="N253" s="11">
        <f>SUM(N255:N271)</f>
        <v>190.20000000000002</v>
      </c>
      <c r="O253" s="22">
        <f>N253/M253*100</f>
        <v>4.8769230769230774</v>
      </c>
      <c r="P253" s="26"/>
      <c r="Q253" s="29">
        <f>N253-V253</f>
        <v>-3.4999999999999716</v>
      </c>
      <c r="R253" s="26">
        <f>N253/V253*100</f>
        <v>98.193082085699544</v>
      </c>
      <c r="S253" s="29">
        <f>N253-W253</f>
        <v>-27.899999999999977</v>
      </c>
      <c r="T253" s="29">
        <f>N253/W253*100</f>
        <v>87.207702888583228</v>
      </c>
      <c r="V253" s="11">
        <f>SUM(V255:V271)</f>
        <v>193.7</v>
      </c>
      <c r="W253" s="2">
        <f>SUM(W255:W271)</f>
        <v>218.1</v>
      </c>
    </row>
    <row r="254" spans="1:23" ht="15">
      <c r="A254" s="525"/>
      <c r="B254" s="526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26"/>
      <c r="Q254" s="13"/>
      <c r="R254" s="12"/>
      <c r="S254" s="29"/>
      <c r="T254" s="29"/>
      <c r="V254" s="40"/>
    </row>
    <row r="255" spans="1:23" ht="15">
      <c r="A255" s="43" t="s">
        <v>0</v>
      </c>
      <c r="B255" s="39">
        <v>23.4</v>
      </c>
      <c r="C255" s="40">
        <v>47.199999999999996</v>
      </c>
      <c r="D255" s="40">
        <v>24</v>
      </c>
      <c r="E255" s="40">
        <v>31.799999999999997</v>
      </c>
      <c r="F255" s="40">
        <v>32.9</v>
      </c>
      <c r="G255" s="40">
        <v>39.6</v>
      </c>
      <c r="H255" s="40">
        <v>43.7</v>
      </c>
      <c r="I255" s="40">
        <v>43.9</v>
      </c>
      <c r="J255" s="40">
        <v>31.999999999999996</v>
      </c>
      <c r="K255" s="40">
        <v>33.099999999999994</v>
      </c>
      <c r="L255" s="40">
        <v>35.299999999999997</v>
      </c>
      <c r="M255" s="40">
        <v>603.20000000000005</v>
      </c>
      <c r="N255" s="40">
        <v>19.899999999999999</v>
      </c>
      <c r="O255" s="40">
        <f>N255/M255*100</f>
        <v>3.2990716180371344</v>
      </c>
      <c r="P255" s="26">
        <f>N255/$N253*100</f>
        <v>10.462670872765509</v>
      </c>
      <c r="Q255" s="13">
        <f>N255-V255</f>
        <v>10.899999999999999</v>
      </c>
      <c r="R255" s="12" t="s">
        <v>124</v>
      </c>
      <c r="S255" s="29">
        <f>N255-W255</f>
        <v>-16</v>
      </c>
      <c r="T255" s="29">
        <f>N255/W255*100</f>
        <v>55.431754874651809</v>
      </c>
      <c r="V255" s="40">
        <v>9</v>
      </c>
      <c r="W255" s="527">
        <v>35.9</v>
      </c>
    </row>
    <row r="256" spans="1:23" ht="15">
      <c r="A256" s="43"/>
      <c r="B256" s="39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26"/>
      <c r="Q256" s="13"/>
      <c r="R256" s="12"/>
      <c r="S256" s="29"/>
      <c r="T256" s="29"/>
      <c r="V256" s="40"/>
      <c r="W256" s="527"/>
    </row>
    <row r="257" spans="1:23" ht="28.5">
      <c r="A257" s="43" t="s">
        <v>15</v>
      </c>
      <c r="B257" s="39">
        <v>24.9</v>
      </c>
      <c r="C257" s="40">
        <v>21.700000000000003</v>
      </c>
      <c r="D257" s="40">
        <v>19.600000000000001</v>
      </c>
      <c r="E257" s="40">
        <v>18.899999999999999</v>
      </c>
      <c r="F257" s="40">
        <v>21.3</v>
      </c>
      <c r="G257" s="40">
        <v>21.2</v>
      </c>
      <c r="H257" s="40">
        <v>31.3</v>
      </c>
      <c r="I257" s="40">
        <v>24.8</v>
      </c>
      <c r="J257" s="40">
        <v>30.8</v>
      </c>
      <c r="K257" s="40">
        <v>34.799999999999997</v>
      </c>
      <c r="L257" s="40">
        <v>33.200000000000003</v>
      </c>
      <c r="M257" s="40">
        <v>902.7</v>
      </c>
      <c r="N257" s="40">
        <v>45.7</v>
      </c>
      <c r="O257" s="40">
        <f>N257/M257*100</f>
        <v>5.0625900077545145</v>
      </c>
      <c r="P257" s="528">
        <f>N257/$N253*100</f>
        <v>24.0273396424816</v>
      </c>
      <c r="Q257" s="29">
        <f>N257-V257</f>
        <v>-2</v>
      </c>
      <c r="R257" s="26">
        <f>N257/V257*100</f>
        <v>95.807127882599588</v>
      </c>
      <c r="S257" s="29">
        <f>N257-W257</f>
        <v>-1.0999999999999943</v>
      </c>
      <c r="T257" s="29">
        <f>N257/W257*100</f>
        <v>97.649572649572661</v>
      </c>
      <c r="V257" s="40">
        <v>47.7</v>
      </c>
      <c r="W257" s="20">
        <v>46.8</v>
      </c>
    </row>
    <row r="258" spans="1:23" ht="14.25">
      <c r="A258" s="43"/>
      <c r="B258" s="39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26"/>
      <c r="Q258" s="29"/>
      <c r="R258" s="26"/>
      <c r="S258" s="29"/>
      <c r="T258" s="29"/>
      <c r="V258" s="40"/>
      <c r="W258" s="20"/>
    </row>
    <row r="259" spans="1:23" ht="15">
      <c r="A259" s="43" t="s">
        <v>24</v>
      </c>
      <c r="B259" s="39">
        <v>17.599999999999998</v>
      </c>
      <c r="C259" s="40">
        <v>19.7</v>
      </c>
      <c r="D259" s="40">
        <v>21.7</v>
      </c>
      <c r="E259" s="40">
        <v>24.299999999999997</v>
      </c>
      <c r="F259" s="40">
        <v>30.1</v>
      </c>
      <c r="G259" s="40">
        <v>20.099999999999998</v>
      </c>
      <c r="H259" s="40">
        <v>20.399999999999999</v>
      </c>
      <c r="I259" s="40">
        <v>25.9</v>
      </c>
      <c r="J259" s="40">
        <v>26.9</v>
      </c>
      <c r="K259" s="40">
        <v>32.799999999999997</v>
      </c>
      <c r="L259" s="40">
        <v>27.3</v>
      </c>
      <c r="M259" s="40">
        <v>193.3</v>
      </c>
      <c r="N259" s="40">
        <v>22.1</v>
      </c>
      <c r="O259" s="22">
        <f>N259/M259*100</f>
        <v>11.433005690636316</v>
      </c>
      <c r="P259" s="528">
        <f>N259/$N253*100</f>
        <v>11.619348054679286</v>
      </c>
      <c r="Q259" s="29">
        <f>N259-V259</f>
        <v>-0.79999999999999716</v>
      </c>
      <c r="R259" s="26">
        <f>N259/V259*100</f>
        <v>96.506550218340621</v>
      </c>
      <c r="S259" s="29">
        <f>N259-W259</f>
        <v>-0.79999999999999716</v>
      </c>
      <c r="T259" s="29">
        <f>N259/W259*100</f>
        <v>96.506550218340621</v>
      </c>
      <c r="V259" s="40">
        <v>22.9</v>
      </c>
      <c r="W259" s="20">
        <v>22.9</v>
      </c>
    </row>
    <row r="260" spans="1:23" ht="14.25">
      <c r="A260" s="43"/>
      <c r="B260" s="39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26"/>
      <c r="Q260" s="29"/>
      <c r="R260" s="26"/>
      <c r="S260" s="29"/>
      <c r="T260" s="29"/>
      <c r="V260" s="40"/>
      <c r="W260" s="20"/>
    </row>
    <row r="261" spans="1:23" ht="28.5">
      <c r="A261" s="43" t="s">
        <v>95</v>
      </c>
      <c r="B261" s="39">
        <v>5.7</v>
      </c>
      <c r="C261" s="40">
        <v>0.5</v>
      </c>
      <c r="D261" s="40">
        <v>0.3</v>
      </c>
      <c r="E261" s="40">
        <v>0</v>
      </c>
      <c r="F261" s="40">
        <v>0.5</v>
      </c>
      <c r="G261" s="40">
        <v>0.1</v>
      </c>
      <c r="H261" s="40">
        <v>0</v>
      </c>
      <c r="I261" s="40">
        <v>0</v>
      </c>
      <c r="J261" s="40">
        <v>0</v>
      </c>
      <c r="K261" s="40">
        <v>1.1000000000000001</v>
      </c>
      <c r="L261" s="40">
        <v>1.3</v>
      </c>
      <c r="M261" s="40">
        <v>73.7</v>
      </c>
      <c r="N261" s="40">
        <v>12.8</v>
      </c>
      <c r="O261" s="22">
        <f>N261/M261*100</f>
        <v>17.367706919945729</v>
      </c>
      <c r="P261" s="26">
        <f>N261/$N253*100</f>
        <v>6.7297581493165088</v>
      </c>
      <c r="Q261" s="29">
        <f>N261-V261</f>
        <v>-0.79999999999999893</v>
      </c>
      <c r="R261" s="26">
        <f>N261/V261*100</f>
        <v>94.117647058823536</v>
      </c>
      <c r="S261" s="29">
        <f>N261-W261</f>
        <v>-4</v>
      </c>
      <c r="T261" s="29">
        <f>N261/W261*100</f>
        <v>76.19047619047619</v>
      </c>
      <c r="V261" s="40">
        <v>13.6</v>
      </c>
      <c r="W261" s="20">
        <v>16.8</v>
      </c>
    </row>
    <row r="262" spans="1:23" ht="14.25">
      <c r="A262" s="43"/>
      <c r="B262" s="39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26"/>
      <c r="Q262" s="29"/>
      <c r="R262" s="26"/>
      <c r="S262" s="29"/>
      <c r="T262" s="29"/>
      <c r="V262" s="40"/>
      <c r="W262" s="20"/>
    </row>
    <row r="263" spans="1:23" ht="15">
      <c r="A263" s="43" t="s">
        <v>37</v>
      </c>
      <c r="B263" s="39">
        <v>74.5</v>
      </c>
      <c r="C263" s="40">
        <v>62.800000000000004</v>
      </c>
      <c r="D263" s="40">
        <v>83.3</v>
      </c>
      <c r="E263" s="40">
        <v>59.2</v>
      </c>
      <c r="F263" s="40">
        <v>60.4</v>
      </c>
      <c r="G263" s="40">
        <v>71.900000000000006</v>
      </c>
      <c r="H263" s="40">
        <v>59.9</v>
      </c>
      <c r="I263" s="40">
        <v>56.7</v>
      </c>
      <c r="J263" s="40">
        <v>71.2</v>
      </c>
      <c r="K263" s="40">
        <v>91.4</v>
      </c>
      <c r="L263" s="40">
        <v>80.900000000000006</v>
      </c>
      <c r="M263" s="40">
        <v>533.29999999999995</v>
      </c>
      <c r="N263" s="40">
        <v>28.5</v>
      </c>
      <c r="O263" s="40">
        <f>N263/M263*100</f>
        <v>5.3440840052503287</v>
      </c>
      <c r="P263" s="528">
        <f>N263/$N253*100</f>
        <v>14.984227129337539</v>
      </c>
      <c r="Q263" s="13">
        <f>N263-V263</f>
        <v>5.1000000000000014</v>
      </c>
      <c r="R263" s="12">
        <f>N263/V263*100</f>
        <v>121.79487179487181</v>
      </c>
      <c r="S263" s="29">
        <f>N263-W263</f>
        <v>-7.2000000000000028</v>
      </c>
      <c r="T263" s="29">
        <f>N263/W263*100</f>
        <v>79.831932773109244</v>
      </c>
      <c r="V263" s="40">
        <v>23.4</v>
      </c>
      <c r="W263" s="20">
        <v>35.700000000000003</v>
      </c>
    </row>
    <row r="264" spans="1:23" ht="14.25">
      <c r="A264" s="43"/>
      <c r="B264" s="39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26"/>
      <c r="Q264" s="29"/>
      <c r="R264" s="26"/>
      <c r="S264" s="29"/>
      <c r="T264" s="29"/>
      <c r="V264" s="40"/>
      <c r="W264" s="20"/>
    </row>
    <row r="265" spans="1:23" ht="14.25">
      <c r="A265" s="43" t="s">
        <v>52</v>
      </c>
      <c r="B265" s="39">
        <v>2.5</v>
      </c>
      <c r="C265" s="40">
        <v>2.5</v>
      </c>
      <c r="D265" s="40">
        <v>2.1</v>
      </c>
      <c r="E265" s="40">
        <v>2.1</v>
      </c>
      <c r="F265" s="40">
        <v>2.1</v>
      </c>
      <c r="G265" s="40">
        <v>2.1</v>
      </c>
      <c r="H265" s="40">
        <v>2.1</v>
      </c>
      <c r="I265" s="40">
        <v>2.1</v>
      </c>
      <c r="J265" s="40">
        <v>2.1</v>
      </c>
      <c r="K265" s="40">
        <v>2.1</v>
      </c>
      <c r="L265" s="40">
        <v>1.8</v>
      </c>
      <c r="M265" s="40">
        <v>27.9</v>
      </c>
      <c r="N265" s="40">
        <v>0</v>
      </c>
      <c r="O265" s="40">
        <f>N265/M265*100</f>
        <v>0</v>
      </c>
      <c r="P265" s="26">
        <f>N265/$N253*100</f>
        <v>0</v>
      </c>
      <c r="Q265" s="29">
        <f>N265-V265</f>
        <v>0</v>
      </c>
      <c r="R265" s="26" t="s">
        <v>84</v>
      </c>
      <c r="S265" s="29">
        <f>N265-W265</f>
        <v>-1.8</v>
      </c>
      <c r="T265" s="29">
        <f>N265/W265*100</f>
        <v>0</v>
      </c>
      <c r="V265" s="40">
        <v>0</v>
      </c>
      <c r="W265" s="20">
        <v>1.8</v>
      </c>
    </row>
    <row r="266" spans="1:23" ht="14.25">
      <c r="A266" s="43"/>
      <c r="B266" s="39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26"/>
      <c r="Q266" s="29"/>
      <c r="R266" s="26"/>
      <c r="S266" s="29"/>
      <c r="T266" s="29"/>
      <c r="V266" s="40"/>
      <c r="W266" s="20"/>
    </row>
    <row r="267" spans="1:23" ht="15">
      <c r="A267" s="43" t="s">
        <v>57</v>
      </c>
      <c r="B267" s="39">
        <v>33.200000000000003</v>
      </c>
      <c r="C267" s="40">
        <v>35.799999999999997</v>
      </c>
      <c r="D267" s="40">
        <v>34.599999999999994</v>
      </c>
      <c r="E267" s="40">
        <v>32.9</v>
      </c>
      <c r="F267" s="40">
        <v>41.4</v>
      </c>
      <c r="G267" s="40">
        <v>37</v>
      </c>
      <c r="H267" s="40">
        <v>44.8</v>
      </c>
      <c r="I267" s="40">
        <v>37.799999999999997</v>
      </c>
      <c r="J267" s="40">
        <v>47.6</v>
      </c>
      <c r="K267" s="40">
        <v>46</v>
      </c>
      <c r="L267" s="40">
        <v>55.6</v>
      </c>
      <c r="M267" s="40">
        <v>949.8</v>
      </c>
      <c r="N267" s="40">
        <v>37.299999999999997</v>
      </c>
      <c r="O267" s="40">
        <f>N267/M267*100</f>
        <v>3.9271425563276479</v>
      </c>
      <c r="P267" s="528">
        <f>N267/$N253*100</f>
        <v>19.610935856992636</v>
      </c>
      <c r="Q267" s="29">
        <f>N267-V267</f>
        <v>-16.600000000000001</v>
      </c>
      <c r="R267" s="26">
        <f>N267/V267*100</f>
        <v>69.202226345083488</v>
      </c>
      <c r="S267" s="29">
        <f>N267-W267</f>
        <v>-10.800000000000004</v>
      </c>
      <c r="T267" s="29">
        <f>N267/W267*100</f>
        <v>77.546777546777534</v>
      </c>
      <c r="V267" s="40">
        <v>53.9</v>
      </c>
      <c r="W267" s="20">
        <v>48.1</v>
      </c>
    </row>
    <row r="268" spans="1:23" ht="14.25">
      <c r="A268" s="43"/>
      <c r="B268" s="39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26"/>
      <c r="Q268" s="29"/>
      <c r="R268" s="26"/>
      <c r="S268" s="29"/>
      <c r="T268" s="29"/>
      <c r="V268" s="40"/>
      <c r="W268" s="20"/>
    </row>
    <row r="269" spans="1:23" ht="28.5">
      <c r="A269" s="43" t="s">
        <v>70</v>
      </c>
      <c r="B269" s="39">
        <v>9.6999999999999993</v>
      </c>
      <c r="C269" s="40">
        <v>10.3</v>
      </c>
      <c r="D269" s="40">
        <v>12.3</v>
      </c>
      <c r="E269" s="40">
        <v>16.899999999999999</v>
      </c>
      <c r="F269" s="40">
        <v>16.8</v>
      </c>
      <c r="G269" s="40">
        <v>15.7</v>
      </c>
      <c r="H269" s="40">
        <v>16.7</v>
      </c>
      <c r="I269" s="40">
        <v>13.4</v>
      </c>
      <c r="J269" s="40">
        <v>14.3</v>
      </c>
      <c r="K269" s="40">
        <v>4.3999999999999995</v>
      </c>
      <c r="L269" s="40">
        <v>3.9000000000000004</v>
      </c>
      <c r="M269" s="40">
        <v>504.9</v>
      </c>
      <c r="N269" s="40">
        <v>14.1</v>
      </c>
      <c r="O269" s="40">
        <f>N269/M269*100</f>
        <v>2.7926322043969103</v>
      </c>
      <c r="P269" s="26">
        <f>N269/$N253*100</f>
        <v>7.413249211356467</v>
      </c>
      <c r="Q269" s="29">
        <f>N269-V269</f>
        <v>-0.90000000000000036</v>
      </c>
      <c r="R269" s="26">
        <f>N269/V269*100</f>
        <v>94</v>
      </c>
      <c r="S269" s="13">
        <f>N269-W269</f>
        <v>4.4000000000000004</v>
      </c>
      <c r="T269" s="13">
        <f>N269/W269*100</f>
        <v>145.36082474226805</v>
      </c>
      <c r="V269" s="40">
        <v>15</v>
      </c>
      <c r="W269" s="20">
        <v>9.6999999999999993</v>
      </c>
    </row>
    <row r="270" spans="1:23" ht="14.25">
      <c r="A270" s="43"/>
      <c r="B270" s="529"/>
      <c r="C270" s="530"/>
      <c r="D270" s="530"/>
      <c r="E270" s="530"/>
      <c r="F270" s="530"/>
      <c r="G270" s="530"/>
      <c r="H270" s="530"/>
      <c r="I270" s="530"/>
      <c r="J270" s="530"/>
      <c r="K270" s="530"/>
      <c r="L270" s="530"/>
      <c r="M270" s="40"/>
      <c r="N270" s="40"/>
      <c r="O270" s="40"/>
      <c r="P270" s="26"/>
      <c r="Q270" s="29"/>
      <c r="R270" s="26"/>
      <c r="S270" s="29"/>
      <c r="T270" s="29"/>
      <c r="V270" s="40"/>
    </row>
    <row r="271" spans="1:23" ht="15">
      <c r="A271" s="43" t="s">
        <v>177</v>
      </c>
      <c r="B271" s="39">
        <v>33.200000000000003</v>
      </c>
      <c r="C271" s="40">
        <v>35.799999999999997</v>
      </c>
      <c r="D271" s="40">
        <v>34.599999999999994</v>
      </c>
      <c r="E271" s="40">
        <v>32.9</v>
      </c>
      <c r="F271" s="40">
        <v>41.4</v>
      </c>
      <c r="G271" s="40">
        <v>37</v>
      </c>
      <c r="H271" s="40">
        <v>44.8</v>
      </c>
      <c r="I271" s="40">
        <v>37.799999999999997</v>
      </c>
      <c r="J271" s="40">
        <v>47.6</v>
      </c>
      <c r="K271" s="40">
        <v>46</v>
      </c>
      <c r="L271" s="40">
        <v>55.6</v>
      </c>
      <c r="M271" s="40">
        <v>110.9</v>
      </c>
      <c r="N271" s="40">
        <v>9.8000000000000007</v>
      </c>
      <c r="O271" s="40">
        <f>N271/M271*100</f>
        <v>8.8367899008115423</v>
      </c>
      <c r="P271" s="26">
        <f>N271/$N253*100</f>
        <v>5.1524710830704521</v>
      </c>
      <c r="Q271" s="13">
        <f>N271-V271</f>
        <v>1.6000000000000014</v>
      </c>
      <c r="R271" s="12">
        <f>N271/V271*100</f>
        <v>119.51219512195124</v>
      </c>
      <c r="S271" s="13">
        <f>N271-W271</f>
        <v>9.4</v>
      </c>
      <c r="T271" s="13" t="s">
        <v>84</v>
      </c>
      <c r="V271" s="40">
        <v>8.1999999999999993</v>
      </c>
      <c r="W271" s="2">
        <v>0.4</v>
      </c>
    </row>
    <row r="272" spans="1:23" ht="15">
      <c r="A272" s="43"/>
      <c r="B272" s="20"/>
      <c r="C272" s="20"/>
      <c r="D272" s="20"/>
      <c r="E272" s="20"/>
      <c r="F272" s="20"/>
      <c r="G272" s="531"/>
      <c r="H272" s="20"/>
      <c r="I272" s="20"/>
      <c r="J272" s="20"/>
      <c r="K272" s="20"/>
      <c r="L272" s="20"/>
      <c r="M272" s="40"/>
      <c r="N272" s="40"/>
      <c r="O272" s="40"/>
      <c r="P272" s="26"/>
      <c r="Q272" s="29"/>
      <c r="R272" s="26"/>
      <c r="S272" s="29"/>
      <c r="T272" s="29"/>
      <c r="V272" s="40"/>
    </row>
    <row r="275" spans="1:23" ht="15">
      <c r="A275" s="934" t="s">
        <v>429</v>
      </c>
      <c r="B275" s="935"/>
      <c r="C275" s="935"/>
      <c r="D275" s="935"/>
      <c r="E275" s="935"/>
      <c r="F275" s="935"/>
      <c r="G275" s="936"/>
      <c r="H275" s="935"/>
      <c r="I275" s="935"/>
      <c r="J275" s="935"/>
      <c r="K275" s="935"/>
      <c r="L275" s="935"/>
      <c r="M275" s="935"/>
      <c r="N275" s="935"/>
      <c r="O275" s="935"/>
      <c r="P275" s="935"/>
      <c r="Q275" s="935"/>
      <c r="R275" s="935"/>
      <c r="S275" s="935"/>
      <c r="T275" s="935"/>
    </row>
    <row r="276" spans="1:23" ht="15">
      <c r="A276" s="5"/>
    </row>
    <row r="277" spans="1:23" ht="114">
      <c r="A277" s="1025"/>
      <c r="B277" s="518" t="s">
        <v>249</v>
      </c>
      <c r="C277" s="519" t="s">
        <v>207</v>
      </c>
      <c r="D277" s="520"/>
      <c r="E277" s="521"/>
      <c r="F277" s="522" t="s">
        <v>250</v>
      </c>
      <c r="G277" s="523"/>
      <c r="H277" s="522" t="s">
        <v>128</v>
      </c>
      <c r="I277" s="523"/>
      <c r="M277" s="524" t="s">
        <v>251</v>
      </c>
      <c r="N277" s="1033" t="s">
        <v>207</v>
      </c>
      <c r="O277" s="1034"/>
      <c r="P277" s="1034"/>
      <c r="Q277" s="1034"/>
      <c r="R277" s="1034"/>
      <c r="S277" s="1034"/>
      <c r="T277" s="1035"/>
    </row>
    <row r="278" spans="1:23" ht="14.25">
      <c r="A278" s="1026"/>
      <c r="B278" s="518"/>
      <c r="C278" s="519"/>
      <c r="D278" s="520"/>
      <c r="E278" s="521"/>
      <c r="F278" s="522"/>
      <c r="G278" s="523"/>
      <c r="H278" s="522"/>
      <c r="I278" s="523"/>
      <c r="M278" s="1036" t="s">
        <v>82</v>
      </c>
      <c r="N278" s="1023" t="s">
        <v>82</v>
      </c>
      <c r="O278" s="1038" t="s">
        <v>389</v>
      </c>
      <c r="P278" s="1038" t="s">
        <v>253</v>
      </c>
      <c r="Q278" s="1023" t="s">
        <v>250</v>
      </c>
      <c r="R278" s="1023"/>
      <c r="S278" s="1023" t="s">
        <v>175</v>
      </c>
      <c r="T278" s="1023"/>
    </row>
    <row r="279" spans="1:23" ht="99.75">
      <c r="A279" s="1027"/>
      <c r="B279" s="8" t="s">
        <v>82</v>
      </c>
      <c r="C279" s="8" t="s">
        <v>82</v>
      </c>
      <c r="D279" s="8" t="s">
        <v>254</v>
      </c>
      <c r="E279" s="8" t="s">
        <v>255</v>
      </c>
      <c r="F279" s="8" t="s">
        <v>82</v>
      </c>
      <c r="G279" s="8" t="s">
        <v>83</v>
      </c>
      <c r="H279" s="8" t="s">
        <v>82</v>
      </c>
      <c r="I279" s="8" t="s">
        <v>83</v>
      </c>
      <c r="M279" s="1037"/>
      <c r="N279" s="1023"/>
      <c r="O279" s="1037"/>
      <c r="P279" s="1037"/>
      <c r="Q279" s="8" t="s">
        <v>82</v>
      </c>
      <c r="R279" s="8" t="s">
        <v>83</v>
      </c>
      <c r="S279" s="8" t="s">
        <v>82</v>
      </c>
      <c r="T279" s="8" t="s">
        <v>83</v>
      </c>
      <c r="V279" s="2" t="s">
        <v>430</v>
      </c>
      <c r="W279" s="2" t="s">
        <v>431</v>
      </c>
    </row>
    <row r="280" spans="1:23" ht="15">
      <c r="A280" s="1031" t="s">
        <v>231</v>
      </c>
      <c r="B280" s="1032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>
        <v>3572</v>
      </c>
      <c r="N280" s="11">
        <f>SUM(N282:N298)</f>
        <v>189.2</v>
      </c>
      <c r="O280" s="22">
        <f>N280/M280*100</f>
        <v>5.2967525195968639</v>
      </c>
      <c r="P280" s="26"/>
      <c r="Q280" s="29">
        <f>N280-V280</f>
        <v>-1.0000000000000284</v>
      </c>
      <c r="R280" s="26">
        <f>N280/V280*100</f>
        <v>99.474237644584633</v>
      </c>
      <c r="S280" s="29">
        <f>N280-W280</f>
        <v>-28.900000000000006</v>
      </c>
      <c r="T280" s="29">
        <f>N280/W280*100</f>
        <v>86.749197615772573</v>
      </c>
      <c r="V280" s="11">
        <f>SUM(V282:V298)</f>
        <v>190.20000000000002</v>
      </c>
      <c r="W280" s="2">
        <f>SUM(W282:W298)</f>
        <v>218.1</v>
      </c>
    </row>
    <row r="281" spans="1:23" ht="15">
      <c r="A281" s="525"/>
      <c r="B281" s="526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26"/>
      <c r="Q281" s="13"/>
      <c r="R281" s="12"/>
      <c r="S281" s="29"/>
      <c r="T281" s="29"/>
      <c r="V281" s="40"/>
    </row>
    <row r="282" spans="1:23" ht="14.25">
      <c r="A282" s="43" t="s">
        <v>0</v>
      </c>
      <c r="B282" s="39">
        <v>23.4</v>
      </c>
      <c r="C282" s="40">
        <v>47.199999999999996</v>
      </c>
      <c r="D282" s="40">
        <v>24</v>
      </c>
      <c r="E282" s="40">
        <v>31.799999999999997</v>
      </c>
      <c r="F282" s="40">
        <v>32.9</v>
      </c>
      <c r="G282" s="40">
        <v>39.6</v>
      </c>
      <c r="H282" s="40">
        <v>43.7</v>
      </c>
      <c r="I282" s="40">
        <v>43.9</v>
      </c>
      <c r="J282" s="40">
        <v>31.999999999999996</v>
      </c>
      <c r="K282" s="40">
        <v>33.099999999999994</v>
      </c>
      <c r="L282" s="40">
        <v>35.299999999999997</v>
      </c>
      <c r="M282" s="40">
        <v>477</v>
      </c>
      <c r="N282" s="40">
        <v>9.9</v>
      </c>
      <c r="O282" s="40">
        <f>N282/M282*100</f>
        <v>2.075471698113208</v>
      </c>
      <c r="P282" s="26">
        <f>N282/$N280*100</f>
        <v>5.2325581395348841</v>
      </c>
      <c r="Q282" s="29">
        <f>N282-V282</f>
        <v>-9.9999999999999982</v>
      </c>
      <c r="R282" s="26">
        <f>N282/V282*100</f>
        <v>49.748743718592969</v>
      </c>
      <c r="S282" s="29">
        <f>N282-W282</f>
        <v>-26</v>
      </c>
      <c r="T282" s="29">
        <f>N282/W282*100</f>
        <v>27.576601671309191</v>
      </c>
      <c r="V282" s="40">
        <v>19.899999999999999</v>
      </c>
      <c r="W282" s="527">
        <v>35.9</v>
      </c>
    </row>
    <row r="283" spans="1:23" ht="15">
      <c r="A283" s="43"/>
      <c r="B283" s="39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26"/>
      <c r="Q283" s="13"/>
      <c r="R283" s="12"/>
      <c r="S283" s="29"/>
      <c r="T283" s="29"/>
      <c r="V283" s="40"/>
      <c r="W283" s="527"/>
    </row>
    <row r="284" spans="1:23" ht="28.5">
      <c r="A284" s="43" t="s">
        <v>15</v>
      </c>
      <c r="B284" s="39">
        <v>24.9</v>
      </c>
      <c r="C284" s="40">
        <v>21.700000000000003</v>
      </c>
      <c r="D284" s="40">
        <v>19.600000000000001</v>
      </c>
      <c r="E284" s="40">
        <v>18.899999999999999</v>
      </c>
      <c r="F284" s="40">
        <v>21.3</v>
      </c>
      <c r="G284" s="40">
        <v>21.2</v>
      </c>
      <c r="H284" s="40">
        <v>31.3</v>
      </c>
      <c r="I284" s="40">
        <v>24.8</v>
      </c>
      <c r="J284" s="40">
        <v>30.8</v>
      </c>
      <c r="K284" s="40">
        <v>34.799999999999997</v>
      </c>
      <c r="L284" s="40">
        <v>33.200000000000003</v>
      </c>
      <c r="M284" s="40">
        <v>1214</v>
      </c>
      <c r="N284" s="40">
        <v>54.1</v>
      </c>
      <c r="O284" s="40">
        <f>N284/M284*100</f>
        <v>4.4563426688632619</v>
      </c>
      <c r="P284" s="528">
        <f>N284/$N280*100</f>
        <v>28.594080338266387</v>
      </c>
      <c r="Q284" s="13">
        <f>N284-V284</f>
        <v>8.3999999999999986</v>
      </c>
      <c r="R284" s="12">
        <f>N284/V284*100</f>
        <v>118.38074398249452</v>
      </c>
      <c r="S284" s="13">
        <f>N284-W284</f>
        <v>7.3000000000000043</v>
      </c>
      <c r="T284" s="13">
        <f>N284/W284*100</f>
        <v>115.5982905982906</v>
      </c>
      <c r="V284" s="40">
        <v>45.7</v>
      </c>
      <c r="W284" s="20">
        <v>46.8</v>
      </c>
    </row>
    <row r="285" spans="1:23" ht="14.25">
      <c r="A285" s="43"/>
      <c r="B285" s="39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26"/>
      <c r="Q285" s="29"/>
      <c r="R285" s="26"/>
      <c r="S285" s="29"/>
      <c r="T285" s="29"/>
      <c r="V285" s="40"/>
      <c r="W285" s="20"/>
    </row>
    <row r="286" spans="1:23" ht="15">
      <c r="A286" s="43" t="s">
        <v>24</v>
      </c>
      <c r="B286" s="39">
        <v>17.599999999999998</v>
      </c>
      <c r="C286" s="40">
        <v>19.7</v>
      </c>
      <c r="D286" s="40">
        <v>21.7</v>
      </c>
      <c r="E286" s="40">
        <v>24.299999999999997</v>
      </c>
      <c r="F286" s="40">
        <v>30.1</v>
      </c>
      <c r="G286" s="40">
        <v>20.099999999999998</v>
      </c>
      <c r="H286" s="40">
        <v>20.399999999999999</v>
      </c>
      <c r="I286" s="40">
        <v>25.9</v>
      </c>
      <c r="J286" s="40">
        <v>26.9</v>
      </c>
      <c r="K286" s="40">
        <v>32.799999999999997</v>
      </c>
      <c r="L286" s="40">
        <v>27.3</v>
      </c>
      <c r="M286" s="40">
        <v>142</v>
      </c>
      <c r="N286" s="40">
        <v>21.9</v>
      </c>
      <c r="O286" s="22">
        <f>N286/M286*100</f>
        <v>15.422535211267604</v>
      </c>
      <c r="P286" s="528">
        <f>N286/$N280*100</f>
        <v>11.575052854122623</v>
      </c>
      <c r="Q286" s="29">
        <f>N286-V286</f>
        <v>-0.20000000000000284</v>
      </c>
      <c r="R286" s="26">
        <f>N286/V286*100</f>
        <v>99.095022624434378</v>
      </c>
      <c r="S286" s="29">
        <f>N286-W286</f>
        <v>-1</v>
      </c>
      <c r="T286" s="29">
        <f>N286/W286*100</f>
        <v>95.633187772925766</v>
      </c>
      <c r="V286" s="40">
        <v>22.1</v>
      </c>
      <c r="W286" s="20">
        <v>22.9</v>
      </c>
    </row>
    <row r="287" spans="1:23" ht="14.25">
      <c r="A287" s="43"/>
      <c r="B287" s="39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26"/>
      <c r="Q287" s="29"/>
      <c r="R287" s="26"/>
      <c r="S287" s="29"/>
      <c r="T287" s="29"/>
      <c r="V287" s="40"/>
      <c r="W287" s="20"/>
    </row>
    <row r="288" spans="1:23" ht="28.5">
      <c r="A288" s="43" t="s">
        <v>95</v>
      </c>
      <c r="B288" s="39">
        <v>5.7</v>
      </c>
      <c r="C288" s="40">
        <v>0.5</v>
      </c>
      <c r="D288" s="40">
        <v>0.3</v>
      </c>
      <c r="E288" s="40">
        <v>0</v>
      </c>
      <c r="F288" s="40">
        <v>0.5</v>
      </c>
      <c r="G288" s="40">
        <v>0.1</v>
      </c>
      <c r="H288" s="40">
        <v>0</v>
      </c>
      <c r="I288" s="40">
        <v>0</v>
      </c>
      <c r="J288" s="40">
        <v>0</v>
      </c>
      <c r="K288" s="40">
        <v>1.1000000000000001</v>
      </c>
      <c r="L288" s="40">
        <v>1.3</v>
      </c>
      <c r="M288" s="40">
        <v>62.9</v>
      </c>
      <c r="N288" s="40">
        <v>12.8</v>
      </c>
      <c r="O288" s="22">
        <f>N288/M288*100</f>
        <v>20.349761526232115</v>
      </c>
      <c r="P288" s="26">
        <f>N288/$N280*100</f>
        <v>6.7653276955602539</v>
      </c>
      <c r="Q288" s="29">
        <f>N288-V288</f>
        <v>0</v>
      </c>
      <c r="R288" s="26">
        <f>N288/V288*100</f>
        <v>100</v>
      </c>
      <c r="S288" s="29">
        <f>N288-W288</f>
        <v>-4</v>
      </c>
      <c r="T288" s="29">
        <f>N288/W288*100</f>
        <v>76.19047619047619</v>
      </c>
      <c r="V288" s="40">
        <v>12.8</v>
      </c>
      <c r="W288" s="20">
        <v>16.8</v>
      </c>
    </row>
    <row r="289" spans="1:23" ht="14.25">
      <c r="A289" s="43"/>
      <c r="B289" s="39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26"/>
      <c r="Q289" s="29"/>
      <c r="R289" s="26"/>
      <c r="S289" s="29"/>
      <c r="T289" s="29"/>
      <c r="V289" s="40"/>
      <c r="W289" s="20"/>
    </row>
    <row r="290" spans="1:23" ht="15">
      <c r="A290" s="43" t="s">
        <v>37</v>
      </c>
      <c r="B290" s="39">
        <v>74.5</v>
      </c>
      <c r="C290" s="40">
        <v>62.800000000000004</v>
      </c>
      <c r="D290" s="40">
        <v>83.3</v>
      </c>
      <c r="E290" s="40">
        <v>59.2</v>
      </c>
      <c r="F290" s="40">
        <v>60.4</v>
      </c>
      <c r="G290" s="40">
        <v>71.900000000000006</v>
      </c>
      <c r="H290" s="40">
        <v>59.9</v>
      </c>
      <c r="I290" s="40">
        <v>56.7</v>
      </c>
      <c r="J290" s="40">
        <v>71.2</v>
      </c>
      <c r="K290" s="40">
        <v>91.4</v>
      </c>
      <c r="L290" s="40">
        <v>80.900000000000006</v>
      </c>
      <c r="M290" s="40">
        <v>290.2</v>
      </c>
      <c r="N290" s="40">
        <v>26.9</v>
      </c>
      <c r="O290" s="40">
        <f>N290/M290*100</f>
        <v>9.2694693314955199</v>
      </c>
      <c r="P290" s="528">
        <f>N290/$N280*100</f>
        <v>14.217758985200845</v>
      </c>
      <c r="Q290" s="29">
        <f>N290-V290</f>
        <v>-1.6000000000000014</v>
      </c>
      <c r="R290" s="26">
        <f>N290/V290*100</f>
        <v>94.385964912280699</v>
      </c>
      <c r="S290" s="29">
        <f>N290-W290</f>
        <v>-8.8000000000000043</v>
      </c>
      <c r="T290" s="29">
        <f>N290/W290*100</f>
        <v>75.350140056022397</v>
      </c>
      <c r="V290" s="40">
        <v>28.5</v>
      </c>
      <c r="W290" s="20">
        <v>35.700000000000003</v>
      </c>
    </row>
    <row r="291" spans="1:23" ht="14.25">
      <c r="A291" s="43"/>
      <c r="B291" s="39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26"/>
      <c r="Q291" s="29"/>
      <c r="R291" s="26"/>
      <c r="S291" s="29"/>
      <c r="T291" s="29"/>
      <c r="V291" s="40"/>
      <c r="W291" s="20"/>
    </row>
    <row r="292" spans="1:23" ht="14.25">
      <c r="A292" s="43" t="s">
        <v>52</v>
      </c>
      <c r="B292" s="39">
        <v>2.5</v>
      </c>
      <c r="C292" s="40">
        <v>2.5</v>
      </c>
      <c r="D292" s="40">
        <v>2.1</v>
      </c>
      <c r="E292" s="40">
        <v>2.1</v>
      </c>
      <c r="F292" s="40">
        <v>2.1</v>
      </c>
      <c r="G292" s="40">
        <v>2.1</v>
      </c>
      <c r="H292" s="40">
        <v>2.1</v>
      </c>
      <c r="I292" s="40">
        <v>2.1</v>
      </c>
      <c r="J292" s="40">
        <v>2.1</v>
      </c>
      <c r="K292" s="40">
        <v>2.1</v>
      </c>
      <c r="L292" s="40">
        <v>1.8</v>
      </c>
      <c r="M292" s="40">
        <v>76.7</v>
      </c>
      <c r="N292" s="40">
        <v>0</v>
      </c>
      <c r="O292" s="40">
        <f>N292/M292*100</f>
        <v>0</v>
      </c>
      <c r="P292" s="26">
        <f>N292/$N280*100</f>
        <v>0</v>
      </c>
      <c r="Q292" s="29">
        <f>N292-V292</f>
        <v>0</v>
      </c>
      <c r="R292" s="26" t="s">
        <v>84</v>
      </c>
      <c r="S292" s="29">
        <f>N292-W292</f>
        <v>-1.8</v>
      </c>
      <c r="T292" s="29">
        <f>N292/W292*100</f>
        <v>0</v>
      </c>
      <c r="V292" s="40">
        <v>0</v>
      </c>
      <c r="W292" s="20">
        <v>1.8</v>
      </c>
    </row>
    <row r="293" spans="1:23" ht="14.25">
      <c r="A293" s="43"/>
      <c r="B293" s="39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26"/>
      <c r="Q293" s="29"/>
      <c r="R293" s="26"/>
      <c r="S293" s="29"/>
      <c r="T293" s="29"/>
      <c r="V293" s="40"/>
      <c r="W293" s="20"/>
    </row>
    <row r="294" spans="1:23" ht="15">
      <c r="A294" s="43" t="s">
        <v>57</v>
      </c>
      <c r="B294" s="39">
        <v>33.200000000000003</v>
      </c>
      <c r="C294" s="40">
        <v>35.799999999999997</v>
      </c>
      <c r="D294" s="40">
        <v>34.599999999999994</v>
      </c>
      <c r="E294" s="40">
        <v>32.9</v>
      </c>
      <c r="F294" s="40">
        <v>41.4</v>
      </c>
      <c r="G294" s="40">
        <v>37</v>
      </c>
      <c r="H294" s="40">
        <v>44.8</v>
      </c>
      <c r="I294" s="40">
        <v>37.799999999999997</v>
      </c>
      <c r="J294" s="40">
        <v>47.6</v>
      </c>
      <c r="K294" s="40">
        <v>46</v>
      </c>
      <c r="L294" s="40">
        <v>55.6</v>
      </c>
      <c r="M294" s="40">
        <v>773.7</v>
      </c>
      <c r="N294" s="40">
        <v>38.200000000000003</v>
      </c>
      <c r="O294" s="40">
        <f>N294/M294*100</f>
        <v>4.9373142044720177</v>
      </c>
      <c r="P294" s="528">
        <f>N294/$N280*100</f>
        <v>20.190274841437635</v>
      </c>
      <c r="Q294" s="13">
        <f>N294-V294</f>
        <v>0.90000000000000568</v>
      </c>
      <c r="R294" s="12">
        <f>N294/V294*100</f>
        <v>102.4128686327078</v>
      </c>
      <c r="S294" s="29">
        <f>N294-W294</f>
        <v>-9.8999999999999986</v>
      </c>
      <c r="T294" s="29">
        <f>N294/W294*100</f>
        <v>79.417879417879419</v>
      </c>
      <c r="V294" s="40">
        <v>37.299999999999997</v>
      </c>
      <c r="W294" s="20">
        <v>48.1</v>
      </c>
    </row>
    <row r="295" spans="1:23" ht="14.25">
      <c r="A295" s="43"/>
      <c r="B295" s="39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26"/>
      <c r="Q295" s="29"/>
      <c r="R295" s="26"/>
      <c r="S295" s="29"/>
      <c r="T295" s="29"/>
      <c r="V295" s="40"/>
      <c r="W295" s="20"/>
    </row>
    <row r="296" spans="1:23" ht="28.5">
      <c r="A296" s="43" t="s">
        <v>70</v>
      </c>
      <c r="B296" s="39">
        <v>9.6999999999999993</v>
      </c>
      <c r="C296" s="40">
        <v>10.3</v>
      </c>
      <c r="D296" s="40">
        <v>12.3</v>
      </c>
      <c r="E296" s="40">
        <v>16.899999999999999</v>
      </c>
      <c r="F296" s="40">
        <v>16.8</v>
      </c>
      <c r="G296" s="40">
        <v>15.7</v>
      </c>
      <c r="H296" s="40">
        <v>16.7</v>
      </c>
      <c r="I296" s="40">
        <v>13.4</v>
      </c>
      <c r="J296" s="40">
        <v>14.3</v>
      </c>
      <c r="K296" s="40">
        <v>4.3999999999999995</v>
      </c>
      <c r="L296" s="40">
        <v>3.9000000000000004</v>
      </c>
      <c r="M296" s="40">
        <v>465.5</v>
      </c>
      <c r="N296" s="40">
        <v>15.2</v>
      </c>
      <c r="O296" s="40">
        <f>N296/M296*100</f>
        <v>3.2653061224489792</v>
      </c>
      <c r="P296" s="26">
        <f>N296/$N280*100</f>
        <v>8.0338266384778017</v>
      </c>
      <c r="Q296" s="13">
        <f>N296-V296</f>
        <v>1.0999999999999996</v>
      </c>
      <c r="R296" s="12">
        <f>N296/V296*100</f>
        <v>107.80141843971631</v>
      </c>
      <c r="S296" s="13">
        <f>N296-W296</f>
        <v>5.5</v>
      </c>
      <c r="T296" s="13">
        <f>N296/W296*100</f>
        <v>156.70103092783506</v>
      </c>
      <c r="V296" s="40">
        <v>14.1</v>
      </c>
      <c r="W296" s="20">
        <v>9.6999999999999993</v>
      </c>
    </row>
    <row r="297" spans="1:23" ht="14.25">
      <c r="A297" s="43"/>
      <c r="B297" s="529"/>
      <c r="C297" s="530"/>
      <c r="D297" s="530"/>
      <c r="E297" s="530"/>
      <c r="F297" s="530"/>
      <c r="G297" s="530"/>
      <c r="H297" s="530"/>
      <c r="I297" s="530"/>
      <c r="J297" s="530"/>
      <c r="K297" s="530"/>
      <c r="L297" s="530"/>
      <c r="M297" s="40"/>
      <c r="N297" s="40"/>
      <c r="O297" s="40"/>
      <c r="P297" s="26"/>
      <c r="Q297" s="29"/>
      <c r="R297" s="26"/>
      <c r="S297" s="29"/>
      <c r="T297" s="29"/>
      <c r="V297" s="40"/>
    </row>
    <row r="298" spans="1:23" ht="15">
      <c r="A298" s="43" t="s">
        <v>177</v>
      </c>
      <c r="B298" s="39">
        <v>33.200000000000003</v>
      </c>
      <c r="C298" s="40">
        <v>35.799999999999997</v>
      </c>
      <c r="D298" s="40">
        <v>34.599999999999994</v>
      </c>
      <c r="E298" s="40">
        <v>32.9</v>
      </c>
      <c r="F298" s="40">
        <v>41.4</v>
      </c>
      <c r="G298" s="40">
        <v>37</v>
      </c>
      <c r="H298" s="40">
        <v>44.8</v>
      </c>
      <c r="I298" s="40">
        <v>37.799999999999997</v>
      </c>
      <c r="J298" s="40">
        <v>47.6</v>
      </c>
      <c r="K298" s="40">
        <v>46</v>
      </c>
      <c r="L298" s="40">
        <v>55.6</v>
      </c>
      <c r="M298" s="40">
        <v>70.400000000000006</v>
      </c>
      <c r="N298" s="40">
        <v>10.199999999999999</v>
      </c>
      <c r="O298" s="40">
        <f>N298/M298*100</f>
        <v>14.488636363636362</v>
      </c>
      <c r="P298" s="26">
        <f>N298/$N280*100</f>
        <v>5.3911205073995774</v>
      </c>
      <c r="Q298" s="13">
        <f>N298-V298</f>
        <v>0.39999999999999858</v>
      </c>
      <c r="R298" s="12">
        <f>N298/V298*100</f>
        <v>104.08163265306121</v>
      </c>
      <c r="S298" s="13">
        <f>N298-W298</f>
        <v>9.7999999999999989</v>
      </c>
      <c r="T298" s="13" t="s">
        <v>84</v>
      </c>
      <c r="V298" s="40">
        <v>9.8000000000000007</v>
      </c>
      <c r="W298" s="2">
        <v>0.4</v>
      </c>
    </row>
    <row r="299" spans="1:23" ht="15">
      <c r="A299" s="43"/>
      <c r="B299" s="20"/>
      <c r="C299" s="20"/>
      <c r="D299" s="20"/>
      <c r="E299" s="20"/>
      <c r="F299" s="20"/>
      <c r="G299" s="531"/>
      <c r="H299" s="20"/>
      <c r="I299" s="20"/>
      <c r="J299" s="20"/>
      <c r="K299" s="20"/>
      <c r="L299" s="20"/>
      <c r="M299" s="40"/>
      <c r="N299" s="40"/>
      <c r="O299" s="40"/>
      <c r="P299" s="26"/>
      <c r="Q299" s="29"/>
      <c r="R299" s="26"/>
      <c r="S299" s="29"/>
      <c r="T299" s="29"/>
      <c r="V299" s="40"/>
    </row>
  </sheetData>
  <mergeCells count="99">
    <mergeCell ref="A280:B280"/>
    <mergeCell ref="A277:A279"/>
    <mergeCell ref="N277:T277"/>
    <mergeCell ref="M278:M279"/>
    <mergeCell ref="N278:N279"/>
    <mergeCell ref="O278:O279"/>
    <mergeCell ref="P278:P279"/>
    <mergeCell ref="Q278:R278"/>
    <mergeCell ref="S278:T278"/>
    <mergeCell ref="A253:B253"/>
    <mergeCell ref="A250:A252"/>
    <mergeCell ref="N250:T250"/>
    <mergeCell ref="M251:M252"/>
    <mergeCell ref="N251:N252"/>
    <mergeCell ref="O251:O252"/>
    <mergeCell ref="P251:P252"/>
    <mergeCell ref="Q251:R251"/>
    <mergeCell ref="S251:T251"/>
    <mergeCell ref="A226:B226"/>
    <mergeCell ref="A88:A90"/>
    <mergeCell ref="A223:A225"/>
    <mergeCell ref="N223:T223"/>
    <mergeCell ref="M224:M225"/>
    <mergeCell ref="N224:N225"/>
    <mergeCell ref="O224:O225"/>
    <mergeCell ref="P224:P225"/>
    <mergeCell ref="Q224:R224"/>
    <mergeCell ref="S224:T224"/>
    <mergeCell ref="A6:A8"/>
    <mergeCell ref="N6:T6"/>
    <mergeCell ref="M7:M8"/>
    <mergeCell ref="N7:N8"/>
    <mergeCell ref="O7:O8"/>
    <mergeCell ref="P7:P8"/>
    <mergeCell ref="Q7:R7"/>
    <mergeCell ref="S7:T7"/>
    <mergeCell ref="A9:B9"/>
    <mergeCell ref="A34:A36"/>
    <mergeCell ref="N34:T34"/>
    <mergeCell ref="M35:M36"/>
    <mergeCell ref="N35:N36"/>
    <mergeCell ref="O35:O36"/>
    <mergeCell ref="P35:P36"/>
    <mergeCell ref="Q35:R35"/>
    <mergeCell ref="S35:T35"/>
    <mergeCell ref="A64:B64"/>
    <mergeCell ref="A37:B37"/>
    <mergeCell ref="A61:A63"/>
    <mergeCell ref="N61:T61"/>
    <mergeCell ref="M62:M63"/>
    <mergeCell ref="N62:N63"/>
    <mergeCell ref="O62:O63"/>
    <mergeCell ref="P62:P63"/>
    <mergeCell ref="Q62:R62"/>
    <mergeCell ref="S62:T62"/>
    <mergeCell ref="N88:T88"/>
    <mergeCell ref="M89:M90"/>
    <mergeCell ref="N89:N90"/>
    <mergeCell ref="O89:O90"/>
    <mergeCell ref="P89:P90"/>
    <mergeCell ref="Q89:R89"/>
    <mergeCell ref="S89:T89"/>
    <mergeCell ref="A91:B91"/>
    <mergeCell ref="A115:A117"/>
    <mergeCell ref="N115:T115"/>
    <mergeCell ref="M116:M117"/>
    <mergeCell ref="N116:N117"/>
    <mergeCell ref="O116:O117"/>
    <mergeCell ref="P116:P117"/>
    <mergeCell ref="Q116:R116"/>
    <mergeCell ref="S116:T116"/>
    <mergeCell ref="A118:B118"/>
    <mergeCell ref="A142:A144"/>
    <mergeCell ref="N142:T142"/>
    <mergeCell ref="M143:M144"/>
    <mergeCell ref="N143:N144"/>
    <mergeCell ref="O143:O144"/>
    <mergeCell ref="P143:P144"/>
    <mergeCell ref="Q143:R143"/>
    <mergeCell ref="S143:T143"/>
    <mergeCell ref="A145:B145"/>
    <mergeCell ref="A169:A171"/>
    <mergeCell ref="N169:T169"/>
    <mergeCell ref="M170:M171"/>
    <mergeCell ref="N170:N171"/>
    <mergeCell ref="O170:O171"/>
    <mergeCell ref="P170:P171"/>
    <mergeCell ref="Q170:R170"/>
    <mergeCell ref="S170:T170"/>
    <mergeCell ref="A199:B199"/>
    <mergeCell ref="A172:B172"/>
    <mergeCell ref="A196:A198"/>
    <mergeCell ref="N196:T196"/>
    <mergeCell ref="M197:M198"/>
    <mergeCell ref="N197:N198"/>
    <mergeCell ref="O197:O198"/>
    <mergeCell ref="P197:P198"/>
    <mergeCell ref="Q197:R197"/>
    <mergeCell ref="S197:T197"/>
  </mergeCells>
  <pageMargins left="0.70866141732283472" right="0.51181102362204722" top="0.74803149606299213" bottom="0.74803149606299213" header="0.31496062992125984" footer="0.31496062992125984"/>
  <pageSetup paperSize="9" scale="2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BV89"/>
  <sheetViews>
    <sheetView topLeftCell="BM1" workbookViewId="0">
      <selection activeCell="BY7" sqref="BY7"/>
    </sheetView>
  </sheetViews>
  <sheetFormatPr defaultRowHeight="14.25"/>
  <cols>
    <col min="1" max="2" width="9.140625" style="596"/>
    <col min="3" max="3" width="38.5703125" style="596" customWidth="1"/>
    <col min="4" max="7" width="9.140625" style="596"/>
    <col min="8" max="8" width="37.7109375" style="596" customWidth="1"/>
    <col min="9" max="9" width="10.5703125" style="596" customWidth="1"/>
    <col min="10" max="12" width="9.140625" style="599"/>
    <col min="13" max="14" width="9.140625" style="596"/>
    <col min="15" max="15" width="38.5703125" style="596" customWidth="1"/>
    <col min="16" max="16" width="11.28515625" style="596" customWidth="1"/>
    <col min="17" max="21" width="9.140625" style="596"/>
    <col min="22" max="22" width="38.5703125" style="596" customWidth="1"/>
    <col min="23" max="28" width="9.140625" style="596"/>
    <col min="29" max="29" width="38.5703125" style="596" customWidth="1"/>
    <col min="30" max="32" width="9.140625" style="596"/>
    <col min="33" max="33" width="9.140625" style="600"/>
    <col min="34" max="35" width="9.140625" style="596"/>
    <col min="36" max="36" width="38.5703125" style="596" customWidth="1"/>
    <col min="37" max="42" width="9.140625" style="596"/>
    <col min="43" max="43" width="38.5703125" style="596" customWidth="1"/>
    <col min="44" max="49" width="9.140625" style="596"/>
    <col min="50" max="50" width="38.5703125" style="596" customWidth="1"/>
    <col min="51" max="52" width="9.140625" style="596"/>
    <col min="53" max="53" width="9.42578125" style="596" bestFit="1" customWidth="1"/>
    <col min="54" max="56" width="9.140625" style="596"/>
    <col min="57" max="57" width="38.5703125" style="596" customWidth="1"/>
    <col min="58" max="63" width="9.140625" style="596"/>
    <col min="64" max="64" width="38.5703125" style="596" customWidth="1"/>
    <col min="65" max="70" width="9.140625" style="596"/>
    <col min="71" max="71" width="38.5703125" style="596" customWidth="1"/>
    <col min="72" max="72" width="11.28515625" style="596" customWidth="1"/>
    <col min="73" max="73" width="9.140625" style="596"/>
    <col min="74" max="74" width="9.7109375" style="596" bestFit="1" customWidth="1"/>
    <col min="75" max="16384" width="9.140625" style="596"/>
  </cols>
  <sheetData>
    <row r="1" spans="2:74" ht="15">
      <c r="G1" s="597" t="s">
        <v>347</v>
      </c>
      <c r="H1" s="597"/>
      <c r="I1" s="597"/>
      <c r="J1" s="598"/>
      <c r="N1" s="597" t="s">
        <v>347</v>
      </c>
      <c r="O1" s="597"/>
      <c r="P1" s="597"/>
      <c r="Q1" s="598"/>
      <c r="R1" s="599"/>
      <c r="U1" s="597" t="s">
        <v>347</v>
      </c>
      <c r="V1" s="597"/>
      <c r="W1" s="597"/>
      <c r="X1" s="598"/>
      <c r="Y1" s="599"/>
      <c r="Z1" s="599"/>
      <c r="AA1" s="599"/>
      <c r="AB1" s="597" t="s">
        <v>347</v>
      </c>
      <c r="AI1" s="597" t="s">
        <v>347</v>
      </c>
      <c r="AP1" s="597" t="s">
        <v>347</v>
      </c>
      <c r="AW1" s="597" t="s">
        <v>347</v>
      </c>
      <c r="BA1" s="736"/>
      <c r="BD1" s="597" t="s">
        <v>347</v>
      </c>
      <c r="BH1" s="736"/>
      <c r="BK1" s="939" t="s">
        <v>347</v>
      </c>
      <c r="BL1" s="600"/>
      <c r="BM1" s="600"/>
      <c r="BN1" s="600"/>
      <c r="BO1" s="940"/>
      <c r="BR1" s="900" t="s">
        <v>347</v>
      </c>
      <c r="BS1" s="901"/>
      <c r="BT1" s="901"/>
      <c r="BU1" s="901"/>
      <c r="BV1" s="902"/>
    </row>
    <row r="2" spans="2:74" ht="15">
      <c r="G2" s="601" t="s">
        <v>348</v>
      </c>
      <c r="H2" s="597"/>
      <c r="I2" s="597"/>
      <c r="J2" s="598"/>
      <c r="N2" s="601" t="s">
        <v>348</v>
      </c>
      <c r="O2" s="597"/>
      <c r="P2" s="597"/>
      <c r="Q2" s="598"/>
      <c r="R2" s="599"/>
      <c r="U2" s="601" t="s">
        <v>348</v>
      </c>
      <c r="V2" s="597"/>
      <c r="W2" s="597"/>
      <c r="X2" s="598"/>
      <c r="Y2" s="599"/>
      <c r="Z2" s="599"/>
      <c r="AA2" s="599"/>
      <c r="AB2" s="601" t="s">
        <v>348</v>
      </c>
      <c r="AI2" s="601" t="s">
        <v>348</v>
      </c>
      <c r="AP2" s="601" t="s">
        <v>348</v>
      </c>
      <c r="AW2" s="601" t="s">
        <v>348</v>
      </c>
      <c r="BA2" s="736"/>
      <c r="BD2" s="601" t="s">
        <v>348</v>
      </c>
      <c r="BH2" s="736"/>
      <c r="BK2" s="941" t="s">
        <v>348</v>
      </c>
      <c r="BL2" s="600"/>
      <c r="BM2" s="600"/>
      <c r="BN2" s="600"/>
      <c r="BO2" s="940"/>
      <c r="BR2" s="903" t="s">
        <v>348</v>
      </c>
      <c r="BS2" s="901"/>
      <c r="BT2" s="901"/>
      <c r="BU2" s="901"/>
      <c r="BV2" s="902"/>
    </row>
    <row r="3" spans="2:74" ht="15">
      <c r="B3" s="597" t="s">
        <v>349</v>
      </c>
      <c r="G3" s="602" t="s">
        <v>350</v>
      </c>
      <c r="H3" s="602"/>
      <c r="I3" s="597"/>
      <c r="J3" s="598"/>
      <c r="N3" s="602" t="s">
        <v>351</v>
      </c>
      <c r="O3" s="602"/>
      <c r="P3" s="597"/>
      <c r="Q3" s="598"/>
      <c r="R3" s="599"/>
      <c r="U3" s="602" t="s">
        <v>352</v>
      </c>
      <c r="V3" s="602"/>
      <c r="W3" s="597"/>
      <c r="X3" s="598"/>
      <c r="Y3" s="599"/>
      <c r="Z3" s="599"/>
      <c r="AA3" s="599"/>
      <c r="AB3" s="602" t="s">
        <v>353</v>
      </c>
      <c r="AI3" s="602" t="s">
        <v>354</v>
      </c>
      <c r="AP3" s="723" t="s">
        <v>386</v>
      </c>
      <c r="AQ3" s="724"/>
      <c r="AR3" s="724"/>
      <c r="AW3" s="723" t="s">
        <v>393</v>
      </c>
      <c r="AX3" s="724"/>
      <c r="BA3" s="736"/>
      <c r="BD3" s="602" t="s">
        <v>410</v>
      </c>
      <c r="BH3" s="736"/>
      <c r="BK3" s="942" t="s">
        <v>420</v>
      </c>
      <c r="BL3" s="600"/>
      <c r="BM3" s="600"/>
      <c r="BN3" s="600"/>
      <c r="BO3" s="940"/>
      <c r="BR3" s="904" t="s">
        <v>432</v>
      </c>
      <c r="BS3" s="901"/>
      <c r="BT3" s="901"/>
      <c r="BU3" s="901"/>
      <c r="BV3" s="902"/>
    </row>
    <row r="4" spans="2:74" ht="60" customHeight="1">
      <c r="B4" s="1041" t="s">
        <v>257</v>
      </c>
      <c r="C4" s="1042" t="s">
        <v>355</v>
      </c>
      <c r="D4" s="1044" t="s">
        <v>356</v>
      </c>
      <c r="G4" s="1041" t="s">
        <v>257</v>
      </c>
      <c r="H4" s="1042" t="s">
        <v>355</v>
      </c>
      <c r="I4" s="1043" t="s">
        <v>356</v>
      </c>
      <c r="J4" s="1043" t="s">
        <v>357</v>
      </c>
      <c r="K4" s="1043"/>
      <c r="L4" s="603"/>
      <c r="N4" s="1041" t="s">
        <v>257</v>
      </c>
      <c r="O4" s="1042" t="s">
        <v>355</v>
      </c>
      <c r="P4" s="1043" t="s">
        <v>356</v>
      </c>
      <c r="Q4" s="1043" t="s">
        <v>357</v>
      </c>
      <c r="R4" s="1043"/>
      <c r="U4" s="1041" t="s">
        <v>257</v>
      </c>
      <c r="V4" s="1042" t="s">
        <v>355</v>
      </c>
      <c r="W4" s="1043" t="s">
        <v>356</v>
      </c>
      <c r="X4" s="1043" t="s">
        <v>357</v>
      </c>
      <c r="Y4" s="1043"/>
      <c r="Z4" s="603"/>
      <c r="AA4" s="603"/>
      <c r="AB4" s="1041" t="s">
        <v>257</v>
      </c>
      <c r="AC4" s="1042" t="s">
        <v>355</v>
      </c>
      <c r="AD4" s="1043" t="s">
        <v>356</v>
      </c>
      <c r="AE4" s="1043" t="s">
        <v>357</v>
      </c>
      <c r="AF4" s="1043"/>
      <c r="AG4" s="604"/>
      <c r="AI4" s="1041" t="s">
        <v>257</v>
      </c>
      <c r="AJ4" s="1042" t="s">
        <v>355</v>
      </c>
      <c r="AK4" s="1043" t="s">
        <v>356</v>
      </c>
      <c r="AL4" s="1043" t="s">
        <v>357</v>
      </c>
      <c r="AM4" s="1043"/>
      <c r="AP4" s="1041" t="s">
        <v>257</v>
      </c>
      <c r="AQ4" s="1042" t="s">
        <v>355</v>
      </c>
      <c r="AR4" s="1043" t="s">
        <v>356</v>
      </c>
      <c r="AS4" s="1043" t="s">
        <v>357</v>
      </c>
      <c r="AT4" s="1043"/>
      <c r="AW4" s="1041" t="s">
        <v>257</v>
      </c>
      <c r="AX4" s="1042" t="s">
        <v>355</v>
      </c>
      <c r="AY4" s="1043" t="s">
        <v>356</v>
      </c>
      <c r="AZ4" s="1043" t="s">
        <v>357</v>
      </c>
      <c r="BA4" s="1043"/>
      <c r="BD4" s="1041" t="s">
        <v>257</v>
      </c>
      <c r="BE4" s="1042" t="s">
        <v>355</v>
      </c>
      <c r="BF4" s="1043" t="s">
        <v>356</v>
      </c>
      <c r="BG4" s="1043" t="s">
        <v>357</v>
      </c>
      <c r="BH4" s="1043"/>
      <c r="BK4" s="1041" t="s">
        <v>257</v>
      </c>
      <c r="BL4" s="1042" t="s">
        <v>355</v>
      </c>
      <c r="BM4" s="1043" t="s">
        <v>356</v>
      </c>
      <c r="BN4" s="1043" t="s">
        <v>357</v>
      </c>
      <c r="BO4" s="1043"/>
      <c r="BR4" s="1041" t="s">
        <v>257</v>
      </c>
      <c r="BS4" s="1042" t="s">
        <v>355</v>
      </c>
      <c r="BT4" s="1043" t="s">
        <v>356</v>
      </c>
      <c r="BU4" s="1043" t="s">
        <v>357</v>
      </c>
      <c r="BV4" s="1043"/>
    </row>
    <row r="5" spans="2:74" ht="28.5" customHeight="1">
      <c r="B5" s="1041"/>
      <c r="C5" s="1042"/>
      <c r="D5" s="1045"/>
      <c r="G5" s="1041"/>
      <c r="H5" s="1042"/>
      <c r="I5" s="1043"/>
      <c r="J5" s="605" t="s">
        <v>82</v>
      </c>
      <c r="K5" s="605" t="s">
        <v>83</v>
      </c>
      <c r="L5" s="603"/>
      <c r="N5" s="1041"/>
      <c r="O5" s="1042"/>
      <c r="P5" s="1043"/>
      <c r="Q5" s="605" t="s">
        <v>82</v>
      </c>
      <c r="R5" s="605" t="s">
        <v>83</v>
      </c>
      <c r="U5" s="1041"/>
      <c r="V5" s="1042"/>
      <c r="W5" s="1043"/>
      <c r="X5" s="605" t="s">
        <v>82</v>
      </c>
      <c r="Y5" s="605" t="s">
        <v>83</v>
      </c>
      <c r="Z5" s="603"/>
      <c r="AA5" s="603"/>
      <c r="AB5" s="1041"/>
      <c r="AC5" s="1042"/>
      <c r="AD5" s="1043"/>
      <c r="AE5" s="605" t="s">
        <v>82</v>
      </c>
      <c r="AF5" s="605" t="s">
        <v>83</v>
      </c>
      <c r="AG5" s="604"/>
      <c r="AI5" s="1041"/>
      <c r="AJ5" s="1042"/>
      <c r="AK5" s="1043"/>
      <c r="AL5" s="605" t="s">
        <v>82</v>
      </c>
      <c r="AM5" s="605" t="s">
        <v>83</v>
      </c>
      <c r="AP5" s="1041"/>
      <c r="AQ5" s="1042"/>
      <c r="AR5" s="1043"/>
      <c r="AS5" s="605" t="s">
        <v>82</v>
      </c>
      <c r="AT5" s="605" t="s">
        <v>83</v>
      </c>
      <c r="AW5" s="1041"/>
      <c r="AX5" s="1042"/>
      <c r="AY5" s="1043"/>
      <c r="AZ5" s="731" t="s">
        <v>82</v>
      </c>
      <c r="BA5" s="737" t="s">
        <v>83</v>
      </c>
      <c r="BD5" s="1041"/>
      <c r="BE5" s="1042"/>
      <c r="BF5" s="1043"/>
      <c r="BG5" s="732" t="s">
        <v>82</v>
      </c>
      <c r="BH5" s="737" t="s">
        <v>83</v>
      </c>
      <c r="BK5" s="1041"/>
      <c r="BL5" s="1042"/>
      <c r="BM5" s="1043"/>
      <c r="BN5" s="874" t="s">
        <v>82</v>
      </c>
      <c r="BO5" s="737" t="s">
        <v>83</v>
      </c>
      <c r="BR5" s="1041"/>
      <c r="BS5" s="1042"/>
      <c r="BT5" s="1043"/>
      <c r="BU5" s="917" t="s">
        <v>82</v>
      </c>
      <c r="BV5" s="737" t="s">
        <v>83</v>
      </c>
    </row>
    <row r="6" spans="2:74" ht="30">
      <c r="B6" s="606">
        <v>1</v>
      </c>
      <c r="C6" s="24" t="s">
        <v>18</v>
      </c>
      <c r="D6" s="40">
        <v>29.9</v>
      </c>
      <c r="G6" s="607"/>
      <c r="H6" s="14" t="s">
        <v>106</v>
      </c>
      <c r="I6" s="608">
        <v>235.9</v>
      </c>
      <c r="J6" s="605">
        <f>235.9-242.7</f>
        <v>-6.7999999999999829</v>
      </c>
      <c r="K6" s="605"/>
      <c r="L6" s="609"/>
      <c r="N6" s="607"/>
      <c r="O6" s="14" t="s">
        <v>106</v>
      </c>
      <c r="P6" s="605">
        <v>212.1</v>
      </c>
      <c r="Q6" s="605">
        <f>212.1-235.9</f>
        <v>-23.800000000000011</v>
      </c>
      <c r="R6" s="610">
        <f>P6/I6</f>
        <v>0.89910979228486643</v>
      </c>
      <c r="U6" s="607"/>
      <c r="V6" s="14" t="s">
        <v>106</v>
      </c>
      <c r="W6" s="605">
        <v>220.6</v>
      </c>
      <c r="X6" s="605">
        <f>W6-P6</f>
        <v>8.5</v>
      </c>
      <c r="Y6" s="610">
        <f>W6/P6</f>
        <v>1.0400754361150402</v>
      </c>
      <c r="Z6" s="609"/>
      <c r="AA6" s="609"/>
      <c r="AB6" s="16"/>
      <c r="AC6" s="14" t="s">
        <v>106</v>
      </c>
      <c r="AD6" s="16">
        <v>194.20000000000002</v>
      </c>
      <c r="AE6" s="611">
        <f>AD6-W6</f>
        <v>-26.399999999999977</v>
      </c>
      <c r="AF6" s="612">
        <f>AD6/W6</f>
        <v>0.8803263825929285</v>
      </c>
      <c r="AG6" s="613"/>
      <c r="AI6" s="614"/>
      <c r="AJ6" s="615" t="s">
        <v>106</v>
      </c>
      <c r="AK6" s="616">
        <v>195.89999999999998</v>
      </c>
      <c r="AL6" s="617">
        <f>AK6-AD6</f>
        <v>1.6999999999999602</v>
      </c>
      <c r="AM6" s="612">
        <f>AK6/AD6</f>
        <v>1.0087538619979401</v>
      </c>
      <c r="AP6" s="618"/>
      <c r="AQ6" s="14" t="s">
        <v>106</v>
      </c>
      <c r="AR6" s="16">
        <f>SUM(AR7:AR89)</f>
        <v>189.10000000000002</v>
      </c>
      <c r="AS6" s="617">
        <f>AR6-AK6</f>
        <v>-6.7999999999999545</v>
      </c>
      <c r="AT6" s="612">
        <f>AR6/AK6</f>
        <v>0.96528841245533459</v>
      </c>
      <c r="AW6" s="618"/>
      <c r="AX6" s="14" t="s">
        <v>106</v>
      </c>
      <c r="AY6" s="16">
        <f>SUM(AY7:AY89)</f>
        <v>188</v>
      </c>
      <c r="AZ6" s="617">
        <f>AY6-AR6</f>
        <v>-1.1000000000000227</v>
      </c>
      <c r="BA6" s="738">
        <f>AY6/AR6</f>
        <v>0.99418297197250116</v>
      </c>
      <c r="BD6" s="618"/>
      <c r="BE6" s="14" t="s">
        <v>106</v>
      </c>
      <c r="BF6" s="16">
        <v>193.7</v>
      </c>
      <c r="BG6" s="617">
        <f>BF6-AY6</f>
        <v>5.6999999999999886</v>
      </c>
      <c r="BH6" s="738">
        <f>BF6/AY6</f>
        <v>1.03031914893617</v>
      </c>
      <c r="BK6" s="16"/>
      <c r="BL6" s="14" t="s">
        <v>106</v>
      </c>
      <c r="BM6" s="16">
        <v>190.2</v>
      </c>
      <c r="BN6" s="617">
        <f>BM6-BF6</f>
        <v>-3.5</v>
      </c>
      <c r="BO6" s="738">
        <f>BM6/BF6</f>
        <v>0.98193082085699535</v>
      </c>
      <c r="BR6" s="16"/>
      <c r="BS6" s="14" t="s">
        <v>106</v>
      </c>
      <c r="BT6" s="16">
        <f>SUM(BT7:BT89)</f>
        <v>189.2</v>
      </c>
      <c r="BU6" s="617">
        <f>BT6-BM6</f>
        <v>-1</v>
      </c>
      <c r="BV6" s="738">
        <f>BT6/BM6</f>
        <v>0.99474237644584651</v>
      </c>
    </row>
    <row r="7" spans="2:74" ht="15">
      <c r="B7" s="606">
        <v>2</v>
      </c>
      <c r="C7" s="24" t="s">
        <v>26</v>
      </c>
      <c r="D7" s="37">
        <v>15.2</v>
      </c>
      <c r="G7" s="619">
        <v>1</v>
      </c>
      <c r="H7" s="620" t="s">
        <v>18</v>
      </c>
      <c r="I7" s="621">
        <v>34.6</v>
      </c>
      <c r="J7" s="622">
        <f>I7-D6</f>
        <v>4.7000000000000028</v>
      </c>
      <c r="K7" s="623">
        <f>I7/D6</f>
        <v>1.1571906354515051</v>
      </c>
      <c r="L7" s="609"/>
      <c r="N7" s="619">
        <v>1</v>
      </c>
      <c r="O7" s="620" t="s">
        <v>18</v>
      </c>
      <c r="P7" s="22">
        <v>31.4</v>
      </c>
      <c r="Q7" s="622">
        <f>P7-I7</f>
        <v>-3.2000000000000028</v>
      </c>
      <c r="R7" s="623">
        <f>P7/I7</f>
        <v>0.90751445086705196</v>
      </c>
      <c r="U7" s="619">
        <v>1</v>
      </c>
      <c r="V7" s="620" t="s">
        <v>18</v>
      </c>
      <c r="W7" s="22">
        <v>32.799999999999997</v>
      </c>
      <c r="X7" s="622">
        <f>W7-P7</f>
        <v>1.3999999999999986</v>
      </c>
      <c r="Y7" s="623">
        <f>W7/P7</f>
        <v>1.0445859872611465</v>
      </c>
      <c r="Z7" s="609"/>
      <c r="AA7" s="609"/>
      <c r="AB7" s="624">
        <v>1</v>
      </c>
      <c r="AC7" s="625" t="s">
        <v>18</v>
      </c>
      <c r="AD7" s="626">
        <v>21.9</v>
      </c>
      <c r="AE7" s="627">
        <f>AD7-W7</f>
        <v>-10.899999999999999</v>
      </c>
      <c r="AF7" s="628">
        <f>AD7/W7</f>
        <v>0.66768292682926833</v>
      </c>
      <c r="AG7" s="629"/>
      <c r="AI7" s="630">
        <v>1</v>
      </c>
      <c r="AJ7" s="631" t="s">
        <v>18</v>
      </c>
      <c r="AK7" s="632">
        <v>20.6</v>
      </c>
      <c r="AL7" s="627">
        <f>AK7-AD7</f>
        <v>-1.2999999999999972</v>
      </c>
      <c r="AM7" s="628">
        <f>AK7/AD7</f>
        <v>0.94063926940639286</v>
      </c>
      <c r="AP7" s="633">
        <v>1</v>
      </c>
      <c r="AQ7" s="620" t="s">
        <v>62</v>
      </c>
      <c r="AR7" s="22">
        <v>21.1</v>
      </c>
      <c r="AS7" s="634">
        <f>AR7-AK10</f>
        <v>5.6000000000000014</v>
      </c>
      <c r="AT7" s="635">
        <f>AR7/AK10</f>
        <v>1.3612903225806452</v>
      </c>
      <c r="AW7" s="633">
        <v>1</v>
      </c>
      <c r="AX7" s="620" t="s">
        <v>18</v>
      </c>
      <c r="AY7" s="22">
        <v>25.3</v>
      </c>
      <c r="AZ7" s="622">
        <f>AY7-AR8</f>
        <v>7.1999999999999993</v>
      </c>
      <c r="BA7" s="635">
        <f>AY7/AR8</f>
        <v>1.3977900552486187</v>
      </c>
      <c r="BD7" s="633">
        <v>1</v>
      </c>
      <c r="BE7" s="24" t="s">
        <v>62</v>
      </c>
      <c r="BF7" s="22">
        <v>23.5</v>
      </c>
      <c r="BG7" s="622">
        <f>BF7-AY8</f>
        <v>5.8999999999999986</v>
      </c>
      <c r="BH7" s="635">
        <f>BF7/AY8</f>
        <v>1.3352272727272727</v>
      </c>
      <c r="BK7" s="637">
        <v>1</v>
      </c>
      <c r="BL7" s="631" t="s">
        <v>18</v>
      </c>
      <c r="BM7" s="632">
        <v>14.9</v>
      </c>
      <c r="BN7" s="652">
        <f>BM7-BF8</f>
        <v>-5.9</v>
      </c>
      <c r="BO7" s="628">
        <f>BM7/BF8</f>
        <v>0.71634615384615385</v>
      </c>
      <c r="BR7" s="660">
        <v>1</v>
      </c>
      <c r="BS7" s="24" t="s">
        <v>18</v>
      </c>
      <c r="BT7" s="22">
        <v>19</v>
      </c>
      <c r="BU7" s="622">
        <f>BT7-BM7</f>
        <v>4.0999999999999996</v>
      </c>
      <c r="BV7" s="635">
        <f>BT7/BM7</f>
        <v>1.2751677852348993</v>
      </c>
    </row>
    <row r="8" spans="2:74" ht="15">
      <c r="B8" s="606">
        <v>3</v>
      </c>
      <c r="C8" s="24" t="s">
        <v>71</v>
      </c>
      <c r="D8" s="40">
        <v>14.8</v>
      </c>
      <c r="G8" s="633">
        <v>2</v>
      </c>
      <c r="H8" s="620" t="s">
        <v>20</v>
      </c>
      <c r="I8" s="591">
        <v>16.100000000000001</v>
      </c>
      <c r="J8" s="622">
        <f>I8-D9</f>
        <v>1.4000000000000021</v>
      </c>
      <c r="K8" s="623">
        <f>I8/D9</f>
        <v>1.0952380952380953</v>
      </c>
      <c r="L8" s="609"/>
      <c r="N8" s="633">
        <v>2</v>
      </c>
      <c r="O8" s="620" t="s">
        <v>35</v>
      </c>
      <c r="P8" s="22">
        <v>14.4</v>
      </c>
      <c r="Q8" s="622">
        <f>P8-I10</f>
        <v>0</v>
      </c>
      <c r="R8" s="623">
        <f>P8/I10</f>
        <v>1</v>
      </c>
      <c r="U8" s="633">
        <v>2</v>
      </c>
      <c r="V8" s="620" t="s">
        <v>77</v>
      </c>
      <c r="W8" s="591">
        <v>17.5</v>
      </c>
      <c r="X8" s="622">
        <f>W8-P12</f>
        <v>4.5999999999999996</v>
      </c>
      <c r="Y8" s="623">
        <f>W8/P12</f>
        <v>1.3565891472868217</v>
      </c>
      <c r="Z8" s="609"/>
      <c r="AA8" s="609"/>
      <c r="AB8" s="633">
        <v>2</v>
      </c>
      <c r="AC8" s="620" t="s">
        <v>47</v>
      </c>
      <c r="AD8" s="22">
        <v>16.100000000000001</v>
      </c>
      <c r="AE8" s="622">
        <f>AD8-W14</f>
        <v>6.2000000000000011</v>
      </c>
      <c r="AF8" s="623">
        <f>AD8/W14</f>
        <v>1.6262626262626263</v>
      </c>
      <c r="AG8" s="636"/>
      <c r="AI8" s="619">
        <v>2</v>
      </c>
      <c r="AJ8" s="620" t="s">
        <v>26</v>
      </c>
      <c r="AK8" s="592">
        <v>18.3</v>
      </c>
      <c r="AL8" s="634">
        <f>AK8-AD9</f>
        <v>3.5</v>
      </c>
      <c r="AM8" s="635">
        <f>AK8/AD9</f>
        <v>1.2364864864864864</v>
      </c>
      <c r="AP8" s="637">
        <v>2</v>
      </c>
      <c r="AQ8" s="631" t="s">
        <v>18</v>
      </c>
      <c r="AR8" s="632">
        <v>18.100000000000001</v>
      </c>
      <c r="AS8" s="627">
        <f>AR8-AK7</f>
        <v>-2.5</v>
      </c>
      <c r="AT8" s="628">
        <f>AR8/AK7</f>
        <v>0.87864077669902918</v>
      </c>
      <c r="AW8" s="637">
        <v>2</v>
      </c>
      <c r="AX8" s="631" t="s">
        <v>62</v>
      </c>
      <c r="AY8" s="632">
        <v>17.600000000000001</v>
      </c>
      <c r="AZ8" s="652">
        <f>AY8-AR7</f>
        <v>-3.5</v>
      </c>
      <c r="BA8" s="628">
        <f>AY8/AR7</f>
        <v>0.83412322274881523</v>
      </c>
      <c r="BD8" s="637">
        <v>2</v>
      </c>
      <c r="BE8" s="24" t="s">
        <v>18</v>
      </c>
      <c r="BF8" s="632">
        <v>20.8</v>
      </c>
      <c r="BG8" s="652">
        <f>BF8-AY7</f>
        <v>-4.5</v>
      </c>
      <c r="BH8" s="628">
        <f>BF8/AY7</f>
        <v>0.82213438735177868</v>
      </c>
      <c r="BK8" s="633">
        <v>2</v>
      </c>
      <c r="BL8" s="620" t="s">
        <v>35</v>
      </c>
      <c r="BM8" s="22">
        <v>14.4</v>
      </c>
      <c r="BN8" s="622">
        <f>BM8-BF9</f>
        <v>0</v>
      </c>
      <c r="BO8" s="635">
        <f>BM8/BF9</f>
        <v>1</v>
      </c>
      <c r="BR8" s="660">
        <v>2</v>
      </c>
      <c r="BS8" s="24" t="s">
        <v>35</v>
      </c>
      <c r="BT8" s="22">
        <v>14.4</v>
      </c>
      <c r="BU8" s="622">
        <f>BT8-BM8</f>
        <v>0</v>
      </c>
      <c r="BV8" s="635">
        <f>BT8/BM8</f>
        <v>1</v>
      </c>
    </row>
    <row r="9" spans="2:74" ht="15">
      <c r="B9" s="606">
        <v>4</v>
      </c>
      <c r="C9" s="24" t="s">
        <v>20</v>
      </c>
      <c r="D9" s="37">
        <v>14.7</v>
      </c>
      <c r="G9" s="633">
        <v>3</v>
      </c>
      <c r="H9" s="620" t="s">
        <v>71</v>
      </c>
      <c r="I9" s="22">
        <v>15.4</v>
      </c>
      <c r="J9" s="622">
        <f>I9-D8</f>
        <v>0.59999999999999964</v>
      </c>
      <c r="K9" s="623">
        <f>I9/D8</f>
        <v>1.0405405405405406</v>
      </c>
      <c r="L9" s="638"/>
      <c r="N9" s="633">
        <v>3</v>
      </c>
      <c r="O9" s="620" t="s">
        <v>26</v>
      </c>
      <c r="P9" s="592">
        <v>14.4</v>
      </c>
      <c r="Q9" s="622">
        <f>P9-I11</f>
        <v>9.9999999999999645E-2</v>
      </c>
      <c r="R9" s="623">
        <f>P9/I11</f>
        <v>1.0069930069930069</v>
      </c>
      <c r="U9" s="633">
        <v>3</v>
      </c>
      <c r="V9" s="620" t="s">
        <v>26</v>
      </c>
      <c r="W9" s="592">
        <v>14.6</v>
      </c>
      <c r="X9" s="622">
        <f>W9-P9</f>
        <v>0.19999999999999929</v>
      </c>
      <c r="Y9" s="623">
        <f>W9/P9</f>
        <v>1.0138888888888888</v>
      </c>
      <c r="Z9" s="609"/>
      <c r="AA9" s="609"/>
      <c r="AB9" s="633">
        <v>3</v>
      </c>
      <c r="AC9" s="620" t="s">
        <v>26</v>
      </c>
      <c r="AD9" s="592">
        <v>14.8</v>
      </c>
      <c r="AE9" s="639">
        <f>AD9-W9</f>
        <v>0.20000000000000107</v>
      </c>
      <c r="AF9" s="623">
        <f>AD9/W9</f>
        <v>1.0136986301369864</v>
      </c>
      <c r="AG9" s="636"/>
      <c r="AI9" s="619">
        <v>3</v>
      </c>
      <c r="AJ9" s="620" t="s">
        <v>67</v>
      </c>
      <c r="AK9" s="22">
        <v>16.8</v>
      </c>
      <c r="AL9" s="634">
        <f>AK9-AD12</f>
        <v>5.7000000000000011</v>
      </c>
      <c r="AM9" s="635">
        <f>AK9/AD12</f>
        <v>1.5135135135135136</v>
      </c>
      <c r="AP9" s="633">
        <v>3</v>
      </c>
      <c r="AQ9" s="620" t="s">
        <v>47</v>
      </c>
      <c r="AR9" s="22">
        <v>14.6</v>
      </c>
      <c r="AS9" s="634">
        <f>AR9-AK12</f>
        <v>2.6999999999999993</v>
      </c>
      <c r="AT9" s="635">
        <f>AR9/AK12</f>
        <v>1.2268907563025209</v>
      </c>
      <c r="AW9" s="633">
        <v>3</v>
      </c>
      <c r="AX9" s="620" t="s">
        <v>35</v>
      </c>
      <c r="AY9" s="22">
        <v>14.4</v>
      </c>
      <c r="AZ9" s="622">
        <f>AY9-AR10</f>
        <v>0</v>
      </c>
      <c r="BA9" s="635">
        <f>AY9/AR10</f>
        <v>1</v>
      </c>
      <c r="BD9" s="633">
        <v>3</v>
      </c>
      <c r="BE9" s="24" t="s">
        <v>35</v>
      </c>
      <c r="BF9" s="22">
        <v>14.4</v>
      </c>
      <c r="BG9" s="622">
        <f>BF9-AY9</f>
        <v>0</v>
      </c>
      <c r="BH9" s="635">
        <f>BF9/AY9</f>
        <v>1</v>
      </c>
      <c r="BK9" s="637">
        <v>3</v>
      </c>
      <c r="BL9" s="631" t="s">
        <v>26</v>
      </c>
      <c r="BM9" s="739">
        <v>12.8</v>
      </c>
      <c r="BN9" s="652">
        <f>BM9-BF10</f>
        <v>-0.79999999999999893</v>
      </c>
      <c r="BO9" s="628">
        <f>BM9/BF10</f>
        <v>0.94117647058823539</v>
      </c>
      <c r="BR9" s="660">
        <v>3</v>
      </c>
      <c r="BS9" s="24" t="s">
        <v>26</v>
      </c>
      <c r="BT9" s="592">
        <v>12.8</v>
      </c>
      <c r="BU9" s="622">
        <f>BT9-BM9</f>
        <v>0</v>
      </c>
      <c r="BV9" s="635">
        <f>BT9/BM9</f>
        <v>1</v>
      </c>
    </row>
    <row r="10" spans="2:74" ht="15">
      <c r="B10" s="606">
        <v>5</v>
      </c>
      <c r="C10" s="24" t="s">
        <v>35</v>
      </c>
      <c r="D10" s="40">
        <v>14.4</v>
      </c>
      <c r="G10" s="640">
        <v>4</v>
      </c>
      <c r="H10" s="641" t="s">
        <v>35</v>
      </c>
      <c r="I10" s="11">
        <v>14.4</v>
      </c>
      <c r="J10" s="642">
        <f>I10-D10</f>
        <v>0</v>
      </c>
      <c r="K10" s="643">
        <f>I10/D10</f>
        <v>1</v>
      </c>
      <c r="L10" s="644"/>
      <c r="N10" s="633">
        <v>4</v>
      </c>
      <c r="O10" s="620" t="s">
        <v>62</v>
      </c>
      <c r="P10" s="22">
        <v>13.4</v>
      </c>
      <c r="Q10" s="622">
        <f>P10-I18</f>
        <v>6.4</v>
      </c>
      <c r="R10" s="623">
        <f>P10/I18</f>
        <v>1.9142857142857144</v>
      </c>
      <c r="U10" s="633">
        <v>4</v>
      </c>
      <c r="V10" s="620" t="s">
        <v>35</v>
      </c>
      <c r="W10" s="22">
        <v>14.4</v>
      </c>
      <c r="X10" s="622">
        <f>W10-P8</f>
        <v>0</v>
      </c>
      <c r="Y10" s="623">
        <f>W10/P8</f>
        <v>1</v>
      </c>
      <c r="Z10" s="609"/>
      <c r="AA10" s="609"/>
      <c r="AB10" s="633">
        <v>4</v>
      </c>
      <c r="AC10" s="620" t="s">
        <v>35</v>
      </c>
      <c r="AD10" s="22">
        <v>14.4</v>
      </c>
      <c r="AE10" s="639">
        <f>AD10-W10</f>
        <v>0</v>
      </c>
      <c r="AF10" s="623">
        <f>AD10/W10</f>
        <v>1</v>
      </c>
      <c r="AG10" s="636"/>
      <c r="AI10" s="619">
        <v>4</v>
      </c>
      <c r="AJ10" s="620" t="s">
        <v>62</v>
      </c>
      <c r="AK10" s="22">
        <v>15.5</v>
      </c>
      <c r="AL10" s="634">
        <f>AK10-AD13</f>
        <v>5.0999999999999996</v>
      </c>
      <c r="AM10" s="635">
        <f>AK10/AD13</f>
        <v>1.4903846153846154</v>
      </c>
      <c r="AP10" s="633">
        <v>4</v>
      </c>
      <c r="AQ10" s="620" t="s">
        <v>35</v>
      </c>
      <c r="AR10" s="22">
        <v>14.4</v>
      </c>
      <c r="AS10" s="634">
        <f>AR10-AK11</f>
        <v>0</v>
      </c>
      <c r="AT10" s="635">
        <f>AR10/AK11</f>
        <v>1</v>
      </c>
      <c r="AW10" s="637">
        <v>4</v>
      </c>
      <c r="AX10" s="631" t="s">
        <v>26</v>
      </c>
      <c r="AY10" s="739">
        <v>13.7</v>
      </c>
      <c r="AZ10" s="652">
        <f>AY10-AR11</f>
        <v>-0.5</v>
      </c>
      <c r="BA10" s="628">
        <f>AY10/AR11</f>
        <v>0.96478873239436624</v>
      </c>
      <c r="BD10" s="637">
        <v>4</v>
      </c>
      <c r="BE10" s="24" t="s">
        <v>26</v>
      </c>
      <c r="BF10" s="739">
        <v>13.6</v>
      </c>
      <c r="BG10" s="652">
        <f>BF10-AY10</f>
        <v>-9.9999999999999645E-2</v>
      </c>
      <c r="BH10" s="628">
        <f>BF10/AY10</f>
        <v>0.99270072992700731</v>
      </c>
      <c r="BK10" s="637">
        <v>4</v>
      </c>
      <c r="BL10" s="631" t="s">
        <v>67</v>
      </c>
      <c r="BM10" s="632">
        <v>11.4</v>
      </c>
      <c r="BN10" s="652">
        <f>BM10-BF11</f>
        <v>-1.5</v>
      </c>
      <c r="BO10" s="628">
        <f>BM10/BF11</f>
        <v>0.88372093023255816</v>
      </c>
      <c r="BR10" s="660">
        <v>4</v>
      </c>
      <c r="BS10" s="24" t="s">
        <v>65</v>
      </c>
      <c r="BT10" s="22">
        <v>12.7</v>
      </c>
      <c r="BU10" s="622">
        <f>BT10-BM17</f>
        <v>6.3999999999999995</v>
      </c>
      <c r="BV10" s="635" t="s">
        <v>244</v>
      </c>
    </row>
    <row r="11" spans="2:74" ht="15">
      <c r="B11" s="606">
        <v>6</v>
      </c>
      <c r="C11" s="24" t="s">
        <v>67</v>
      </c>
      <c r="D11" s="40">
        <v>12.4</v>
      </c>
      <c r="G11" s="606">
        <v>5</v>
      </c>
      <c r="H11" s="24" t="s">
        <v>26</v>
      </c>
      <c r="I11" s="37">
        <v>14.3</v>
      </c>
      <c r="J11" s="645">
        <f>I11-D7</f>
        <v>-0.89999999999999858</v>
      </c>
      <c r="K11" s="646">
        <f>I11/D7</f>
        <v>0.94078947368421062</v>
      </c>
      <c r="L11" s="638"/>
      <c r="N11" s="633">
        <v>5</v>
      </c>
      <c r="O11" s="620" t="s">
        <v>67</v>
      </c>
      <c r="P11" s="22">
        <v>13</v>
      </c>
      <c r="Q11" s="622">
        <f>P11-I14</f>
        <v>2.3000000000000007</v>
      </c>
      <c r="R11" s="623">
        <f>P11/I14</f>
        <v>1.2149532710280375</v>
      </c>
      <c r="U11" s="633">
        <v>5</v>
      </c>
      <c r="V11" s="620" t="s">
        <v>67</v>
      </c>
      <c r="W11" s="22">
        <v>14.1</v>
      </c>
      <c r="X11" s="622">
        <f>W11-P11</f>
        <v>1.0999999999999996</v>
      </c>
      <c r="Y11" s="623">
        <f>W11/P11</f>
        <v>1.0846153846153845</v>
      </c>
      <c r="Z11" s="647"/>
      <c r="AA11" s="647"/>
      <c r="AB11" s="633">
        <v>5</v>
      </c>
      <c r="AC11" s="620" t="s">
        <v>65</v>
      </c>
      <c r="AD11" s="22">
        <v>11.5</v>
      </c>
      <c r="AE11" s="639">
        <f>AD11-W13</f>
        <v>0</v>
      </c>
      <c r="AF11" s="623">
        <f>AD11/W13</f>
        <v>1</v>
      </c>
      <c r="AG11" s="636"/>
      <c r="AI11" s="619">
        <v>5</v>
      </c>
      <c r="AJ11" s="620" t="s">
        <v>35</v>
      </c>
      <c r="AK11" s="22">
        <v>14.4</v>
      </c>
      <c r="AL11" s="634">
        <f>AK11-AD10</f>
        <v>0</v>
      </c>
      <c r="AM11" s="635">
        <f>AK11/AD10</f>
        <v>1</v>
      </c>
      <c r="AP11" s="637">
        <v>5</v>
      </c>
      <c r="AQ11" s="631" t="s">
        <v>26</v>
      </c>
      <c r="AR11" s="648">
        <v>14.2</v>
      </c>
      <c r="AS11" s="627">
        <f>AR11-AK8</f>
        <v>-4.1000000000000014</v>
      </c>
      <c r="AT11" s="628">
        <f>AR11/AK8</f>
        <v>0.77595628415300544</v>
      </c>
      <c r="AW11" s="637">
        <v>5</v>
      </c>
      <c r="AX11" s="631" t="s">
        <v>47</v>
      </c>
      <c r="AY11" s="632">
        <v>11.8</v>
      </c>
      <c r="AZ11" s="652">
        <f>AY11-AR9</f>
        <v>-2.7999999999999989</v>
      </c>
      <c r="BA11" s="628">
        <f>AY11/AR9</f>
        <v>0.8082191780821919</v>
      </c>
      <c r="BD11" s="633">
        <v>5</v>
      </c>
      <c r="BE11" s="24" t="s">
        <v>67</v>
      </c>
      <c r="BF11" s="22">
        <v>12.9</v>
      </c>
      <c r="BG11" s="622">
        <f>BF11-AY12</f>
        <v>1.0999999999999996</v>
      </c>
      <c r="BH11" s="635">
        <f>BF11/AY12</f>
        <v>1.0932203389830508</v>
      </c>
      <c r="BK11" s="656">
        <v>5</v>
      </c>
      <c r="BL11" s="641" t="s">
        <v>178</v>
      </c>
      <c r="BM11" s="11">
        <v>9.8000000000000007</v>
      </c>
      <c r="BN11" s="657">
        <f>BM11-BF15</f>
        <v>1.6000000000000014</v>
      </c>
      <c r="BO11" s="741">
        <f>BM11/BF15</f>
        <v>1.1951219512195124</v>
      </c>
      <c r="BR11" s="660">
        <v>5</v>
      </c>
      <c r="BS11" s="24" t="s">
        <v>41</v>
      </c>
      <c r="BT11" s="22">
        <v>11.2</v>
      </c>
      <c r="BU11" s="622">
        <f>BT11-BM23</f>
        <v>5.7999999999999989</v>
      </c>
      <c r="BV11" s="635" t="s">
        <v>244</v>
      </c>
    </row>
    <row r="12" spans="2:74" ht="15">
      <c r="B12" s="606">
        <v>7</v>
      </c>
      <c r="C12" s="24" t="s">
        <v>65</v>
      </c>
      <c r="D12" s="40">
        <v>11.5</v>
      </c>
      <c r="G12" s="640">
        <v>6</v>
      </c>
      <c r="H12" s="641" t="s">
        <v>65</v>
      </c>
      <c r="I12" s="11">
        <v>11.5</v>
      </c>
      <c r="J12" s="642">
        <f>I12-D12</f>
        <v>0</v>
      </c>
      <c r="K12" s="643">
        <f>I12/D12</f>
        <v>1</v>
      </c>
      <c r="L12" s="644"/>
      <c r="N12" s="649">
        <v>6</v>
      </c>
      <c r="O12" s="14" t="s">
        <v>77</v>
      </c>
      <c r="P12" s="16">
        <v>12.9</v>
      </c>
      <c r="Q12" s="650">
        <f>P12-I86</f>
        <v>12.9</v>
      </c>
      <c r="R12" s="651" t="s">
        <v>84</v>
      </c>
      <c r="U12" s="637">
        <v>6</v>
      </c>
      <c r="V12" s="631" t="s">
        <v>62</v>
      </c>
      <c r="W12" s="632">
        <v>13</v>
      </c>
      <c r="X12" s="652">
        <f>W12-P10</f>
        <v>-0.40000000000000036</v>
      </c>
      <c r="Y12" s="653">
        <f>W12/P10</f>
        <v>0.97014925373134331</v>
      </c>
      <c r="Z12" s="609"/>
      <c r="AA12" s="609"/>
      <c r="AB12" s="654">
        <v>6</v>
      </c>
      <c r="AC12" s="625" t="s">
        <v>67</v>
      </c>
      <c r="AD12" s="626">
        <v>11.1</v>
      </c>
      <c r="AE12" s="655">
        <f>AD12-W11</f>
        <v>-3</v>
      </c>
      <c r="AF12" s="628">
        <f>AD12/W11</f>
        <v>0.78723404255319152</v>
      </c>
      <c r="AG12" s="629"/>
      <c r="AI12" s="630">
        <v>6</v>
      </c>
      <c r="AJ12" s="631" t="s">
        <v>47</v>
      </c>
      <c r="AK12" s="632">
        <v>11.9</v>
      </c>
      <c r="AL12" s="627">
        <f>AK12-AD8</f>
        <v>-4.2000000000000011</v>
      </c>
      <c r="AM12" s="628">
        <f>AK12/AD8</f>
        <v>0.73913043478260865</v>
      </c>
      <c r="AP12" s="637">
        <v>6</v>
      </c>
      <c r="AQ12" s="631" t="s">
        <v>67</v>
      </c>
      <c r="AR12" s="632">
        <v>13.4</v>
      </c>
      <c r="AS12" s="627">
        <f>AR12-AK9</f>
        <v>-3.4000000000000004</v>
      </c>
      <c r="AT12" s="628">
        <f>AR12/AK9</f>
        <v>0.79761904761904756</v>
      </c>
      <c r="AW12" s="637">
        <v>6</v>
      </c>
      <c r="AX12" s="631" t="s">
        <v>67</v>
      </c>
      <c r="AY12" s="632">
        <v>11.8</v>
      </c>
      <c r="AZ12" s="652">
        <f>AY12-AR12</f>
        <v>-1.5999999999999996</v>
      </c>
      <c r="BA12" s="628">
        <f>AY12/AR12</f>
        <v>0.88059701492537312</v>
      </c>
      <c r="BD12" s="656">
        <v>6</v>
      </c>
      <c r="BE12" s="24" t="s">
        <v>89</v>
      </c>
      <c r="BF12" s="38">
        <v>8.5</v>
      </c>
      <c r="BG12" s="657">
        <f>BF12-AY14</f>
        <v>0.19999999999999929</v>
      </c>
      <c r="BH12" s="741">
        <f>BF12/AY14</f>
        <v>1.0240963855421685</v>
      </c>
      <c r="BK12" s="656">
        <v>6</v>
      </c>
      <c r="BL12" s="641" t="s">
        <v>21</v>
      </c>
      <c r="BM12" s="38">
        <v>8.6999999999999993</v>
      </c>
      <c r="BN12" s="657">
        <f>BM12-BF19</f>
        <v>2.7999999999999989</v>
      </c>
      <c r="BO12" s="741">
        <f>BM12/BF19</f>
        <v>1.4745762711864405</v>
      </c>
      <c r="BR12" s="660">
        <v>6</v>
      </c>
      <c r="BS12" s="24" t="s">
        <v>178</v>
      </c>
      <c r="BT12" s="22">
        <v>10.199999999999999</v>
      </c>
      <c r="BU12" s="622">
        <f>BT12-BM11</f>
        <v>0.39999999999999858</v>
      </c>
      <c r="BV12" s="635">
        <f>BT12/BM11</f>
        <v>1.0408163265306121</v>
      </c>
    </row>
    <row r="13" spans="2:74" ht="15">
      <c r="B13" s="606">
        <v>8</v>
      </c>
      <c r="C13" s="24" t="s">
        <v>51</v>
      </c>
      <c r="D13" s="37">
        <v>11.2</v>
      </c>
      <c r="G13" s="606">
        <v>7</v>
      </c>
      <c r="H13" s="24" t="s">
        <v>178</v>
      </c>
      <c r="I13" s="40">
        <v>10.8</v>
      </c>
      <c r="J13" s="645">
        <f>I13-D14</f>
        <v>-0.19999999999999929</v>
      </c>
      <c r="K13" s="646">
        <f>I13/D14</f>
        <v>0.98181818181818192</v>
      </c>
      <c r="L13" s="644"/>
      <c r="N13" s="656">
        <v>7</v>
      </c>
      <c r="O13" s="641" t="s">
        <v>65</v>
      </c>
      <c r="P13" s="11">
        <v>11.5</v>
      </c>
      <c r="Q13" s="657">
        <f>P13-I12</f>
        <v>0</v>
      </c>
      <c r="R13" s="658">
        <f>P13/I12</f>
        <v>1</v>
      </c>
      <c r="U13" s="633">
        <v>7</v>
      </c>
      <c r="V13" s="620" t="s">
        <v>65</v>
      </c>
      <c r="W13" s="22">
        <v>11.5</v>
      </c>
      <c r="X13" s="622">
        <f>W13-P13</f>
        <v>0</v>
      </c>
      <c r="Y13" s="623">
        <f>W13/P13</f>
        <v>1</v>
      </c>
      <c r="Z13" s="659"/>
      <c r="AA13" s="659"/>
      <c r="AB13" s="654">
        <v>7</v>
      </c>
      <c r="AC13" s="625" t="s">
        <v>62</v>
      </c>
      <c r="AD13" s="626">
        <v>10.4</v>
      </c>
      <c r="AE13" s="655">
        <f>AD13-W12</f>
        <v>-2.5999999999999996</v>
      </c>
      <c r="AF13" s="628">
        <f>AD13/W12</f>
        <v>0.8</v>
      </c>
      <c r="AG13" s="629"/>
      <c r="AI13" s="630">
        <v>7</v>
      </c>
      <c r="AJ13" s="631" t="s">
        <v>65</v>
      </c>
      <c r="AK13" s="632">
        <v>10.8</v>
      </c>
      <c r="AL13" s="627">
        <f>AK13-AD11</f>
        <v>-0.69999999999999929</v>
      </c>
      <c r="AM13" s="628">
        <f>AK13/AD11</f>
        <v>0.93913043478260871</v>
      </c>
      <c r="AP13" s="633">
        <v>7</v>
      </c>
      <c r="AQ13" s="620" t="s">
        <v>89</v>
      </c>
      <c r="AR13" s="591">
        <v>11.7</v>
      </c>
      <c r="AS13" s="634">
        <f>AR13-AK17</f>
        <v>4.5999999999999996</v>
      </c>
      <c r="AT13" s="635">
        <f>AR13/AK17</f>
        <v>1.647887323943662</v>
      </c>
      <c r="AW13" s="660">
        <v>7</v>
      </c>
      <c r="AX13" s="24" t="s">
        <v>51</v>
      </c>
      <c r="AY13" s="37">
        <v>8.6</v>
      </c>
      <c r="AZ13" s="663">
        <f>AY13-AR15</f>
        <v>-0.20000000000000107</v>
      </c>
      <c r="BA13" s="740">
        <f>AY13/AR15</f>
        <v>0.97727272727272718</v>
      </c>
      <c r="BD13" s="660">
        <v>7</v>
      </c>
      <c r="BE13" s="24" t="s">
        <v>51</v>
      </c>
      <c r="BF13" s="40">
        <v>8.5</v>
      </c>
      <c r="BG13" s="663">
        <f>BF13-AY13</f>
        <v>-9.9999999999999645E-2</v>
      </c>
      <c r="BH13" s="740">
        <f>BF13/AY13</f>
        <v>0.9883720930232559</v>
      </c>
      <c r="BK13" s="660">
        <v>7</v>
      </c>
      <c r="BL13" s="24" t="s">
        <v>51</v>
      </c>
      <c r="BM13" s="40">
        <v>8.3000000000000007</v>
      </c>
      <c r="BN13" s="663">
        <f>BM13-BF13</f>
        <v>-0.19999999999999929</v>
      </c>
      <c r="BO13" s="740">
        <f>BM13/BF13</f>
        <v>0.9764705882352942</v>
      </c>
      <c r="BR13" s="660">
        <v>7</v>
      </c>
      <c r="BS13" s="24" t="s">
        <v>67</v>
      </c>
      <c r="BT13" s="40">
        <v>9.6</v>
      </c>
      <c r="BU13" s="663">
        <f>BT13-BM10</f>
        <v>-1.8000000000000007</v>
      </c>
      <c r="BV13" s="740">
        <f>BT13/BM10</f>
        <v>0.84210526315789469</v>
      </c>
    </row>
    <row r="14" spans="2:74" ht="15">
      <c r="B14" s="606">
        <v>9</v>
      </c>
      <c r="C14" s="24" t="s">
        <v>178</v>
      </c>
      <c r="D14" s="40">
        <v>11</v>
      </c>
      <c r="G14" s="606">
        <v>8</v>
      </c>
      <c r="H14" s="24" t="s">
        <v>67</v>
      </c>
      <c r="I14" s="40">
        <v>10.7</v>
      </c>
      <c r="J14" s="645">
        <f>I14-D11</f>
        <v>-1.7000000000000011</v>
      </c>
      <c r="K14" s="646">
        <f>I14/D11</f>
        <v>0.86290322580645151</v>
      </c>
      <c r="L14" s="644"/>
      <c r="N14" s="656">
        <v>8</v>
      </c>
      <c r="O14" s="641" t="s">
        <v>51</v>
      </c>
      <c r="P14" s="38">
        <v>10.1</v>
      </c>
      <c r="Q14" s="657">
        <f>P14-I15</f>
        <v>0</v>
      </c>
      <c r="R14" s="658">
        <f>P14/I15</f>
        <v>1</v>
      </c>
      <c r="U14" s="660">
        <v>8</v>
      </c>
      <c r="V14" s="24" t="s">
        <v>47</v>
      </c>
      <c r="W14" s="11">
        <v>9.9</v>
      </c>
      <c r="X14" s="657">
        <f>W14-P15</f>
        <v>1.4000000000000004</v>
      </c>
      <c r="Y14" s="658">
        <f>W14/P15</f>
        <v>1.1647058823529413</v>
      </c>
      <c r="Z14" s="613"/>
      <c r="AA14" s="613"/>
      <c r="AB14" s="656">
        <v>8</v>
      </c>
      <c r="AC14" s="641" t="s">
        <v>51</v>
      </c>
      <c r="AD14" s="38">
        <v>8.9</v>
      </c>
      <c r="AE14" s="661">
        <f>AD14-W16</f>
        <v>0</v>
      </c>
      <c r="AF14" s="658">
        <f>AD14/W16</f>
        <v>1</v>
      </c>
      <c r="AG14" s="613"/>
      <c r="AI14" s="656">
        <v>8</v>
      </c>
      <c r="AJ14" s="641" t="s">
        <v>51</v>
      </c>
      <c r="AK14" s="38">
        <v>8.9</v>
      </c>
      <c r="AL14" s="661">
        <f>AK14-AD14</f>
        <v>0</v>
      </c>
      <c r="AM14" s="658">
        <f>AK14/AD14</f>
        <v>1</v>
      </c>
      <c r="AP14" s="633">
        <v>8</v>
      </c>
      <c r="AQ14" s="620" t="s">
        <v>65</v>
      </c>
      <c r="AR14" s="22">
        <v>10.8</v>
      </c>
      <c r="AS14" s="634">
        <f>AR14-AK13</f>
        <v>0</v>
      </c>
      <c r="AT14" s="635">
        <f>AR14/AK13</f>
        <v>1</v>
      </c>
      <c r="AW14" s="660">
        <v>8</v>
      </c>
      <c r="AX14" s="24" t="s">
        <v>89</v>
      </c>
      <c r="AY14" s="37">
        <v>8.3000000000000007</v>
      </c>
      <c r="AZ14" s="663">
        <f>AY14-AR13</f>
        <v>-3.3999999999999986</v>
      </c>
      <c r="BA14" s="740">
        <f>AY14/AR13</f>
        <v>0.70940170940170955</v>
      </c>
      <c r="BD14" s="656">
        <v>8</v>
      </c>
      <c r="BE14" s="24" t="s">
        <v>71</v>
      </c>
      <c r="BF14" s="11">
        <v>8.3000000000000007</v>
      </c>
      <c r="BG14" s="657">
        <f>BF14-AY24</f>
        <v>5.1000000000000005</v>
      </c>
      <c r="BH14" s="741" t="s">
        <v>170</v>
      </c>
      <c r="BK14" s="660">
        <v>8</v>
      </c>
      <c r="BL14" s="24" t="s">
        <v>89</v>
      </c>
      <c r="BM14" s="37">
        <v>7.9</v>
      </c>
      <c r="BN14" s="663">
        <f>BM14-BF12</f>
        <v>-0.59999999999999964</v>
      </c>
      <c r="BO14" s="740">
        <f>BM14/BF12</f>
        <v>0.92941176470588238</v>
      </c>
      <c r="BR14" s="660">
        <v>8</v>
      </c>
      <c r="BS14" s="24" t="s">
        <v>21</v>
      </c>
      <c r="BT14" s="37">
        <v>8.5</v>
      </c>
      <c r="BU14" s="663">
        <f>BT14-BM12</f>
        <v>-0.19999999999999929</v>
      </c>
      <c r="BV14" s="740">
        <f>BT14/BM12</f>
        <v>0.97701149425287359</v>
      </c>
    </row>
    <row r="15" spans="2:74" ht="15">
      <c r="B15" s="606">
        <v>10</v>
      </c>
      <c r="C15" s="24" t="s">
        <v>4</v>
      </c>
      <c r="D15" s="31">
        <v>9.1999999999999993</v>
      </c>
      <c r="G15" s="606">
        <v>9</v>
      </c>
      <c r="H15" s="24" t="s">
        <v>51</v>
      </c>
      <c r="I15" s="37">
        <v>10.1</v>
      </c>
      <c r="J15" s="645">
        <f>I15-D13</f>
        <v>-1.0999999999999996</v>
      </c>
      <c r="K15" s="646">
        <f>I15/D13</f>
        <v>0.9017857142857143</v>
      </c>
      <c r="L15" s="609"/>
      <c r="N15" s="633">
        <v>9</v>
      </c>
      <c r="O15" s="620" t="s">
        <v>47</v>
      </c>
      <c r="P15" s="22">
        <v>8.5</v>
      </c>
      <c r="Q15" s="622">
        <f>P15-I17</f>
        <v>1.4000000000000004</v>
      </c>
      <c r="R15" s="623">
        <f>P15/I17</f>
        <v>1.1971830985915493</v>
      </c>
      <c r="U15" s="649">
        <v>9</v>
      </c>
      <c r="V15" s="14" t="s">
        <v>17</v>
      </c>
      <c r="W15" s="16">
        <v>9.1999999999999993</v>
      </c>
      <c r="X15" s="650">
        <f>W15-P57</f>
        <v>9.1999999999999993</v>
      </c>
      <c r="Y15" s="612" t="s">
        <v>84</v>
      </c>
      <c r="Z15" s="662"/>
      <c r="AA15" s="662"/>
      <c r="AB15" s="656">
        <v>9</v>
      </c>
      <c r="AC15" s="641" t="s">
        <v>9</v>
      </c>
      <c r="AD15" s="27">
        <v>7.3</v>
      </c>
      <c r="AE15" s="661">
        <f>AD15-W17</f>
        <v>0</v>
      </c>
      <c r="AF15" s="658">
        <f>AD15/W17</f>
        <v>1</v>
      </c>
      <c r="AG15" s="613"/>
      <c r="AI15" s="656">
        <v>9</v>
      </c>
      <c r="AJ15" s="641" t="s">
        <v>17</v>
      </c>
      <c r="AK15" s="11">
        <v>7.8</v>
      </c>
      <c r="AL15" s="661">
        <f>AK15-AD16</f>
        <v>2.0999999999999996</v>
      </c>
      <c r="AM15" s="658">
        <f>AK15/AD16</f>
        <v>1.368421052631579</v>
      </c>
      <c r="AP15" s="606">
        <v>9</v>
      </c>
      <c r="AQ15" s="24" t="s">
        <v>51</v>
      </c>
      <c r="AR15" s="37">
        <v>8.8000000000000007</v>
      </c>
      <c r="AS15" s="663">
        <f>AR15-AK14</f>
        <v>-9.9999999999999645E-2</v>
      </c>
      <c r="AT15" s="610">
        <f>AR15/AK14</f>
        <v>0.98876404494382031</v>
      </c>
      <c r="AW15" s="640">
        <v>9</v>
      </c>
      <c r="AX15" s="641" t="s">
        <v>178</v>
      </c>
      <c r="AY15" s="11">
        <v>7.5</v>
      </c>
      <c r="AZ15" s="657">
        <f>AY15-AR17</f>
        <v>1</v>
      </c>
      <c r="BA15" s="741">
        <f>AY15/AR17</f>
        <v>1.1538461538461537</v>
      </c>
      <c r="BD15" s="640">
        <v>9</v>
      </c>
      <c r="BE15" s="24" t="s">
        <v>178</v>
      </c>
      <c r="BF15" s="11">
        <v>8.1999999999999993</v>
      </c>
      <c r="BG15" s="657">
        <f>BF15-AY15</f>
        <v>0.69999999999999929</v>
      </c>
      <c r="BH15" s="741">
        <f>BF15/AY15</f>
        <v>1.0933333333333333</v>
      </c>
      <c r="BK15" s="656">
        <v>9</v>
      </c>
      <c r="BL15" s="641" t="s">
        <v>9</v>
      </c>
      <c r="BM15" s="27">
        <v>7.3</v>
      </c>
      <c r="BN15" s="657">
        <f>BM15-BF16</f>
        <v>0</v>
      </c>
      <c r="BO15" s="741">
        <f>BM15/BF16</f>
        <v>1</v>
      </c>
      <c r="BR15" s="660">
        <v>9</v>
      </c>
      <c r="BS15" s="24" t="s">
        <v>51</v>
      </c>
      <c r="BT15" s="40">
        <v>7.7</v>
      </c>
      <c r="BU15" s="663">
        <f>BT15-BM13</f>
        <v>-0.60000000000000053</v>
      </c>
      <c r="BV15" s="740">
        <f>BT15/BM13</f>
        <v>0.92771084337349397</v>
      </c>
    </row>
    <row r="16" spans="2:74" ht="15">
      <c r="B16" s="606">
        <v>11</v>
      </c>
      <c r="C16" s="24" t="s">
        <v>23</v>
      </c>
      <c r="D16" s="40">
        <v>8.1999999999999993</v>
      </c>
      <c r="G16" s="633">
        <v>10</v>
      </c>
      <c r="H16" s="620" t="s">
        <v>9</v>
      </c>
      <c r="I16" s="664">
        <v>9.3000000000000007</v>
      </c>
      <c r="J16" s="622">
        <f>I16-D18</f>
        <v>2.0000000000000009</v>
      </c>
      <c r="K16" s="623">
        <f>I16/D18</f>
        <v>1.2739726027397262</v>
      </c>
      <c r="L16" s="638"/>
      <c r="N16" s="660">
        <v>10</v>
      </c>
      <c r="O16" s="24" t="s">
        <v>71</v>
      </c>
      <c r="P16" s="40">
        <v>8.1999999999999993</v>
      </c>
      <c r="Q16" s="663">
        <f>P16-I9</f>
        <v>-7.2000000000000011</v>
      </c>
      <c r="R16" s="610">
        <f>P16/I9</f>
        <v>0.53246753246753242</v>
      </c>
      <c r="U16" s="660">
        <v>10</v>
      </c>
      <c r="V16" s="24" t="s">
        <v>51</v>
      </c>
      <c r="W16" s="37">
        <v>8.9</v>
      </c>
      <c r="X16" s="663">
        <f>W16-P14</f>
        <v>-1.1999999999999993</v>
      </c>
      <c r="Y16" s="610">
        <f>W16/P14</f>
        <v>0.8811881188118813</v>
      </c>
      <c r="Z16" s="659"/>
      <c r="AA16" s="659"/>
      <c r="AB16" s="660">
        <v>10</v>
      </c>
      <c r="AC16" s="24" t="s">
        <v>23</v>
      </c>
      <c r="AD16" s="40">
        <v>5.7</v>
      </c>
      <c r="AE16" s="665">
        <f>AD16-W18</f>
        <v>-1</v>
      </c>
      <c r="AF16" s="610">
        <f>AD16/W18</f>
        <v>0.85074626865671643</v>
      </c>
      <c r="AG16" s="666"/>
      <c r="AI16" s="656">
        <v>10</v>
      </c>
      <c r="AJ16" s="641" t="s">
        <v>9</v>
      </c>
      <c r="AK16" s="27">
        <v>7.3</v>
      </c>
      <c r="AL16" s="661">
        <f>AK16-AD15</f>
        <v>0</v>
      </c>
      <c r="AM16" s="658">
        <f>AK16/AD15</f>
        <v>1</v>
      </c>
      <c r="AP16" s="640">
        <v>10</v>
      </c>
      <c r="AQ16" s="641" t="s">
        <v>9</v>
      </c>
      <c r="AR16" s="27">
        <v>7.3</v>
      </c>
      <c r="AS16" s="657">
        <f>AR16-AK16</f>
        <v>0</v>
      </c>
      <c r="AT16" s="658">
        <f>AR16/AK16</f>
        <v>1</v>
      </c>
      <c r="AW16" s="640">
        <v>10</v>
      </c>
      <c r="AX16" s="641" t="s">
        <v>9</v>
      </c>
      <c r="AY16" s="27">
        <v>7.3</v>
      </c>
      <c r="AZ16" s="657">
        <f>AY16-AR16</f>
        <v>0</v>
      </c>
      <c r="BA16" s="741">
        <f>AY16/AR16</f>
        <v>1</v>
      </c>
      <c r="BD16" s="640">
        <v>10</v>
      </c>
      <c r="BE16" s="24" t="s">
        <v>9</v>
      </c>
      <c r="BF16" s="27">
        <v>7.3</v>
      </c>
      <c r="BG16" s="657">
        <f>BF16-AY16</f>
        <v>0</v>
      </c>
      <c r="BH16" s="741">
        <f>BF16/AY16</f>
        <v>1</v>
      </c>
      <c r="BK16" s="656">
        <v>10</v>
      </c>
      <c r="BL16" s="641" t="s">
        <v>47</v>
      </c>
      <c r="BM16" s="11">
        <v>6.8</v>
      </c>
      <c r="BN16" s="657">
        <f>BM16-BF17</f>
        <v>0</v>
      </c>
      <c r="BO16" s="741">
        <f>BM16/BF17</f>
        <v>1</v>
      </c>
      <c r="BR16" s="660">
        <v>10</v>
      </c>
      <c r="BS16" s="24" t="s">
        <v>9</v>
      </c>
      <c r="BT16" s="27">
        <v>7.3</v>
      </c>
      <c r="BU16" s="657">
        <f>BT16-BM15</f>
        <v>0</v>
      </c>
      <c r="BV16" s="741">
        <f>BT16/BM15</f>
        <v>1</v>
      </c>
    </row>
    <row r="17" spans="2:74" ht="15">
      <c r="B17" s="606">
        <v>12</v>
      </c>
      <c r="C17" s="24" t="s">
        <v>2</v>
      </c>
      <c r="D17" s="31">
        <v>8</v>
      </c>
      <c r="G17" s="640">
        <v>11</v>
      </c>
      <c r="H17" s="641" t="s">
        <v>47</v>
      </c>
      <c r="I17" s="11">
        <v>7.1</v>
      </c>
      <c r="J17" s="642">
        <f>I17-D19</f>
        <v>0</v>
      </c>
      <c r="K17" s="643">
        <f>I17/D19</f>
        <v>1</v>
      </c>
      <c r="L17" s="609"/>
      <c r="N17" s="660">
        <v>11</v>
      </c>
      <c r="O17" s="24" t="s">
        <v>9</v>
      </c>
      <c r="P17" s="28">
        <v>7.3</v>
      </c>
      <c r="Q17" s="663">
        <f>P17-I16</f>
        <v>-2.0000000000000009</v>
      </c>
      <c r="R17" s="610">
        <f>P17/I16</f>
        <v>0.78494623655913975</v>
      </c>
      <c r="U17" s="656">
        <v>11</v>
      </c>
      <c r="V17" s="641" t="s">
        <v>9</v>
      </c>
      <c r="W17" s="27">
        <v>7.3</v>
      </c>
      <c r="X17" s="657">
        <f>W17-P17</f>
        <v>0</v>
      </c>
      <c r="Y17" s="658">
        <f>W17/P17</f>
        <v>1</v>
      </c>
      <c r="Z17" s="659"/>
      <c r="AA17" s="659"/>
      <c r="AB17" s="667">
        <v>11</v>
      </c>
      <c r="AC17" s="668" t="s">
        <v>63</v>
      </c>
      <c r="AD17" s="594">
        <v>5.7</v>
      </c>
      <c r="AE17" s="669">
        <f>AD17-W81</f>
        <v>5.7</v>
      </c>
      <c r="AF17" s="670" t="s">
        <v>84</v>
      </c>
      <c r="AG17" s="666"/>
      <c r="AI17" s="656">
        <v>11</v>
      </c>
      <c r="AJ17" s="641" t="s">
        <v>89</v>
      </c>
      <c r="AK17" s="38">
        <v>7.1</v>
      </c>
      <c r="AL17" s="661">
        <f>AK17-AD21</f>
        <v>2.3999999999999995</v>
      </c>
      <c r="AM17" s="658">
        <f>AK17/AD21</f>
        <v>1.5106382978723403</v>
      </c>
      <c r="AP17" s="640">
        <v>11</v>
      </c>
      <c r="AQ17" s="641" t="s">
        <v>178</v>
      </c>
      <c r="AR17" s="11">
        <v>6.5</v>
      </c>
      <c r="AS17" s="657">
        <f>AR17-AK18</f>
        <v>0</v>
      </c>
      <c r="AT17" s="658">
        <f>AR17/AK18</f>
        <v>1</v>
      </c>
      <c r="AW17" s="606">
        <v>11</v>
      </c>
      <c r="AX17" s="24" t="s">
        <v>65</v>
      </c>
      <c r="AY17" s="40">
        <v>6.3</v>
      </c>
      <c r="AZ17" s="663">
        <f>AY17-AR14</f>
        <v>-4.5000000000000009</v>
      </c>
      <c r="BA17" s="740">
        <f>AY17/AR14</f>
        <v>0.58333333333333326</v>
      </c>
      <c r="BD17" s="606">
        <v>11</v>
      </c>
      <c r="BE17" s="24" t="s">
        <v>47</v>
      </c>
      <c r="BF17" s="40">
        <v>6.8</v>
      </c>
      <c r="BG17" s="663">
        <f>BF17-AY11</f>
        <v>-5.0000000000000009</v>
      </c>
      <c r="BH17" s="740">
        <f>BF17/AY11</f>
        <v>0.57627118644067787</v>
      </c>
      <c r="BK17" s="656">
        <v>11</v>
      </c>
      <c r="BL17" s="641" t="s">
        <v>65</v>
      </c>
      <c r="BM17" s="11">
        <v>6.3</v>
      </c>
      <c r="BN17" s="657">
        <f>BM17-BF18</f>
        <v>0</v>
      </c>
      <c r="BO17" s="741">
        <f>BM17/BF18</f>
        <v>1</v>
      </c>
      <c r="BR17" s="660">
        <v>11</v>
      </c>
      <c r="BS17" s="24" t="s">
        <v>89</v>
      </c>
      <c r="BT17" s="37">
        <v>7.2</v>
      </c>
      <c r="BU17" s="663">
        <f>BT17-BM14</f>
        <v>-0.70000000000000018</v>
      </c>
      <c r="BV17" s="740">
        <f>BT17/BM14</f>
        <v>0.91139240506329111</v>
      </c>
    </row>
    <row r="18" spans="2:74" ht="15">
      <c r="B18" s="606">
        <v>13</v>
      </c>
      <c r="C18" s="24" t="s">
        <v>9</v>
      </c>
      <c r="D18" s="28">
        <v>7.3</v>
      </c>
      <c r="G18" s="633">
        <v>12</v>
      </c>
      <c r="H18" s="620" t="s">
        <v>62</v>
      </c>
      <c r="I18" s="22">
        <v>7</v>
      </c>
      <c r="J18" s="622">
        <f>I18-D20</f>
        <v>0.20000000000000018</v>
      </c>
      <c r="K18" s="623">
        <f>I18/D20</f>
        <v>1.0294117647058825</v>
      </c>
      <c r="L18" s="644"/>
      <c r="N18" s="633">
        <v>12</v>
      </c>
      <c r="O18" s="620" t="s">
        <v>32</v>
      </c>
      <c r="P18" s="22">
        <v>6.6</v>
      </c>
      <c r="Q18" s="622">
        <f>P18-I31</f>
        <v>4.3999999999999995</v>
      </c>
      <c r="R18" s="623">
        <f>P18/I31</f>
        <v>2.9999999999999996</v>
      </c>
      <c r="U18" s="656">
        <v>12</v>
      </c>
      <c r="V18" s="641" t="s">
        <v>23</v>
      </c>
      <c r="W18" s="11">
        <v>6.7</v>
      </c>
      <c r="X18" s="657">
        <f>W18-P20</f>
        <v>1.2999999999999998</v>
      </c>
      <c r="Y18" s="658">
        <f>W18/P20</f>
        <v>1.2407407407407407</v>
      </c>
      <c r="Z18" s="659"/>
      <c r="AA18" s="659"/>
      <c r="AB18" s="656">
        <v>12</v>
      </c>
      <c r="AC18" s="641" t="s">
        <v>72</v>
      </c>
      <c r="AD18" s="38">
        <v>5.3</v>
      </c>
      <c r="AE18" s="671">
        <f>AD18-W20</f>
        <v>0.20000000000000018</v>
      </c>
      <c r="AF18" s="658">
        <f>AD18/W20</f>
        <v>1.0392156862745099</v>
      </c>
      <c r="AG18" s="613"/>
      <c r="AI18" s="656">
        <v>12</v>
      </c>
      <c r="AJ18" s="641" t="s">
        <v>178</v>
      </c>
      <c r="AK18" s="11">
        <v>6.5</v>
      </c>
      <c r="AL18" s="661">
        <f>AK18-AD20</f>
        <v>1.7000000000000002</v>
      </c>
      <c r="AM18" s="658">
        <f>AK18/AD20</f>
        <v>1.3541666666666667</v>
      </c>
      <c r="AP18" s="640">
        <v>12</v>
      </c>
      <c r="AQ18" s="641" t="s">
        <v>72</v>
      </c>
      <c r="AR18" s="38">
        <v>5.4</v>
      </c>
      <c r="AS18" s="657">
        <f>AR18-AK19</f>
        <v>0.20000000000000018</v>
      </c>
      <c r="AT18" s="658">
        <f>AR18/AK19</f>
        <v>1.0384615384615385</v>
      </c>
      <c r="AW18" s="640">
        <v>12</v>
      </c>
      <c r="AX18" s="641" t="s">
        <v>63</v>
      </c>
      <c r="AY18" s="11">
        <v>5.7</v>
      </c>
      <c r="AZ18" s="657">
        <f>AY18-AR28</f>
        <v>3.8000000000000003</v>
      </c>
      <c r="BA18" s="741" t="s">
        <v>394</v>
      </c>
      <c r="BD18" s="640">
        <v>12</v>
      </c>
      <c r="BE18" s="24" t="s">
        <v>65</v>
      </c>
      <c r="BF18" s="11">
        <v>6.3</v>
      </c>
      <c r="BG18" s="657">
        <f>BF18-AY17</f>
        <v>0</v>
      </c>
      <c r="BH18" s="741">
        <f>BF18/AY17</f>
        <v>1</v>
      </c>
      <c r="BK18" s="656">
        <v>12</v>
      </c>
      <c r="BL18" s="641" t="s">
        <v>16</v>
      </c>
      <c r="BM18" s="27">
        <v>5.9</v>
      </c>
      <c r="BN18" s="657">
        <f>BM18-BF27</f>
        <v>3.1000000000000005</v>
      </c>
      <c r="BO18" s="741" t="s">
        <v>244</v>
      </c>
      <c r="BR18" s="660">
        <v>12</v>
      </c>
      <c r="BS18" s="24" t="s">
        <v>20</v>
      </c>
      <c r="BT18" s="38">
        <v>6.3</v>
      </c>
      <c r="BU18" s="657">
        <f>BT18-BM47</f>
        <v>5.8999999999999995</v>
      </c>
      <c r="BV18" s="741" t="s">
        <v>433</v>
      </c>
    </row>
    <row r="19" spans="2:74" ht="15">
      <c r="B19" s="606">
        <v>14</v>
      </c>
      <c r="C19" s="24" t="s">
        <v>47</v>
      </c>
      <c r="D19" s="40">
        <v>7.1</v>
      </c>
      <c r="G19" s="606">
        <v>13</v>
      </c>
      <c r="H19" s="24" t="s">
        <v>2</v>
      </c>
      <c r="I19" s="31">
        <v>6.7</v>
      </c>
      <c r="J19" s="645">
        <f>I19-D17</f>
        <v>-1.2999999999999998</v>
      </c>
      <c r="K19" s="646">
        <f>I19/D17</f>
        <v>0.83750000000000002</v>
      </c>
      <c r="L19" s="644"/>
      <c r="N19" s="660">
        <v>13</v>
      </c>
      <c r="O19" s="24" t="s">
        <v>2</v>
      </c>
      <c r="P19" s="31">
        <v>5.9</v>
      </c>
      <c r="Q19" s="663">
        <f>P19-I19</f>
        <v>-0.79999999999999982</v>
      </c>
      <c r="R19" s="610">
        <f>P19/I19</f>
        <v>0.88059701492537312</v>
      </c>
      <c r="U19" s="656">
        <v>13</v>
      </c>
      <c r="V19" s="641" t="s">
        <v>2</v>
      </c>
      <c r="W19" s="30">
        <v>6</v>
      </c>
      <c r="X19" s="657">
        <f>W19-P19</f>
        <v>9.9999999999999645E-2</v>
      </c>
      <c r="Y19" s="658">
        <f>W19/P19</f>
        <v>1.0169491525423728</v>
      </c>
      <c r="Z19" s="659"/>
      <c r="AA19" s="659"/>
      <c r="AB19" s="656">
        <v>13</v>
      </c>
      <c r="AC19" s="641" t="s">
        <v>21</v>
      </c>
      <c r="AD19" s="38">
        <v>4.9000000000000004</v>
      </c>
      <c r="AE19" s="671">
        <f>AD19-W22</f>
        <v>0.20000000000000018</v>
      </c>
      <c r="AF19" s="658">
        <f>AD19/W22</f>
        <v>1.0425531914893618</v>
      </c>
      <c r="AG19" s="613"/>
      <c r="AI19" s="660">
        <v>13</v>
      </c>
      <c r="AJ19" s="24" t="s">
        <v>72</v>
      </c>
      <c r="AK19" s="37">
        <v>5.2</v>
      </c>
      <c r="AL19" s="672">
        <f>AK19-AD18</f>
        <v>-9.9999999999999645E-2</v>
      </c>
      <c r="AM19" s="610">
        <f>AK19/AD18</f>
        <v>0.98113207547169823</v>
      </c>
      <c r="AP19" s="640">
        <v>13</v>
      </c>
      <c r="AQ19" s="641" t="s">
        <v>21</v>
      </c>
      <c r="AR19" s="38">
        <v>5.3</v>
      </c>
      <c r="AS19" s="657">
        <f>AR19-AK20</f>
        <v>0.20000000000000018</v>
      </c>
      <c r="AT19" s="658">
        <f>AR19/AK20</f>
        <v>1.0392156862745099</v>
      </c>
      <c r="AW19" s="640">
        <v>13</v>
      </c>
      <c r="AX19" s="641" t="s">
        <v>21</v>
      </c>
      <c r="AY19" s="38">
        <v>5.5</v>
      </c>
      <c r="AZ19" s="657">
        <f>AY19-AR19</f>
        <v>0.20000000000000018</v>
      </c>
      <c r="BA19" s="741">
        <f>AY19/AR19</f>
        <v>1.0377358490566038</v>
      </c>
      <c r="BD19" s="640">
        <v>13</v>
      </c>
      <c r="BE19" s="24" t="s">
        <v>21</v>
      </c>
      <c r="BF19" s="38">
        <v>5.9</v>
      </c>
      <c r="BG19" s="657">
        <f>BF19-AY19</f>
        <v>0.40000000000000036</v>
      </c>
      <c r="BH19" s="741">
        <f>BF19/AY19</f>
        <v>1.0727272727272728</v>
      </c>
      <c r="BK19" s="656">
        <v>13</v>
      </c>
      <c r="BL19" s="641" t="s">
        <v>72</v>
      </c>
      <c r="BM19" s="38">
        <v>5.8</v>
      </c>
      <c r="BN19" s="657">
        <f>BM19-BF20</f>
        <v>0.29999999999999982</v>
      </c>
      <c r="BO19" s="741">
        <f>BM19/BF20</f>
        <v>1.0545454545454545</v>
      </c>
      <c r="BR19" s="660">
        <v>13</v>
      </c>
      <c r="BS19" s="24" t="s">
        <v>72</v>
      </c>
      <c r="BT19" s="38">
        <v>5.8</v>
      </c>
      <c r="BU19" s="657">
        <f>BT19-BM19</f>
        <v>0</v>
      </c>
      <c r="BV19" s="741">
        <f>BT19/BM19</f>
        <v>1</v>
      </c>
    </row>
    <row r="20" spans="2:74" ht="15">
      <c r="B20" s="606">
        <v>15</v>
      </c>
      <c r="C20" s="24" t="s">
        <v>62</v>
      </c>
      <c r="D20" s="40">
        <v>6.8</v>
      </c>
      <c r="G20" s="606">
        <v>14</v>
      </c>
      <c r="H20" s="24" t="s">
        <v>23</v>
      </c>
      <c r="I20" s="40">
        <v>6.5</v>
      </c>
      <c r="J20" s="645">
        <f>I20-D16</f>
        <v>-1.6999999999999993</v>
      </c>
      <c r="K20" s="646">
        <f>I20/D16</f>
        <v>0.79268292682926833</v>
      </c>
      <c r="L20" s="609"/>
      <c r="N20" s="660">
        <v>14</v>
      </c>
      <c r="O20" s="24" t="s">
        <v>23</v>
      </c>
      <c r="P20" s="40">
        <v>5.4</v>
      </c>
      <c r="Q20" s="663">
        <f>P20-I20</f>
        <v>-1.0999999999999996</v>
      </c>
      <c r="R20" s="610">
        <f>P20/I20</f>
        <v>0.83076923076923082</v>
      </c>
      <c r="U20" s="656">
        <v>14</v>
      </c>
      <c r="V20" s="641" t="s">
        <v>72</v>
      </c>
      <c r="W20" s="38">
        <v>5.0999999999999996</v>
      </c>
      <c r="X20" s="657">
        <f>W20-P21</f>
        <v>0</v>
      </c>
      <c r="Y20" s="658">
        <f>W20/P21</f>
        <v>1</v>
      </c>
      <c r="Z20" s="659"/>
      <c r="AA20" s="659"/>
      <c r="AB20" s="656">
        <v>14</v>
      </c>
      <c r="AC20" s="641" t="s">
        <v>178</v>
      </c>
      <c r="AD20" s="11">
        <v>4.8</v>
      </c>
      <c r="AE20" s="671">
        <f>AD20-W21</f>
        <v>0</v>
      </c>
      <c r="AF20" s="658">
        <f>AD20/W21</f>
        <v>1</v>
      </c>
      <c r="AG20" s="613"/>
      <c r="AI20" s="656">
        <v>14</v>
      </c>
      <c r="AJ20" s="641" t="s">
        <v>21</v>
      </c>
      <c r="AK20" s="38">
        <v>5.0999999999999996</v>
      </c>
      <c r="AL20" s="661">
        <f>AK20-AD19</f>
        <v>0.19999999999999929</v>
      </c>
      <c r="AM20" s="658">
        <f>AK20/AD19</f>
        <v>1.0408163265306121</v>
      </c>
      <c r="AP20" s="640">
        <v>14</v>
      </c>
      <c r="AQ20" s="641" t="s">
        <v>61</v>
      </c>
      <c r="AR20" s="11">
        <v>4.7</v>
      </c>
      <c r="AS20" s="657">
        <f>AR20-AK21</f>
        <v>0</v>
      </c>
      <c r="AT20" s="658">
        <f>AR20/AK21</f>
        <v>1</v>
      </c>
      <c r="AW20" s="640">
        <v>14</v>
      </c>
      <c r="AX20" s="641" t="s">
        <v>72</v>
      </c>
      <c r="AY20" s="38">
        <v>5.5</v>
      </c>
      <c r="AZ20" s="657">
        <f>AY20-AR18</f>
        <v>9.9999999999999645E-2</v>
      </c>
      <c r="BA20" s="741">
        <f>AY20/AR18</f>
        <v>1.0185185185185184</v>
      </c>
      <c r="BD20" s="640">
        <v>14</v>
      </c>
      <c r="BE20" s="24" t="s">
        <v>72</v>
      </c>
      <c r="BF20" s="38">
        <v>5.5</v>
      </c>
      <c r="BG20" s="657">
        <f>BF20-AY20</f>
        <v>0</v>
      </c>
      <c r="BH20" s="741">
        <f>BF20/AY20</f>
        <v>1</v>
      </c>
      <c r="BK20" s="667">
        <v>14</v>
      </c>
      <c r="BL20" s="668" t="s">
        <v>77</v>
      </c>
      <c r="BM20" s="594">
        <v>5.6</v>
      </c>
      <c r="BN20" s="898">
        <f>BM20-BF86</f>
        <v>5.6</v>
      </c>
      <c r="BO20" s="899" t="s">
        <v>84</v>
      </c>
      <c r="BR20" s="660">
        <v>14</v>
      </c>
      <c r="BS20" s="24" t="s">
        <v>77</v>
      </c>
      <c r="BT20" s="37">
        <v>5.5</v>
      </c>
      <c r="BU20" s="663">
        <f>BT20-BM20</f>
        <v>-9.9999999999999645E-2</v>
      </c>
      <c r="BV20" s="740">
        <f>BT20/BM20</f>
        <v>0.98214285714285721</v>
      </c>
    </row>
    <row r="21" spans="2:74" ht="15">
      <c r="B21" s="606">
        <v>16</v>
      </c>
      <c r="C21" s="24" t="s">
        <v>32</v>
      </c>
      <c r="D21" s="40">
        <v>5.8</v>
      </c>
      <c r="G21" s="633">
        <v>15</v>
      </c>
      <c r="H21" s="620" t="s">
        <v>61</v>
      </c>
      <c r="I21" s="22">
        <v>5.0999999999999996</v>
      </c>
      <c r="J21" s="622">
        <f>I21-D22</f>
        <v>9.9999999999999645E-2</v>
      </c>
      <c r="K21" s="623">
        <f>I21/D22</f>
        <v>1.02</v>
      </c>
      <c r="L21" s="609"/>
      <c r="N21" s="633">
        <v>15</v>
      </c>
      <c r="O21" s="620" t="s">
        <v>72</v>
      </c>
      <c r="P21" s="591">
        <v>5.0999999999999996</v>
      </c>
      <c r="Q21" s="622">
        <f>P21-I22</f>
        <v>0.19999999999999929</v>
      </c>
      <c r="R21" s="623">
        <f>P21/I22</f>
        <v>1.0408163265306121</v>
      </c>
      <c r="U21" s="656">
        <v>15</v>
      </c>
      <c r="V21" s="641" t="s">
        <v>178</v>
      </c>
      <c r="W21" s="11">
        <v>4.8</v>
      </c>
      <c r="X21" s="657">
        <f>W21-P23</f>
        <v>0</v>
      </c>
      <c r="Y21" s="658">
        <f>W21/P23</f>
        <v>1</v>
      </c>
      <c r="Z21" s="662"/>
      <c r="AA21" s="662"/>
      <c r="AB21" s="656">
        <v>15</v>
      </c>
      <c r="AC21" s="641" t="s">
        <v>89</v>
      </c>
      <c r="AD21" s="38">
        <v>4.7</v>
      </c>
      <c r="AE21" s="671">
        <f>AD21-W28</f>
        <v>2.1</v>
      </c>
      <c r="AF21" s="658">
        <f>AD21/W28</f>
        <v>1.8076923076923077</v>
      </c>
      <c r="AG21" s="613"/>
      <c r="AI21" s="656">
        <v>15</v>
      </c>
      <c r="AJ21" s="641" t="s">
        <v>61</v>
      </c>
      <c r="AK21" s="11">
        <v>4.7</v>
      </c>
      <c r="AL21" s="661">
        <f>AK21-AD23</f>
        <v>0.10000000000000053</v>
      </c>
      <c r="AM21" s="658">
        <f>AK21/AD23</f>
        <v>1.0217391304347827</v>
      </c>
      <c r="AP21" s="606">
        <v>15</v>
      </c>
      <c r="AQ21" s="24" t="s">
        <v>17</v>
      </c>
      <c r="AR21" s="11">
        <v>4.5999999999999996</v>
      </c>
      <c r="AS21" s="663">
        <f>AR21-AK15</f>
        <v>-3.2</v>
      </c>
      <c r="AT21" s="610">
        <f>AR21/AK15</f>
        <v>0.58974358974358976</v>
      </c>
      <c r="AW21" s="640">
        <v>15</v>
      </c>
      <c r="AX21" s="641" t="s">
        <v>61</v>
      </c>
      <c r="AY21" s="11">
        <v>4.8</v>
      </c>
      <c r="AZ21" s="657">
        <f>AY21-AR20</f>
        <v>9.9999999999999645E-2</v>
      </c>
      <c r="BA21" s="741">
        <f>AY21/AR20</f>
        <v>1.0212765957446808</v>
      </c>
      <c r="BD21" s="640">
        <v>15</v>
      </c>
      <c r="BE21" s="24" t="s">
        <v>17</v>
      </c>
      <c r="BF21" s="11">
        <v>5</v>
      </c>
      <c r="BG21" s="657">
        <f>BF21-AY22</f>
        <v>0.40000000000000036</v>
      </c>
      <c r="BH21" s="741">
        <f>BF21/AY22</f>
        <v>1.0869565217391306</v>
      </c>
      <c r="BK21" s="656">
        <v>15</v>
      </c>
      <c r="BL21" s="641" t="s">
        <v>63</v>
      </c>
      <c r="BM21" s="11">
        <v>5.5</v>
      </c>
      <c r="BN21" s="657">
        <f>BM21-BF23</f>
        <v>1.2999999999999998</v>
      </c>
      <c r="BO21" s="741">
        <f>BM21/BF23</f>
        <v>1.3095238095238095</v>
      </c>
      <c r="BR21" s="660">
        <v>15</v>
      </c>
      <c r="BS21" s="24" t="s">
        <v>63</v>
      </c>
      <c r="BT21" s="40">
        <v>5.0999999999999996</v>
      </c>
      <c r="BU21" s="663">
        <f>BT21-BM21</f>
        <v>-0.40000000000000036</v>
      </c>
      <c r="BV21" s="740">
        <f>BT21/BM21</f>
        <v>0.92727272727272725</v>
      </c>
    </row>
    <row r="22" spans="2:74" ht="15">
      <c r="B22" s="606">
        <v>17</v>
      </c>
      <c r="C22" s="24" t="s">
        <v>61</v>
      </c>
      <c r="D22" s="40">
        <v>5</v>
      </c>
      <c r="G22" s="633">
        <v>16</v>
      </c>
      <c r="H22" s="620" t="s">
        <v>72</v>
      </c>
      <c r="I22" s="591">
        <v>4.9000000000000004</v>
      </c>
      <c r="J22" s="622">
        <f>I22-D25</f>
        <v>1.1000000000000005</v>
      </c>
      <c r="K22" s="623">
        <f>I22/D25</f>
        <v>1.2894736842105265</v>
      </c>
      <c r="L22" s="609"/>
      <c r="N22" s="633">
        <v>16</v>
      </c>
      <c r="O22" s="620" t="s">
        <v>21</v>
      </c>
      <c r="P22" s="591">
        <v>5</v>
      </c>
      <c r="Q22" s="622">
        <f>P22-I23</f>
        <v>0.29999999999999982</v>
      </c>
      <c r="R22" s="623">
        <f>P22/I23</f>
        <v>1.0638297872340425</v>
      </c>
      <c r="U22" s="660">
        <v>16</v>
      </c>
      <c r="V22" s="24" t="s">
        <v>21</v>
      </c>
      <c r="W22" s="37">
        <v>4.7</v>
      </c>
      <c r="X22" s="663">
        <f>W22-P22</f>
        <v>-0.29999999999999982</v>
      </c>
      <c r="Y22" s="610">
        <f>W22/P22</f>
        <v>0.94000000000000006</v>
      </c>
      <c r="Z22" s="662"/>
      <c r="AA22" s="662"/>
      <c r="AB22" s="660">
        <v>16</v>
      </c>
      <c r="AC22" s="24" t="s">
        <v>17</v>
      </c>
      <c r="AD22" s="40">
        <v>4.5999999999999996</v>
      </c>
      <c r="AE22" s="665">
        <f>AD22-W15</f>
        <v>-4.5999999999999996</v>
      </c>
      <c r="AF22" s="610">
        <f>AD22/W15</f>
        <v>0.5</v>
      </c>
      <c r="AG22" s="666"/>
      <c r="AI22" s="660">
        <v>16</v>
      </c>
      <c r="AJ22" s="24" t="s">
        <v>23</v>
      </c>
      <c r="AK22" s="40">
        <v>4.5</v>
      </c>
      <c r="AL22" s="672">
        <f>AK22-AD16</f>
        <v>-1.2000000000000002</v>
      </c>
      <c r="AM22" s="610">
        <f>AK22/AD16</f>
        <v>0.78947368421052633</v>
      </c>
      <c r="AP22" s="640">
        <v>16</v>
      </c>
      <c r="AQ22" s="641" t="s">
        <v>48</v>
      </c>
      <c r="AR22" s="38">
        <v>3.4</v>
      </c>
      <c r="AS22" s="657">
        <f>AR22-AK25</f>
        <v>0.39999999999999991</v>
      </c>
      <c r="AT22" s="658">
        <f>AR22/AK25</f>
        <v>1.1333333333333333</v>
      </c>
      <c r="AW22" s="640">
        <v>16</v>
      </c>
      <c r="AX22" s="641" t="s">
        <v>17</v>
      </c>
      <c r="AY22" s="11">
        <v>4.5999999999999996</v>
      </c>
      <c r="AZ22" s="657">
        <f>AY22-AR21</f>
        <v>0</v>
      </c>
      <c r="BA22" s="741">
        <f>AY22/AR21</f>
        <v>1</v>
      </c>
      <c r="BD22" s="606">
        <v>16</v>
      </c>
      <c r="BE22" s="24" t="s">
        <v>61</v>
      </c>
      <c r="BF22" s="40">
        <v>4.7</v>
      </c>
      <c r="BG22" s="663">
        <f>BF22-AY21</f>
        <v>-9.9999999999999645E-2</v>
      </c>
      <c r="BH22" s="740">
        <f>BF22/AY21</f>
        <v>0.97916666666666674</v>
      </c>
      <c r="BK22" s="667">
        <v>16</v>
      </c>
      <c r="BL22" s="668" t="s">
        <v>14</v>
      </c>
      <c r="BM22" s="898">
        <v>5.4</v>
      </c>
      <c r="BN22" s="898">
        <f>BM22-BF55</f>
        <v>5.4</v>
      </c>
      <c r="BO22" s="899" t="s">
        <v>84</v>
      </c>
      <c r="BR22" s="660">
        <v>16</v>
      </c>
      <c r="BS22" s="24" t="s">
        <v>61</v>
      </c>
      <c r="BT22" s="11">
        <v>5</v>
      </c>
      <c r="BU22" s="657">
        <f>BT22-BM24</f>
        <v>9.9999999999999645E-2</v>
      </c>
      <c r="BV22" s="741">
        <f>BT22/BM24</f>
        <v>1.0204081632653061</v>
      </c>
    </row>
    <row r="23" spans="2:74" ht="15">
      <c r="B23" s="606">
        <v>18</v>
      </c>
      <c r="C23" s="24" t="s">
        <v>21</v>
      </c>
      <c r="D23" s="37">
        <v>4.5999999999999996</v>
      </c>
      <c r="G23" s="633">
        <v>17</v>
      </c>
      <c r="H23" s="620" t="s">
        <v>21</v>
      </c>
      <c r="I23" s="591">
        <v>4.7</v>
      </c>
      <c r="J23" s="622">
        <f>I23-D23</f>
        <v>0.10000000000000053</v>
      </c>
      <c r="K23" s="623">
        <f>I23/D23</f>
        <v>1.0217391304347827</v>
      </c>
      <c r="L23" s="673"/>
      <c r="N23" s="660">
        <v>17</v>
      </c>
      <c r="O23" s="24" t="s">
        <v>178</v>
      </c>
      <c r="P23" s="40">
        <v>4.8</v>
      </c>
      <c r="Q23" s="663">
        <f>P23-I13</f>
        <v>-6.0000000000000009</v>
      </c>
      <c r="R23" s="610">
        <f>P23/I13</f>
        <v>0.44444444444444442</v>
      </c>
      <c r="U23" s="660">
        <v>17</v>
      </c>
      <c r="V23" s="24" t="s">
        <v>61</v>
      </c>
      <c r="W23" s="40">
        <v>4.5999999999999996</v>
      </c>
      <c r="X23" s="663">
        <f>W23-P24</f>
        <v>-0.10000000000000053</v>
      </c>
      <c r="Y23" s="610">
        <f>W23/P24</f>
        <v>0.97872340425531901</v>
      </c>
      <c r="Z23" s="659"/>
      <c r="AA23" s="659"/>
      <c r="AB23" s="656">
        <v>17</v>
      </c>
      <c r="AC23" s="641" t="s">
        <v>61</v>
      </c>
      <c r="AD23" s="11">
        <v>4.5999999999999996</v>
      </c>
      <c r="AE23" s="671">
        <f>AD23-W23</f>
        <v>0</v>
      </c>
      <c r="AF23" s="658">
        <f>AD23/W23</f>
        <v>1</v>
      </c>
      <c r="AG23" s="613"/>
      <c r="AI23" s="656">
        <v>17</v>
      </c>
      <c r="AJ23" s="641" t="s">
        <v>32</v>
      </c>
      <c r="AK23" s="11">
        <v>4.0999999999999996</v>
      </c>
      <c r="AL23" s="661">
        <f>AK23-AD24</f>
        <v>0.39999999999999947</v>
      </c>
      <c r="AM23" s="658">
        <f>AK23/AD24</f>
        <v>1.1081081081081079</v>
      </c>
      <c r="AP23" s="640">
        <v>17</v>
      </c>
      <c r="AQ23" s="641" t="s">
        <v>71</v>
      </c>
      <c r="AR23" s="11">
        <v>3.2</v>
      </c>
      <c r="AS23" s="657">
        <f>AR23-AK24</f>
        <v>0</v>
      </c>
      <c r="AT23" s="658">
        <f>AR23/AK24</f>
        <v>1</v>
      </c>
      <c r="AW23" s="682">
        <v>17</v>
      </c>
      <c r="AX23" s="683" t="s">
        <v>86</v>
      </c>
      <c r="AY23" s="685">
        <v>3.8</v>
      </c>
      <c r="AZ23" s="685">
        <f>AY23-AR49</f>
        <v>3.8</v>
      </c>
      <c r="BA23" s="742" t="s">
        <v>84</v>
      </c>
      <c r="BD23" s="864">
        <v>17</v>
      </c>
      <c r="BE23" s="24" t="s">
        <v>63</v>
      </c>
      <c r="BF23" s="40">
        <v>4.2</v>
      </c>
      <c r="BG23" s="663">
        <f>BF23-AY18</f>
        <v>-1.5</v>
      </c>
      <c r="BH23" s="740">
        <f>BF23/AY18</f>
        <v>0.73684210526315785</v>
      </c>
      <c r="BK23" s="656">
        <v>17</v>
      </c>
      <c r="BL23" s="641" t="s">
        <v>41</v>
      </c>
      <c r="BM23" s="11">
        <v>5.4</v>
      </c>
      <c r="BN23" s="657">
        <f>BM23-BF36</f>
        <v>4.4000000000000004</v>
      </c>
      <c r="BO23" s="741" t="s">
        <v>421</v>
      </c>
      <c r="BR23" s="660">
        <v>17</v>
      </c>
      <c r="BS23" s="24" t="s">
        <v>16</v>
      </c>
      <c r="BT23" s="28">
        <v>4.8</v>
      </c>
      <c r="BU23" s="663">
        <f>BT23-BM18</f>
        <v>-1.1000000000000005</v>
      </c>
      <c r="BV23" s="740">
        <f>BT23/BM18</f>
        <v>0.81355932203389825</v>
      </c>
    </row>
    <row r="24" spans="2:74" ht="15">
      <c r="B24" s="606">
        <v>19</v>
      </c>
      <c r="C24" s="24" t="s">
        <v>14</v>
      </c>
      <c r="D24" s="28">
        <v>4.3</v>
      </c>
      <c r="G24" s="674">
        <v>18</v>
      </c>
      <c r="H24" s="675" t="s">
        <v>40</v>
      </c>
      <c r="I24" s="676">
        <v>4</v>
      </c>
      <c r="J24" s="677">
        <f>I24-0</f>
        <v>4</v>
      </c>
      <c r="K24" s="678" t="s">
        <v>84</v>
      </c>
      <c r="L24" s="679"/>
      <c r="N24" s="660">
        <v>18</v>
      </c>
      <c r="O24" s="24" t="s">
        <v>61</v>
      </c>
      <c r="P24" s="40">
        <v>4.7</v>
      </c>
      <c r="Q24" s="663">
        <f>P24-I21</f>
        <v>-0.39999999999999947</v>
      </c>
      <c r="R24" s="610">
        <f>P24/I21</f>
        <v>0.92156862745098045</v>
      </c>
      <c r="U24" s="656">
        <v>18</v>
      </c>
      <c r="V24" s="680" t="s">
        <v>85</v>
      </c>
      <c r="W24" s="30">
        <v>4.4000000000000004</v>
      </c>
      <c r="X24" s="657">
        <f>W24-P25</f>
        <v>0.10000000000000053</v>
      </c>
      <c r="Y24" s="658">
        <f>W24/P25</f>
        <v>1.0232558139534884</v>
      </c>
      <c r="Z24" s="662"/>
      <c r="AA24" s="662"/>
      <c r="AB24" s="667">
        <v>18</v>
      </c>
      <c r="AC24" s="668" t="s">
        <v>32</v>
      </c>
      <c r="AD24" s="594">
        <v>3.7</v>
      </c>
      <c r="AE24" s="669">
        <f>AD24-W59</f>
        <v>3.7</v>
      </c>
      <c r="AF24" s="670" t="s">
        <v>84</v>
      </c>
      <c r="AG24" s="666"/>
      <c r="AI24" s="656">
        <v>18</v>
      </c>
      <c r="AJ24" s="641" t="s">
        <v>71</v>
      </c>
      <c r="AK24" s="11">
        <v>3.2</v>
      </c>
      <c r="AL24" s="661">
        <f>AK24-AD26</f>
        <v>0</v>
      </c>
      <c r="AM24" s="658">
        <f>AK24/AD26</f>
        <v>1</v>
      </c>
      <c r="AP24" s="606">
        <v>18</v>
      </c>
      <c r="AQ24" s="24" t="s">
        <v>23</v>
      </c>
      <c r="AR24" s="40">
        <v>2.9</v>
      </c>
      <c r="AS24" s="663">
        <f>AR24-AK22</f>
        <v>-1.6</v>
      </c>
      <c r="AT24" s="610">
        <f>AR24/AK22</f>
        <v>0.64444444444444438</v>
      </c>
      <c r="AW24" s="640">
        <v>18</v>
      </c>
      <c r="AX24" s="641" t="s">
        <v>71</v>
      </c>
      <c r="AY24" s="11">
        <v>3.2</v>
      </c>
      <c r="AZ24" s="657">
        <f>AY24-AR23</f>
        <v>0</v>
      </c>
      <c r="BA24" s="741">
        <f>AY24/AR23</f>
        <v>1</v>
      </c>
      <c r="BD24" s="865">
        <v>18</v>
      </c>
      <c r="BE24" s="866" t="s">
        <v>32</v>
      </c>
      <c r="BF24" s="867">
        <v>4.0999999999999996</v>
      </c>
      <c r="BG24" s="868">
        <f>BF24-AY58</f>
        <v>4.0999999999999996</v>
      </c>
      <c r="BH24" s="869" t="s">
        <v>84</v>
      </c>
      <c r="BK24" s="656">
        <v>18</v>
      </c>
      <c r="BL24" s="641" t="s">
        <v>61</v>
      </c>
      <c r="BM24" s="11">
        <v>4.9000000000000004</v>
      </c>
      <c r="BN24" s="657">
        <f>BM24-BF22</f>
        <v>0.20000000000000018</v>
      </c>
      <c r="BO24" s="741">
        <f>BM24/BF22</f>
        <v>1.0425531914893618</v>
      </c>
      <c r="BR24" s="660">
        <v>18</v>
      </c>
      <c r="BS24" s="24" t="s">
        <v>17</v>
      </c>
      <c r="BT24" s="40">
        <v>4.3</v>
      </c>
      <c r="BU24" s="663">
        <f>BT24-BM25</f>
        <v>-0.29999999999999982</v>
      </c>
      <c r="BV24" s="740">
        <f>BT24/BM25</f>
        <v>0.93478260869565222</v>
      </c>
    </row>
    <row r="25" spans="2:74" ht="15">
      <c r="B25" s="606">
        <v>20</v>
      </c>
      <c r="C25" s="24" t="s">
        <v>72</v>
      </c>
      <c r="D25" s="37">
        <v>3.8</v>
      </c>
      <c r="G25" s="606">
        <v>19</v>
      </c>
      <c r="H25" s="24" t="s">
        <v>4</v>
      </c>
      <c r="I25" s="31">
        <v>3.6</v>
      </c>
      <c r="J25" s="645">
        <f>I25-D15</f>
        <v>-5.6</v>
      </c>
      <c r="K25" s="646">
        <f>I25/D15</f>
        <v>0.39130434782608697</v>
      </c>
      <c r="L25" s="636"/>
      <c r="N25" s="633">
        <v>19</v>
      </c>
      <c r="O25" s="681" t="s">
        <v>85</v>
      </c>
      <c r="P25" s="591">
        <v>4.3</v>
      </c>
      <c r="Q25" s="622">
        <f>P25-I26</f>
        <v>1.1999999999999997</v>
      </c>
      <c r="R25" s="623">
        <f>P25/I26</f>
        <v>1.3870967741935483</v>
      </c>
      <c r="U25" s="660">
        <v>19</v>
      </c>
      <c r="V25" s="24" t="s">
        <v>71</v>
      </c>
      <c r="W25" s="40">
        <v>3.2</v>
      </c>
      <c r="X25" s="663">
        <f>W25-P16</f>
        <v>-4.9999999999999991</v>
      </c>
      <c r="Y25" s="610">
        <f>W25/P16</f>
        <v>0.39024390243902446</v>
      </c>
      <c r="Z25" s="659"/>
      <c r="AA25" s="659"/>
      <c r="AB25" s="656">
        <v>19</v>
      </c>
      <c r="AC25" s="641" t="s">
        <v>48</v>
      </c>
      <c r="AD25" s="38">
        <v>3.3</v>
      </c>
      <c r="AE25" s="671">
        <f>AD25-W30</f>
        <v>0.89999999999999991</v>
      </c>
      <c r="AF25" s="658">
        <f>AD25/W30</f>
        <v>1.375</v>
      </c>
      <c r="AG25" s="613"/>
      <c r="AI25" s="660">
        <v>19</v>
      </c>
      <c r="AJ25" s="24" t="s">
        <v>48</v>
      </c>
      <c r="AK25" s="37">
        <v>3</v>
      </c>
      <c r="AL25" s="672">
        <f>AK25-AD25</f>
        <v>-0.29999999999999982</v>
      </c>
      <c r="AM25" s="610">
        <f>AK25/AD25</f>
        <v>0.90909090909090917</v>
      </c>
      <c r="AP25" s="640">
        <v>19</v>
      </c>
      <c r="AQ25" s="641" t="s">
        <v>16</v>
      </c>
      <c r="AR25" s="27">
        <v>2.8</v>
      </c>
      <c r="AS25" s="657">
        <f>AR25-AK26</f>
        <v>0</v>
      </c>
      <c r="AT25" s="658">
        <f>AR25/AK26</f>
        <v>1</v>
      </c>
      <c r="AW25" s="640">
        <v>19</v>
      </c>
      <c r="AX25" s="641" t="s">
        <v>23</v>
      </c>
      <c r="AY25" s="11">
        <v>2.9</v>
      </c>
      <c r="AZ25" s="657">
        <f>AY25-AR24</f>
        <v>0</v>
      </c>
      <c r="BA25" s="741">
        <f>AY25/AR24</f>
        <v>1</v>
      </c>
      <c r="BD25" s="640">
        <v>19</v>
      </c>
      <c r="BE25" s="24" t="s">
        <v>45</v>
      </c>
      <c r="BF25" s="11">
        <v>3.2</v>
      </c>
      <c r="BG25" s="657">
        <f>BF25-AY29</f>
        <v>1</v>
      </c>
      <c r="BH25" s="741">
        <f>BF25/AY29</f>
        <v>1.4545454545454546</v>
      </c>
      <c r="BK25" s="660">
        <v>19</v>
      </c>
      <c r="BL25" s="24" t="s">
        <v>17</v>
      </c>
      <c r="BM25" s="40">
        <v>4.5999999999999996</v>
      </c>
      <c r="BN25" s="663">
        <f>BM25-BF21</f>
        <v>-0.40000000000000036</v>
      </c>
      <c r="BO25" s="740">
        <f>BM25/BF21</f>
        <v>0.91999999999999993</v>
      </c>
      <c r="BR25" s="660">
        <v>19</v>
      </c>
      <c r="BS25" s="24" t="s">
        <v>32</v>
      </c>
      <c r="BT25" s="11">
        <v>4.0999999999999996</v>
      </c>
      <c r="BU25" s="657">
        <f>BT25-BM26</f>
        <v>0</v>
      </c>
      <c r="BV25" s="741">
        <f>BT25/BM26</f>
        <v>1</v>
      </c>
    </row>
    <row r="26" spans="2:74" ht="15">
      <c r="B26" s="606">
        <v>21</v>
      </c>
      <c r="C26" s="24" t="s">
        <v>59</v>
      </c>
      <c r="D26" s="37">
        <v>3.7</v>
      </c>
      <c r="G26" s="633">
        <v>20</v>
      </c>
      <c r="H26" s="681" t="s">
        <v>85</v>
      </c>
      <c r="I26" s="591">
        <v>3.1</v>
      </c>
      <c r="J26" s="622">
        <f>I26-D32</f>
        <v>1.2000000000000002</v>
      </c>
      <c r="K26" s="623">
        <f>I26/D32</f>
        <v>1.6315789473684212</v>
      </c>
      <c r="L26" s="673"/>
      <c r="N26" s="656">
        <v>20</v>
      </c>
      <c r="O26" s="641" t="s">
        <v>16</v>
      </c>
      <c r="P26" s="27">
        <v>2.8</v>
      </c>
      <c r="Q26" s="657">
        <f>P26-I27</f>
        <v>0</v>
      </c>
      <c r="R26" s="658">
        <f>P26/I27</f>
        <v>1</v>
      </c>
      <c r="U26" s="656">
        <v>20</v>
      </c>
      <c r="V26" s="641" t="s">
        <v>16</v>
      </c>
      <c r="W26" s="27">
        <v>2.8</v>
      </c>
      <c r="X26" s="657">
        <f>W26-P26</f>
        <v>0</v>
      </c>
      <c r="Y26" s="658">
        <f>W26/P26</f>
        <v>1</v>
      </c>
      <c r="Z26" s="659"/>
      <c r="AA26" s="659"/>
      <c r="AB26" s="656">
        <v>20</v>
      </c>
      <c r="AC26" s="641" t="s">
        <v>71</v>
      </c>
      <c r="AD26" s="11">
        <v>3.2</v>
      </c>
      <c r="AE26" s="671">
        <f>AD26-W25</f>
        <v>0</v>
      </c>
      <c r="AF26" s="658">
        <f>AD26/W25</f>
        <v>1</v>
      </c>
      <c r="AG26" s="613"/>
      <c r="AI26" s="656">
        <v>20</v>
      </c>
      <c r="AJ26" s="641" t="s">
        <v>16</v>
      </c>
      <c r="AK26" s="27">
        <v>2.8</v>
      </c>
      <c r="AL26" s="661">
        <f>AK26-AD29</f>
        <v>0</v>
      </c>
      <c r="AM26" s="658">
        <f>AK26/AD29</f>
        <v>1</v>
      </c>
      <c r="AP26" s="640">
        <v>20</v>
      </c>
      <c r="AQ26" s="641" t="s">
        <v>34</v>
      </c>
      <c r="AR26" s="38">
        <v>2.5</v>
      </c>
      <c r="AS26" s="657">
        <f>AR26-AK28</f>
        <v>0</v>
      </c>
      <c r="AT26" s="658">
        <f>AR26/AK28</f>
        <v>1</v>
      </c>
      <c r="AW26" s="640">
        <v>20</v>
      </c>
      <c r="AX26" s="641" t="s">
        <v>16</v>
      </c>
      <c r="AY26" s="27">
        <v>2.8</v>
      </c>
      <c r="AZ26" s="657">
        <f>AY26-AR25</f>
        <v>0</v>
      </c>
      <c r="BA26" s="741">
        <f>AY26/AR25</f>
        <v>1</v>
      </c>
      <c r="BD26" s="640">
        <v>20</v>
      </c>
      <c r="BE26" s="24" t="s">
        <v>23</v>
      </c>
      <c r="BF26" s="11">
        <v>2.9</v>
      </c>
      <c r="BG26" s="657">
        <f>BF26-AY25</f>
        <v>0</v>
      </c>
      <c r="BH26" s="741">
        <f>BF26/AY25</f>
        <v>1</v>
      </c>
      <c r="BK26" s="656">
        <v>20</v>
      </c>
      <c r="BL26" s="641" t="s">
        <v>32</v>
      </c>
      <c r="BM26" s="11">
        <v>4.0999999999999996</v>
      </c>
      <c r="BN26" s="657">
        <f>BM26-BF24</f>
        <v>0</v>
      </c>
      <c r="BO26" s="741">
        <f>BM26/BF24</f>
        <v>1</v>
      </c>
      <c r="BR26" s="660">
        <v>20</v>
      </c>
      <c r="BS26" s="24" t="s">
        <v>62</v>
      </c>
      <c r="BT26" s="11">
        <v>4.0999999999999996</v>
      </c>
      <c r="BU26" s="657">
        <f>BT26-BM27</f>
        <v>0</v>
      </c>
      <c r="BV26" s="741">
        <f>BT26/BM27</f>
        <v>1</v>
      </c>
    </row>
    <row r="27" spans="2:74" ht="15">
      <c r="B27" s="606">
        <v>22</v>
      </c>
      <c r="C27" s="24" t="s">
        <v>66</v>
      </c>
      <c r="D27" s="40">
        <v>3.3</v>
      </c>
      <c r="G27" s="640">
        <v>21</v>
      </c>
      <c r="H27" s="641" t="s">
        <v>16</v>
      </c>
      <c r="I27" s="27">
        <v>2.8</v>
      </c>
      <c r="J27" s="642">
        <f>I27-D28</f>
        <v>0</v>
      </c>
      <c r="K27" s="643">
        <f>I27/D28</f>
        <v>1</v>
      </c>
      <c r="L27" s="673"/>
      <c r="N27" s="656">
        <v>21</v>
      </c>
      <c r="O27" s="641" t="s">
        <v>34</v>
      </c>
      <c r="P27" s="38">
        <v>2.5</v>
      </c>
      <c r="Q27" s="657">
        <f>P27-I28</f>
        <v>0</v>
      </c>
      <c r="R27" s="658">
        <f>P27/I28</f>
        <v>1</v>
      </c>
      <c r="U27" s="656">
        <v>21</v>
      </c>
      <c r="V27" s="641" t="s">
        <v>11</v>
      </c>
      <c r="W27" s="30">
        <v>2.6</v>
      </c>
      <c r="X27" s="657">
        <f>W27-P32</f>
        <v>0.8</v>
      </c>
      <c r="Y27" s="658">
        <f>W27/P32</f>
        <v>1.4444444444444444</v>
      </c>
      <c r="Z27" s="659"/>
      <c r="AA27" s="659"/>
      <c r="AB27" s="667">
        <v>21</v>
      </c>
      <c r="AC27" s="668" t="s">
        <v>66</v>
      </c>
      <c r="AD27" s="594">
        <v>3.1</v>
      </c>
      <c r="AE27" s="669">
        <f>AD27-W82</f>
        <v>3.1</v>
      </c>
      <c r="AF27" s="670" t="s">
        <v>84</v>
      </c>
      <c r="AG27" s="666"/>
      <c r="AI27" s="660">
        <v>21</v>
      </c>
      <c r="AJ27" s="24" t="s">
        <v>66</v>
      </c>
      <c r="AK27" s="40">
        <v>2.7</v>
      </c>
      <c r="AL27" s="672">
        <f>AK27-AD27</f>
        <v>-0.39999999999999991</v>
      </c>
      <c r="AM27" s="610">
        <f>AK27/AD27</f>
        <v>0.87096774193548387</v>
      </c>
      <c r="AP27" s="640">
        <v>21</v>
      </c>
      <c r="AQ27" s="641" t="s">
        <v>29</v>
      </c>
      <c r="AR27" s="38">
        <v>1.9</v>
      </c>
      <c r="AS27" s="657">
        <f>AR27-AK29</f>
        <v>0</v>
      </c>
      <c r="AT27" s="658">
        <f>AR27/AK29</f>
        <v>1</v>
      </c>
      <c r="AW27" s="606">
        <v>21</v>
      </c>
      <c r="AX27" s="24" t="s">
        <v>48</v>
      </c>
      <c r="AY27" s="37">
        <v>2.6</v>
      </c>
      <c r="AZ27" s="663">
        <f>AY27-AR22</f>
        <v>-0.79999999999999982</v>
      </c>
      <c r="BA27" s="740">
        <f>AY27/AR22</f>
        <v>0.76470588235294124</v>
      </c>
      <c r="BD27" s="640">
        <v>21</v>
      </c>
      <c r="BE27" s="24" t="s">
        <v>16</v>
      </c>
      <c r="BF27" s="27">
        <v>2.8</v>
      </c>
      <c r="BG27" s="657">
        <f>BF27-AY26</f>
        <v>0</v>
      </c>
      <c r="BH27" s="741">
        <f>BF27/AY26</f>
        <v>1</v>
      </c>
      <c r="BK27" s="660">
        <v>21</v>
      </c>
      <c r="BL27" s="24" t="s">
        <v>62</v>
      </c>
      <c r="BM27" s="40">
        <v>4.0999999999999996</v>
      </c>
      <c r="BN27" s="663">
        <f>BM27-BF7</f>
        <v>-19.399999999999999</v>
      </c>
      <c r="BO27" s="740">
        <f>BM27/BF7</f>
        <v>0.17446808510638295</v>
      </c>
      <c r="BR27" s="660">
        <v>21</v>
      </c>
      <c r="BS27" s="24" t="s">
        <v>47</v>
      </c>
      <c r="BT27" s="40">
        <v>3.9</v>
      </c>
      <c r="BU27" s="663">
        <f>BT27-BM16</f>
        <v>-2.9</v>
      </c>
      <c r="BV27" s="740">
        <f>BT27/BM16</f>
        <v>0.57352941176470584</v>
      </c>
    </row>
    <row r="28" spans="2:74" ht="15">
      <c r="B28" s="606">
        <v>23</v>
      </c>
      <c r="C28" s="24" t="s">
        <v>16</v>
      </c>
      <c r="D28" s="28">
        <v>2.8</v>
      </c>
      <c r="G28" s="640">
        <v>22</v>
      </c>
      <c r="H28" s="641" t="s">
        <v>34</v>
      </c>
      <c r="I28" s="38">
        <v>2.5</v>
      </c>
      <c r="J28" s="642">
        <f>I28-D29</f>
        <v>0</v>
      </c>
      <c r="K28" s="643">
        <f>I28/D29</f>
        <v>1</v>
      </c>
      <c r="L28" s="636"/>
      <c r="N28" s="656">
        <v>22</v>
      </c>
      <c r="O28" s="641" t="s">
        <v>43</v>
      </c>
      <c r="P28" s="11">
        <v>2</v>
      </c>
      <c r="Q28" s="657">
        <f>P28-I36</f>
        <v>0</v>
      </c>
      <c r="R28" s="658">
        <f>P28/I36</f>
        <v>1</v>
      </c>
      <c r="U28" s="656">
        <v>22</v>
      </c>
      <c r="V28" s="641" t="s">
        <v>89</v>
      </c>
      <c r="W28" s="38">
        <v>2.6</v>
      </c>
      <c r="X28" s="657">
        <f>W28-P44</f>
        <v>2.5</v>
      </c>
      <c r="Y28" s="658" t="s">
        <v>263</v>
      </c>
      <c r="Z28" s="659"/>
      <c r="AA28" s="659"/>
      <c r="AB28" s="660">
        <v>22</v>
      </c>
      <c r="AC28" s="24" t="s">
        <v>77</v>
      </c>
      <c r="AD28" s="37">
        <v>3.1</v>
      </c>
      <c r="AE28" s="665">
        <f>AD28-W8</f>
        <v>-14.4</v>
      </c>
      <c r="AF28" s="610">
        <f>AD28/W8</f>
        <v>0.17714285714285716</v>
      </c>
      <c r="AG28" s="666"/>
      <c r="AI28" s="656">
        <v>22</v>
      </c>
      <c r="AJ28" s="641" t="s">
        <v>34</v>
      </c>
      <c r="AK28" s="38">
        <v>2.5</v>
      </c>
      <c r="AL28" s="661">
        <f>AK28-AD30</f>
        <v>0</v>
      </c>
      <c r="AM28" s="658">
        <f>AK28/AD30</f>
        <v>1</v>
      </c>
      <c r="AP28" s="682">
        <v>22</v>
      </c>
      <c r="AQ28" s="683" t="s">
        <v>63</v>
      </c>
      <c r="AR28" s="684">
        <v>1.9</v>
      </c>
      <c r="AS28" s="685">
        <f>AR28-AK81</f>
        <v>1.9</v>
      </c>
      <c r="AT28" s="686" t="s">
        <v>84</v>
      </c>
      <c r="AW28" s="743">
        <v>22</v>
      </c>
      <c r="AX28" s="641" t="s">
        <v>34</v>
      </c>
      <c r="AY28" s="38">
        <v>2.5</v>
      </c>
      <c r="AZ28" s="657">
        <f>AY28-AR26</f>
        <v>0</v>
      </c>
      <c r="BA28" s="741">
        <f>AY28/AR26</f>
        <v>1</v>
      </c>
      <c r="BD28" s="743">
        <v>22</v>
      </c>
      <c r="BE28" s="24" t="s">
        <v>34</v>
      </c>
      <c r="BF28" s="38">
        <v>2.5</v>
      </c>
      <c r="BG28" s="657">
        <f>BF28-AY28</f>
        <v>0</v>
      </c>
      <c r="BH28" s="741">
        <f>BF28/AY28</f>
        <v>1</v>
      </c>
      <c r="BK28" s="656">
        <v>22</v>
      </c>
      <c r="BL28" s="641" t="s">
        <v>23</v>
      </c>
      <c r="BM28" s="11">
        <v>2.9</v>
      </c>
      <c r="BN28" s="657">
        <f>BM28-BF26</f>
        <v>0</v>
      </c>
      <c r="BO28" s="741">
        <f>BM28/BF26</f>
        <v>1</v>
      </c>
      <c r="BR28" s="660">
        <v>22</v>
      </c>
      <c r="BS28" s="24" t="s">
        <v>23</v>
      </c>
      <c r="BT28" s="11">
        <v>3.5</v>
      </c>
      <c r="BU28" s="657">
        <f>BT28-BM28</f>
        <v>0.60000000000000009</v>
      </c>
      <c r="BV28" s="741">
        <f>BT28/BM28</f>
        <v>1.2068965517241379</v>
      </c>
    </row>
    <row r="29" spans="2:74" ht="15">
      <c r="B29" s="606">
        <v>24</v>
      </c>
      <c r="C29" s="24" t="s">
        <v>34</v>
      </c>
      <c r="D29" s="37">
        <v>2.5</v>
      </c>
      <c r="G29" s="633">
        <v>23</v>
      </c>
      <c r="H29" s="620" t="s">
        <v>38</v>
      </c>
      <c r="I29" s="22">
        <v>2.4</v>
      </c>
      <c r="J29" s="622">
        <f>I29-D37</f>
        <v>1</v>
      </c>
      <c r="K29" s="623">
        <f>I29/D37</f>
        <v>1.7142857142857144</v>
      </c>
      <c r="L29" s="636"/>
      <c r="N29" s="660">
        <v>23</v>
      </c>
      <c r="O29" s="24" t="s">
        <v>19</v>
      </c>
      <c r="P29" s="40">
        <v>1.9</v>
      </c>
      <c r="Q29" s="663">
        <f>P29-I35</f>
        <v>-0.10000000000000009</v>
      </c>
      <c r="R29" s="610">
        <f>P29/I35</f>
        <v>0.95</v>
      </c>
      <c r="U29" s="656">
        <v>23</v>
      </c>
      <c r="V29" s="641" t="s">
        <v>34</v>
      </c>
      <c r="W29" s="38">
        <v>2.5</v>
      </c>
      <c r="X29" s="657">
        <f>W29-P27</f>
        <v>0</v>
      </c>
      <c r="Y29" s="658">
        <f>W29/P27</f>
        <v>1</v>
      </c>
      <c r="Z29" s="613"/>
      <c r="AA29" s="613"/>
      <c r="AB29" s="656">
        <v>23</v>
      </c>
      <c r="AC29" s="641" t="s">
        <v>16</v>
      </c>
      <c r="AD29" s="27">
        <v>2.8</v>
      </c>
      <c r="AE29" s="671">
        <f>AD29-W26</f>
        <v>0</v>
      </c>
      <c r="AF29" s="658">
        <f>AD29/W26</f>
        <v>1</v>
      </c>
      <c r="AG29" s="613"/>
      <c r="AI29" s="660">
        <v>23</v>
      </c>
      <c r="AJ29" s="24" t="s">
        <v>29</v>
      </c>
      <c r="AK29" s="37">
        <v>1.9</v>
      </c>
      <c r="AL29" s="672">
        <f>AK29-AD31</f>
        <v>-0.30000000000000027</v>
      </c>
      <c r="AM29" s="610">
        <f>AK29/AD31</f>
        <v>0.86363636363636354</v>
      </c>
      <c r="AP29" s="640">
        <v>23</v>
      </c>
      <c r="AQ29" s="641" t="s">
        <v>38</v>
      </c>
      <c r="AR29" s="11">
        <v>1.3</v>
      </c>
      <c r="AS29" s="657">
        <f>AR29-AK38</f>
        <v>0.60000000000000009</v>
      </c>
      <c r="AT29" s="658">
        <f>AR29/AK38</f>
        <v>1.8571428571428574</v>
      </c>
      <c r="AW29" s="682">
        <v>23</v>
      </c>
      <c r="AX29" s="683" t="s">
        <v>45</v>
      </c>
      <c r="AY29" s="684">
        <v>2.2000000000000002</v>
      </c>
      <c r="AZ29" s="685">
        <f>AY29-AR70</f>
        <v>2.2000000000000002</v>
      </c>
      <c r="BA29" s="744" t="s">
        <v>84</v>
      </c>
      <c r="BD29" s="864">
        <v>23</v>
      </c>
      <c r="BE29" s="24" t="s">
        <v>48</v>
      </c>
      <c r="BF29" s="37">
        <v>2.2000000000000002</v>
      </c>
      <c r="BG29" s="663">
        <f>BF29-AY27</f>
        <v>-0.39999999999999991</v>
      </c>
      <c r="BH29" s="740">
        <f>BF29/AY27</f>
        <v>0.84615384615384615</v>
      </c>
      <c r="BK29" s="667">
        <v>23</v>
      </c>
      <c r="BL29" s="668" t="s">
        <v>42</v>
      </c>
      <c r="BM29" s="594">
        <v>2.8</v>
      </c>
      <c r="BN29" s="898">
        <f>BM29-BF69</f>
        <v>2.8</v>
      </c>
      <c r="BO29" s="899" t="s">
        <v>84</v>
      </c>
      <c r="BR29" s="660">
        <v>23</v>
      </c>
      <c r="BS29" s="24" t="s">
        <v>71</v>
      </c>
      <c r="BT29" s="11">
        <v>2.7</v>
      </c>
      <c r="BU29" s="657">
        <f>BT29-BM37</f>
        <v>1.2000000000000002</v>
      </c>
      <c r="BV29" s="741">
        <f>BT29/BM37</f>
        <v>1.8</v>
      </c>
    </row>
    <row r="30" spans="2:74" ht="15">
      <c r="B30" s="606">
        <v>25</v>
      </c>
      <c r="C30" s="24" t="s">
        <v>43</v>
      </c>
      <c r="D30" s="40">
        <v>2.5</v>
      </c>
      <c r="G30" s="633">
        <v>24</v>
      </c>
      <c r="H30" s="620" t="s">
        <v>48</v>
      </c>
      <c r="I30" s="591">
        <v>2.4</v>
      </c>
      <c r="J30" s="622">
        <f>I30-D49</f>
        <v>2.1999999999999997</v>
      </c>
      <c r="K30" s="623">
        <f>I30/D49</f>
        <v>11.999999999999998</v>
      </c>
      <c r="L30" s="679"/>
      <c r="N30" s="656">
        <v>24</v>
      </c>
      <c r="O30" s="641" t="s">
        <v>29</v>
      </c>
      <c r="P30" s="38">
        <v>1.9</v>
      </c>
      <c r="Q30" s="657">
        <f>P30-I37</f>
        <v>0</v>
      </c>
      <c r="R30" s="658">
        <f>P30/I37</f>
        <v>1</v>
      </c>
      <c r="U30" s="649">
        <v>24</v>
      </c>
      <c r="V30" s="14" t="s">
        <v>48</v>
      </c>
      <c r="W30" s="16">
        <v>2.4</v>
      </c>
      <c r="X30" s="650">
        <f>W30-P89</f>
        <v>2.4</v>
      </c>
      <c r="Y30" s="612" t="s">
        <v>84</v>
      </c>
      <c r="Z30" s="659"/>
      <c r="AA30" s="659"/>
      <c r="AB30" s="656">
        <v>24</v>
      </c>
      <c r="AC30" s="641" t="s">
        <v>34</v>
      </c>
      <c r="AD30" s="38">
        <v>2.5</v>
      </c>
      <c r="AE30" s="671">
        <f>AD30-W29</f>
        <v>0</v>
      </c>
      <c r="AF30" s="658">
        <f>AD30/W29</f>
        <v>1</v>
      </c>
      <c r="AG30" s="613"/>
      <c r="AI30" s="656">
        <v>24</v>
      </c>
      <c r="AJ30" s="641" t="s">
        <v>64</v>
      </c>
      <c r="AK30" s="11">
        <v>1.4</v>
      </c>
      <c r="AL30" s="661">
        <f>AK30-AD35</f>
        <v>9.9999999999999867E-2</v>
      </c>
      <c r="AM30" s="658">
        <f>AK30/AD35</f>
        <v>1.0769230769230769</v>
      </c>
      <c r="AP30" s="640">
        <v>24</v>
      </c>
      <c r="AQ30" s="641" t="s">
        <v>44</v>
      </c>
      <c r="AR30" s="11">
        <v>1.2</v>
      </c>
      <c r="AS30" s="657">
        <f>AR30-AK31</f>
        <v>0</v>
      </c>
      <c r="AT30" s="658">
        <f>AR30/AK31</f>
        <v>1</v>
      </c>
      <c r="AW30" s="640">
        <v>24</v>
      </c>
      <c r="AX30" s="641" t="s">
        <v>29</v>
      </c>
      <c r="AY30" s="38">
        <v>1.9</v>
      </c>
      <c r="AZ30" s="657">
        <f>AY30-AR27</f>
        <v>0</v>
      </c>
      <c r="BA30" s="741">
        <f>AY30/AR27</f>
        <v>1</v>
      </c>
      <c r="BD30" s="640">
        <v>24</v>
      </c>
      <c r="BE30" s="24" t="s">
        <v>29</v>
      </c>
      <c r="BF30" s="38">
        <v>1.9</v>
      </c>
      <c r="BG30" s="657">
        <f>BF30-AY30</f>
        <v>0</v>
      </c>
      <c r="BH30" s="741">
        <f>BF30/AY30</f>
        <v>1</v>
      </c>
      <c r="BK30" s="656">
        <v>24</v>
      </c>
      <c r="BL30" s="641" t="s">
        <v>34</v>
      </c>
      <c r="BM30" s="38">
        <v>2.5</v>
      </c>
      <c r="BN30" s="657">
        <f>BM30-BF28</f>
        <v>0</v>
      </c>
      <c r="BO30" s="741">
        <f>BM30/BF28</f>
        <v>1</v>
      </c>
      <c r="BR30" s="660">
        <v>24</v>
      </c>
      <c r="BS30" s="24" t="s">
        <v>34</v>
      </c>
      <c r="BT30" s="38">
        <v>2.5</v>
      </c>
      <c r="BU30" s="657">
        <f>BT30-BM30</f>
        <v>0</v>
      </c>
      <c r="BV30" s="741">
        <f>BT30/BM30</f>
        <v>1</v>
      </c>
    </row>
    <row r="31" spans="2:74" ht="15">
      <c r="B31" s="687">
        <v>26</v>
      </c>
      <c r="C31" s="24" t="s">
        <v>33</v>
      </c>
      <c r="D31" s="37">
        <v>2.1</v>
      </c>
      <c r="G31" s="606">
        <v>25</v>
      </c>
      <c r="H31" s="24" t="s">
        <v>32</v>
      </c>
      <c r="I31" s="40">
        <v>2.2000000000000002</v>
      </c>
      <c r="J31" s="645">
        <f>I31-D21</f>
        <v>-3.5999999999999996</v>
      </c>
      <c r="K31" s="646">
        <f>I31/D21</f>
        <v>0.37931034482758624</v>
      </c>
      <c r="L31" s="673"/>
      <c r="N31" s="633">
        <v>25</v>
      </c>
      <c r="O31" s="620" t="s">
        <v>42</v>
      </c>
      <c r="P31" s="22">
        <v>1.9</v>
      </c>
      <c r="Q31" s="622">
        <f>P31-I44</f>
        <v>0.89999999999999991</v>
      </c>
      <c r="R31" s="623">
        <f>P31/I44</f>
        <v>1.9</v>
      </c>
      <c r="U31" s="656">
        <v>25</v>
      </c>
      <c r="V31" s="641" t="s">
        <v>29</v>
      </c>
      <c r="W31" s="38">
        <v>2.1</v>
      </c>
      <c r="X31" s="657">
        <f>W31-P30</f>
        <v>0.20000000000000018</v>
      </c>
      <c r="Y31" s="658">
        <f>W31/P30</f>
        <v>1.1052631578947369</v>
      </c>
      <c r="Z31" s="688"/>
      <c r="AA31" s="688"/>
      <c r="AB31" s="656">
        <v>25</v>
      </c>
      <c r="AC31" s="641" t="s">
        <v>29</v>
      </c>
      <c r="AD31" s="38">
        <v>2.2000000000000002</v>
      </c>
      <c r="AE31" s="671">
        <f>AD31-W31</f>
        <v>0.10000000000000009</v>
      </c>
      <c r="AF31" s="658">
        <f>AD31/W31</f>
        <v>1.0476190476190477</v>
      </c>
      <c r="AG31" s="613"/>
      <c r="AI31" s="656">
        <v>25</v>
      </c>
      <c r="AJ31" s="641" t="s">
        <v>44</v>
      </c>
      <c r="AK31" s="11">
        <v>1.2</v>
      </c>
      <c r="AL31" s="661">
        <f>AK31-AD36</f>
        <v>0</v>
      </c>
      <c r="AM31" s="658">
        <f>AK31/AD36</f>
        <v>1</v>
      </c>
      <c r="AP31" s="606">
        <v>25</v>
      </c>
      <c r="AQ31" s="24" t="s">
        <v>64</v>
      </c>
      <c r="AR31" s="40">
        <v>1.2</v>
      </c>
      <c r="AS31" s="663">
        <f>AR31-AK30</f>
        <v>-0.19999999999999996</v>
      </c>
      <c r="AT31" s="610">
        <f>AR31/AK30</f>
        <v>0.85714285714285721</v>
      </c>
      <c r="AW31" s="640">
        <v>25</v>
      </c>
      <c r="AX31" s="641" t="s">
        <v>44</v>
      </c>
      <c r="AY31" s="11">
        <v>1.2</v>
      </c>
      <c r="AZ31" s="657">
        <f>AY31-AR30</f>
        <v>0</v>
      </c>
      <c r="BA31" s="741">
        <f>AY31/AR30</f>
        <v>1</v>
      </c>
      <c r="BD31" s="640">
        <v>25</v>
      </c>
      <c r="BE31" s="24" t="s">
        <v>19</v>
      </c>
      <c r="BF31" s="11">
        <v>1.4</v>
      </c>
      <c r="BG31" s="657">
        <f>BF31-AY39</f>
        <v>1.0999999999999999</v>
      </c>
      <c r="BH31" s="741" t="s">
        <v>411</v>
      </c>
      <c r="BK31" s="667">
        <v>25</v>
      </c>
      <c r="BL31" s="668" t="s">
        <v>66</v>
      </c>
      <c r="BM31" s="594">
        <v>2.2000000000000002</v>
      </c>
      <c r="BN31" s="898">
        <f>BM31-BF81</f>
        <v>2.2000000000000002</v>
      </c>
      <c r="BO31" s="899" t="s">
        <v>84</v>
      </c>
      <c r="BR31" s="660">
        <v>25</v>
      </c>
      <c r="BS31" s="24" t="s">
        <v>48</v>
      </c>
      <c r="BT31" s="38">
        <v>2.2000000000000002</v>
      </c>
      <c r="BU31" s="657">
        <f>BT31-BM33</f>
        <v>0.30000000000000027</v>
      </c>
      <c r="BV31" s="741">
        <f>BT31/BM33</f>
        <v>1.1578947368421053</v>
      </c>
    </row>
    <row r="32" spans="2:74" ht="14.25" customHeight="1">
      <c r="B32" s="606">
        <v>27</v>
      </c>
      <c r="C32" s="32" t="s">
        <v>85</v>
      </c>
      <c r="D32" s="31">
        <v>1.9</v>
      </c>
      <c r="G32" s="689">
        <v>26</v>
      </c>
      <c r="H32" s="675" t="s">
        <v>91</v>
      </c>
      <c r="I32" s="676">
        <v>2.2000000000000002</v>
      </c>
      <c r="J32" s="677">
        <f>I32-0</f>
        <v>2.2000000000000002</v>
      </c>
      <c r="K32" s="678" t="s">
        <v>84</v>
      </c>
      <c r="L32" s="673"/>
      <c r="N32" s="690">
        <v>26</v>
      </c>
      <c r="O32" s="681" t="s">
        <v>11</v>
      </c>
      <c r="P32" s="691">
        <v>1.8</v>
      </c>
      <c r="Q32" s="639">
        <f>P32-I46</f>
        <v>0.9</v>
      </c>
      <c r="R32" s="692">
        <f>P32/I46</f>
        <v>2</v>
      </c>
      <c r="U32" s="656">
        <v>26</v>
      </c>
      <c r="V32" s="680" t="s">
        <v>19</v>
      </c>
      <c r="W32" s="693">
        <v>1.9</v>
      </c>
      <c r="X32" s="661">
        <f>W32-P29</f>
        <v>0</v>
      </c>
      <c r="Y32" s="694">
        <f>W32/P29</f>
        <v>1</v>
      </c>
      <c r="Z32" s="659"/>
      <c r="AA32" s="659"/>
      <c r="AB32" s="695">
        <v>26</v>
      </c>
      <c r="AC32" s="641" t="s">
        <v>43</v>
      </c>
      <c r="AD32" s="11">
        <v>2.1</v>
      </c>
      <c r="AE32" s="642">
        <f>AD32-W34</f>
        <v>0.40000000000000013</v>
      </c>
      <c r="AF32" s="658">
        <f>AD32/W34</f>
        <v>1.2352941176470589</v>
      </c>
      <c r="AG32" s="613"/>
      <c r="AI32" s="695">
        <v>26</v>
      </c>
      <c r="AJ32" s="641" t="s">
        <v>73</v>
      </c>
      <c r="AK32" s="11">
        <v>1.2</v>
      </c>
      <c r="AL32" s="657">
        <f>AK32-AD37</f>
        <v>0</v>
      </c>
      <c r="AM32" s="658">
        <f>AK32/AD37</f>
        <v>1</v>
      </c>
      <c r="AP32" s="696">
        <v>26</v>
      </c>
      <c r="AQ32" s="641" t="s">
        <v>73</v>
      </c>
      <c r="AR32" s="11">
        <v>1.2</v>
      </c>
      <c r="AS32" s="657">
        <f>AR32-AK32</f>
        <v>0</v>
      </c>
      <c r="AT32" s="658">
        <f>AR32/AK32</f>
        <v>1</v>
      </c>
      <c r="AW32" s="696">
        <v>26</v>
      </c>
      <c r="AX32" s="641" t="s">
        <v>73</v>
      </c>
      <c r="AY32" s="11">
        <v>1.2</v>
      </c>
      <c r="AZ32" s="657">
        <f>AY32-AR32</f>
        <v>0</v>
      </c>
      <c r="BA32" s="741">
        <f>AY32/AR32</f>
        <v>1</v>
      </c>
      <c r="BD32" s="696">
        <v>26</v>
      </c>
      <c r="BE32" s="24" t="s">
        <v>64</v>
      </c>
      <c r="BF32" s="11">
        <v>1.3</v>
      </c>
      <c r="BG32" s="657">
        <f>BF32-AY34</f>
        <v>0.19999999999999996</v>
      </c>
      <c r="BH32" s="741">
        <f>BF32/AY34</f>
        <v>1.1818181818181817</v>
      </c>
      <c r="BK32" s="667">
        <v>26</v>
      </c>
      <c r="BL32" s="668" t="s">
        <v>1</v>
      </c>
      <c r="BM32" s="898">
        <v>2.1</v>
      </c>
      <c r="BN32" s="898">
        <f>BM32-BF43</f>
        <v>2.1</v>
      </c>
      <c r="BO32" s="899" t="s">
        <v>84</v>
      </c>
      <c r="BR32" s="660">
        <v>26</v>
      </c>
      <c r="BS32" s="24" t="s">
        <v>11</v>
      </c>
      <c r="BT32" s="30">
        <v>1.2</v>
      </c>
      <c r="BU32" s="657">
        <f>BT32-BM39</f>
        <v>0</v>
      </c>
      <c r="BV32" s="741">
        <f>BT32/BM39</f>
        <v>1</v>
      </c>
    </row>
    <row r="33" spans="2:74" ht="15">
      <c r="B33" s="606">
        <v>28</v>
      </c>
      <c r="C33" s="24" t="s">
        <v>29</v>
      </c>
      <c r="D33" s="37">
        <v>1.9</v>
      </c>
      <c r="G33" s="674">
        <v>27</v>
      </c>
      <c r="H33" s="675" t="s">
        <v>49</v>
      </c>
      <c r="I33" s="676">
        <v>2.2000000000000002</v>
      </c>
      <c r="J33" s="677">
        <f>I33-0</f>
        <v>2.2000000000000002</v>
      </c>
      <c r="K33" s="678" t="s">
        <v>84</v>
      </c>
      <c r="L33" s="679"/>
      <c r="N33" s="656">
        <v>27</v>
      </c>
      <c r="O33" s="641" t="s">
        <v>45</v>
      </c>
      <c r="P33" s="11">
        <v>1.6</v>
      </c>
      <c r="Q33" s="657">
        <f>P33-I39</f>
        <v>0</v>
      </c>
      <c r="R33" s="658">
        <f>P33/I39</f>
        <v>1</v>
      </c>
      <c r="U33" s="656">
        <v>27</v>
      </c>
      <c r="V33" s="641" t="s">
        <v>42</v>
      </c>
      <c r="W33" s="11">
        <v>1.9</v>
      </c>
      <c r="X33" s="657">
        <f>W33-P31</f>
        <v>0</v>
      </c>
      <c r="Y33" s="658">
        <f>W33/P31</f>
        <v>1</v>
      </c>
      <c r="Z33" s="662"/>
      <c r="AA33" s="662"/>
      <c r="AB33" s="656">
        <v>27</v>
      </c>
      <c r="AC33" s="641" t="s">
        <v>45</v>
      </c>
      <c r="AD33" s="11">
        <v>1.6</v>
      </c>
      <c r="AE33" s="671">
        <f>AD33-W35</f>
        <v>0</v>
      </c>
      <c r="AF33" s="658">
        <f>AD33/W35</f>
        <v>1</v>
      </c>
      <c r="AG33" s="613"/>
      <c r="AI33" s="660">
        <v>27</v>
      </c>
      <c r="AJ33" s="24" t="s">
        <v>43</v>
      </c>
      <c r="AK33" s="40">
        <v>1.1000000000000001</v>
      </c>
      <c r="AL33" s="672">
        <f>AK33-AD32</f>
        <v>-1</v>
      </c>
      <c r="AM33" s="610">
        <f>AK33/AD32</f>
        <v>0.52380952380952384</v>
      </c>
      <c r="AP33" s="640">
        <v>27</v>
      </c>
      <c r="AQ33" s="641" t="s">
        <v>68</v>
      </c>
      <c r="AR33" s="38">
        <v>1</v>
      </c>
      <c r="AS33" s="657">
        <f>AR33-AK35</f>
        <v>0</v>
      </c>
      <c r="AT33" s="658">
        <f>AR33/AK35</f>
        <v>1</v>
      </c>
      <c r="AW33" s="640">
        <v>27</v>
      </c>
      <c r="AX33" s="641" t="s">
        <v>11</v>
      </c>
      <c r="AY33" s="30">
        <v>1.1000000000000001</v>
      </c>
      <c r="AZ33" s="657">
        <f>AY33-AR34</f>
        <v>0.20000000000000007</v>
      </c>
      <c r="BA33" s="741">
        <f>AY33/AR34</f>
        <v>1.2222222222222223</v>
      </c>
      <c r="BD33" s="640">
        <v>27</v>
      </c>
      <c r="BE33" s="24" t="s">
        <v>11</v>
      </c>
      <c r="BF33" s="30">
        <v>1.2</v>
      </c>
      <c r="BG33" s="657">
        <f>BF33-AY33</f>
        <v>9.9999999999999867E-2</v>
      </c>
      <c r="BH33" s="741">
        <f>BF33/AY33</f>
        <v>1.0909090909090908</v>
      </c>
      <c r="BK33" s="660">
        <v>27</v>
      </c>
      <c r="BL33" s="24" t="s">
        <v>48</v>
      </c>
      <c r="BM33" s="37">
        <v>1.9</v>
      </c>
      <c r="BN33" s="663">
        <f>BM33-BF29</f>
        <v>-0.30000000000000027</v>
      </c>
      <c r="BO33" s="740">
        <f>BM33/BF29</f>
        <v>0.86363636363636354</v>
      </c>
      <c r="BR33" s="660">
        <v>27</v>
      </c>
      <c r="BS33" s="24" t="s">
        <v>44</v>
      </c>
      <c r="BT33" s="11">
        <v>1.2</v>
      </c>
      <c r="BU33" s="657">
        <f>BT33-BM40</f>
        <v>0</v>
      </c>
      <c r="BV33" s="741">
        <f>BT33/BM40</f>
        <v>1</v>
      </c>
    </row>
    <row r="34" spans="2:74" ht="15">
      <c r="B34" s="606">
        <v>29</v>
      </c>
      <c r="C34" s="24" t="s">
        <v>19</v>
      </c>
      <c r="D34" s="40">
        <v>1.8</v>
      </c>
      <c r="G34" s="606">
        <v>28</v>
      </c>
      <c r="H34" s="24" t="s">
        <v>66</v>
      </c>
      <c r="I34" s="40">
        <v>2.1</v>
      </c>
      <c r="J34" s="645">
        <f>I34-D27</f>
        <v>-1.1999999999999997</v>
      </c>
      <c r="K34" s="646">
        <f>I34/D27</f>
        <v>0.63636363636363646</v>
      </c>
      <c r="L34" s="636"/>
      <c r="N34" s="633">
        <v>28</v>
      </c>
      <c r="O34" s="620" t="s">
        <v>64</v>
      </c>
      <c r="P34" s="22">
        <v>1.3</v>
      </c>
      <c r="Q34" s="622">
        <f>P34-I43</f>
        <v>0.19999999999999996</v>
      </c>
      <c r="R34" s="623">
        <f>P34/I43</f>
        <v>1.1818181818181817</v>
      </c>
      <c r="U34" s="660">
        <v>28</v>
      </c>
      <c r="V34" s="24" t="s">
        <v>43</v>
      </c>
      <c r="W34" s="40">
        <v>1.7</v>
      </c>
      <c r="X34" s="663">
        <f>W34-P28</f>
        <v>-0.30000000000000004</v>
      </c>
      <c r="Y34" s="610">
        <f>W34/P28</f>
        <v>0.85</v>
      </c>
      <c r="Z34" s="659"/>
      <c r="AA34" s="659"/>
      <c r="AB34" s="660">
        <v>28</v>
      </c>
      <c r="AC34" s="24" t="s">
        <v>19</v>
      </c>
      <c r="AD34" s="40">
        <v>1.3</v>
      </c>
      <c r="AE34" s="665">
        <f>AD34-W32</f>
        <v>-0.59999999999999987</v>
      </c>
      <c r="AF34" s="610">
        <f>AD34/W32</f>
        <v>0.68421052631578949</v>
      </c>
      <c r="AG34" s="666"/>
      <c r="AI34" s="656">
        <v>28</v>
      </c>
      <c r="AJ34" s="641" t="s">
        <v>10</v>
      </c>
      <c r="AK34" s="27">
        <v>1</v>
      </c>
      <c r="AL34" s="661">
        <f>AK34-AD38</f>
        <v>0</v>
      </c>
      <c r="AM34" s="658">
        <f>AK34/AD38</f>
        <v>1</v>
      </c>
      <c r="AP34" s="640">
        <v>28</v>
      </c>
      <c r="AQ34" s="641" t="s">
        <v>11</v>
      </c>
      <c r="AR34" s="30">
        <v>0.9</v>
      </c>
      <c r="AS34" s="657">
        <f>AR34-AK37</f>
        <v>9.9999999999999978E-2</v>
      </c>
      <c r="AT34" s="658">
        <f>AR34/AK37</f>
        <v>1.125</v>
      </c>
      <c r="AW34" s="606">
        <v>28</v>
      </c>
      <c r="AX34" s="24" t="s">
        <v>64</v>
      </c>
      <c r="AY34" s="40">
        <v>1.1000000000000001</v>
      </c>
      <c r="AZ34" s="663">
        <f>AY34-AR31</f>
        <v>-9.9999999999999867E-2</v>
      </c>
      <c r="BA34" s="740">
        <f>AY34/AR31</f>
        <v>0.91666666666666674</v>
      </c>
      <c r="BD34" s="640">
        <v>28</v>
      </c>
      <c r="BE34" s="24" t="s">
        <v>44</v>
      </c>
      <c r="BF34" s="11">
        <v>1.2</v>
      </c>
      <c r="BG34" s="657">
        <f>BF34-AY31</f>
        <v>0</v>
      </c>
      <c r="BH34" s="741">
        <f>BF34/AY31</f>
        <v>1</v>
      </c>
      <c r="BK34" s="667">
        <v>28</v>
      </c>
      <c r="BL34" s="668" t="s">
        <v>2</v>
      </c>
      <c r="BM34" s="595">
        <v>1.8</v>
      </c>
      <c r="BN34" s="898">
        <f>BM34-BF44</f>
        <v>1.8</v>
      </c>
      <c r="BO34" s="899" t="s">
        <v>84</v>
      </c>
      <c r="BR34" s="660">
        <v>28</v>
      </c>
      <c r="BS34" s="24" t="s">
        <v>73</v>
      </c>
      <c r="BT34" s="11">
        <v>1.2</v>
      </c>
      <c r="BU34" s="657">
        <f>BT34-BM41</f>
        <v>0</v>
      </c>
      <c r="BV34" s="741">
        <f>BT34/BM41</f>
        <v>1</v>
      </c>
    </row>
    <row r="35" spans="2:74" ht="15">
      <c r="B35" s="606">
        <v>30</v>
      </c>
      <c r="C35" s="24" t="s">
        <v>53</v>
      </c>
      <c r="D35" s="40">
        <v>1.8</v>
      </c>
      <c r="G35" s="633">
        <v>29</v>
      </c>
      <c r="H35" s="620" t="s">
        <v>19</v>
      </c>
      <c r="I35" s="22">
        <v>2</v>
      </c>
      <c r="J35" s="622">
        <f>I35-D34</f>
        <v>0.19999999999999996</v>
      </c>
      <c r="K35" s="623">
        <f>I35/D34</f>
        <v>1.1111111111111112</v>
      </c>
      <c r="L35" s="679"/>
      <c r="N35" s="656">
        <v>29</v>
      </c>
      <c r="O35" s="641" t="s">
        <v>44</v>
      </c>
      <c r="P35" s="11">
        <v>1.2</v>
      </c>
      <c r="Q35" s="657">
        <f>P35-I40</f>
        <v>0</v>
      </c>
      <c r="R35" s="658">
        <f>P35/I40</f>
        <v>1</v>
      </c>
      <c r="U35" s="656">
        <v>29</v>
      </c>
      <c r="V35" s="641" t="s">
        <v>45</v>
      </c>
      <c r="W35" s="11">
        <v>1.6</v>
      </c>
      <c r="X35" s="657">
        <f>W35-P33</f>
        <v>0</v>
      </c>
      <c r="Y35" s="658">
        <f>W35/P33</f>
        <v>1</v>
      </c>
      <c r="Z35" s="659"/>
      <c r="AA35" s="659"/>
      <c r="AB35" s="656">
        <v>29</v>
      </c>
      <c r="AC35" s="641" t="s">
        <v>64</v>
      </c>
      <c r="AD35" s="11">
        <v>1.3</v>
      </c>
      <c r="AE35" s="671">
        <f>AD35-W37</f>
        <v>0.10000000000000009</v>
      </c>
      <c r="AF35" s="658">
        <f>AD35/W37</f>
        <v>1.0833333333333335</v>
      </c>
      <c r="AG35" s="613"/>
      <c r="AI35" s="656">
        <v>29</v>
      </c>
      <c r="AJ35" s="641" t="s">
        <v>68</v>
      </c>
      <c r="AK35" s="38">
        <v>1</v>
      </c>
      <c r="AL35" s="661">
        <f>AK35-AD39</f>
        <v>0</v>
      </c>
      <c r="AM35" s="658">
        <f>AK35/AD39</f>
        <v>1</v>
      </c>
      <c r="AP35" s="606">
        <v>29</v>
      </c>
      <c r="AQ35" s="24" t="s">
        <v>43</v>
      </c>
      <c r="AR35" s="40">
        <v>0.9</v>
      </c>
      <c r="AS35" s="663">
        <f>AR35-AK33</f>
        <v>-0.20000000000000007</v>
      </c>
      <c r="AT35" s="610">
        <f>AR35/AK33</f>
        <v>0.81818181818181812</v>
      </c>
      <c r="AW35" s="640">
        <v>29</v>
      </c>
      <c r="AX35" s="641" t="s">
        <v>68</v>
      </c>
      <c r="AY35" s="38">
        <v>1</v>
      </c>
      <c r="AZ35" s="657">
        <f>AY35-AR33</f>
        <v>0</v>
      </c>
      <c r="BA35" s="741">
        <f>AY35/AR33</f>
        <v>1</v>
      </c>
      <c r="BD35" s="640">
        <v>29</v>
      </c>
      <c r="BE35" s="24" t="s">
        <v>73</v>
      </c>
      <c r="BF35" s="11">
        <v>1.2</v>
      </c>
      <c r="BG35" s="657">
        <f>BF35-AY32</f>
        <v>0</v>
      </c>
      <c r="BH35" s="741">
        <f>BF35/AY32</f>
        <v>1</v>
      </c>
      <c r="BK35" s="667">
        <v>29</v>
      </c>
      <c r="BL35" s="668" t="s">
        <v>13</v>
      </c>
      <c r="BM35" s="595">
        <v>1.8</v>
      </c>
      <c r="BN35" s="898">
        <f>BM35-BF54</f>
        <v>1.8</v>
      </c>
      <c r="BO35" s="899" t="s">
        <v>84</v>
      </c>
      <c r="BR35" s="660">
        <v>29</v>
      </c>
      <c r="BS35" s="24" t="s">
        <v>68</v>
      </c>
      <c r="BT35" s="38">
        <v>1</v>
      </c>
      <c r="BU35" s="657">
        <f>BT35-BM43</f>
        <v>0</v>
      </c>
      <c r="BV35" s="741">
        <f>BT35/BM43</f>
        <v>1</v>
      </c>
    </row>
    <row r="36" spans="2:74" ht="15">
      <c r="B36" s="606">
        <v>31</v>
      </c>
      <c r="C36" s="24" t="s">
        <v>45</v>
      </c>
      <c r="D36" s="40">
        <v>1.6</v>
      </c>
      <c r="G36" s="606">
        <v>30</v>
      </c>
      <c r="H36" s="24" t="s">
        <v>43</v>
      </c>
      <c r="I36" s="40">
        <v>2</v>
      </c>
      <c r="J36" s="645">
        <f>I36-D30</f>
        <v>-0.5</v>
      </c>
      <c r="K36" s="646">
        <f>I36/D30</f>
        <v>0.8</v>
      </c>
      <c r="L36" s="673"/>
      <c r="N36" s="656">
        <v>30</v>
      </c>
      <c r="O36" s="641" t="s">
        <v>73</v>
      </c>
      <c r="P36" s="11">
        <v>1.2</v>
      </c>
      <c r="Q36" s="657">
        <f>P36-I41</f>
        <v>0</v>
      </c>
      <c r="R36" s="658">
        <f>P36/I41</f>
        <v>1</v>
      </c>
      <c r="U36" s="656">
        <v>30</v>
      </c>
      <c r="V36" s="641" t="s">
        <v>44</v>
      </c>
      <c r="W36" s="11">
        <v>1.2</v>
      </c>
      <c r="X36" s="657">
        <f>W36-P35</f>
        <v>0</v>
      </c>
      <c r="Y36" s="658">
        <f>W36/P35</f>
        <v>1</v>
      </c>
      <c r="Z36" s="662"/>
      <c r="AA36" s="662"/>
      <c r="AB36" s="656">
        <v>30</v>
      </c>
      <c r="AC36" s="641" t="s">
        <v>44</v>
      </c>
      <c r="AD36" s="11">
        <v>1.2</v>
      </c>
      <c r="AE36" s="671">
        <f>AD36-W36</f>
        <v>0</v>
      </c>
      <c r="AF36" s="658">
        <f>AD36/W36</f>
        <v>1</v>
      </c>
      <c r="AG36" s="613"/>
      <c r="AI36" s="660">
        <v>30</v>
      </c>
      <c r="AJ36" s="24" t="s">
        <v>19</v>
      </c>
      <c r="AK36" s="40">
        <v>0.9</v>
      </c>
      <c r="AL36" s="672">
        <f>AK36-AD34</f>
        <v>-0.4</v>
      </c>
      <c r="AM36" s="610">
        <f>AK36/AD34</f>
        <v>0.69230769230769229</v>
      </c>
      <c r="AP36" s="640">
        <v>30</v>
      </c>
      <c r="AQ36" s="641" t="s">
        <v>19</v>
      </c>
      <c r="AR36" s="11">
        <v>0.6</v>
      </c>
      <c r="AS36" s="663">
        <f>AR36-AK36</f>
        <v>-0.30000000000000004</v>
      </c>
      <c r="AT36" s="610">
        <f>AR36/AK36</f>
        <v>0.66666666666666663</v>
      </c>
      <c r="AW36" s="640">
        <v>30</v>
      </c>
      <c r="AX36" s="641" t="s">
        <v>20</v>
      </c>
      <c r="AY36" s="38">
        <v>0.4</v>
      </c>
      <c r="AZ36" s="657">
        <f>AY36-AR37</f>
        <v>0</v>
      </c>
      <c r="BA36" s="741">
        <f>AY36/AR37</f>
        <v>1</v>
      </c>
      <c r="BD36" s="865">
        <v>30</v>
      </c>
      <c r="BE36" s="866" t="s">
        <v>41</v>
      </c>
      <c r="BF36" s="867">
        <v>1</v>
      </c>
      <c r="BG36" s="868">
        <f>BF36-AY68</f>
        <v>1</v>
      </c>
      <c r="BH36" s="869" t="s">
        <v>84</v>
      </c>
      <c r="BK36" s="660">
        <v>30</v>
      </c>
      <c r="BL36" s="24" t="s">
        <v>45</v>
      </c>
      <c r="BM36" s="40">
        <v>1.5</v>
      </c>
      <c r="BN36" s="663">
        <f>BM36-BF25</f>
        <v>-1.7000000000000002</v>
      </c>
      <c r="BO36" s="740">
        <f>BM36/BF25</f>
        <v>0.46875</v>
      </c>
      <c r="BR36" s="660">
        <v>30</v>
      </c>
      <c r="BS36" s="24" t="s">
        <v>29</v>
      </c>
      <c r="BT36" s="37">
        <v>0.9</v>
      </c>
      <c r="BU36" s="663">
        <f>BT36-BM42</f>
        <v>-0.20000000000000007</v>
      </c>
      <c r="BV36" s="740">
        <f>BT36/BM42</f>
        <v>0.81818181818181812</v>
      </c>
    </row>
    <row r="37" spans="2:74" ht="15">
      <c r="B37" s="606">
        <v>32</v>
      </c>
      <c r="C37" s="24" t="s">
        <v>38</v>
      </c>
      <c r="D37" s="40">
        <v>1.4</v>
      </c>
      <c r="G37" s="640">
        <v>31</v>
      </c>
      <c r="H37" s="641" t="s">
        <v>29</v>
      </c>
      <c r="I37" s="38">
        <v>1.9</v>
      </c>
      <c r="J37" s="642">
        <f>I37-D33</f>
        <v>0</v>
      </c>
      <c r="K37" s="643">
        <f>I37/D33</f>
        <v>1</v>
      </c>
      <c r="L37" s="673"/>
      <c r="N37" s="660">
        <v>31</v>
      </c>
      <c r="O37" s="24" t="s">
        <v>10</v>
      </c>
      <c r="P37" s="28">
        <v>1</v>
      </c>
      <c r="Q37" s="663">
        <f>P37-I42</f>
        <v>-0.10000000000000009</v>
      </c>
      <c r="R37" s="610">
        <f>P37/I42</f>
        <v>0.90909090909090906</v>
      </c>
      <c r="U37" s="660">
        <v>31</v>
      </c>
      <c r="V37" s="24" t="s">
        <v>64</v>
      </c>
      <c r="W37" s="40">
        <v>1.2</v>
      </c>
      <c r="X37" s="663">
        <f>W37-P34</f>
        <v>-0.10000000000000009</v>
      </c>
      <c r="Y37" s="610">
        <f>W37/P34</f>
        <v>0.92307692307692302</v>
      </c>
      <c r="Z37" s="659"/>
      <c r="AA37" s="659"/>
      <c r="AB37" s="656">
        <v>31</v>
      </c>
      <c r="AC37" s="641" t="s">
        <v>73</v>
      </c>
      <c r="AD37" s="11">
        <v>1.2</v>
      </c>
      <c r="AE37" s="671">
        <f>AD37-W38</f>
        <v>0</v>
      </c>
      <c r="AF37" s="658">
        <f>AD37/W38</f>
        <v>1</v>
      </c>
      <c r="AG37" s="613"/>
      <c r="AI37" s="656">
        <v>31</v>
      </c>
      <c r="AJ37" s="641" t="s">
        <v>11</v>
      </c>
      <c r="AK37" s="30">
        <v>0.8</v>
      </c>
      <c r="AL37" s="661">
        <f>AK37-AD40</f>
        <v>0.10000000000000009</v>
      </c>
      <c r="AM37" s="658">
        <f>AK37/AD40</f>
        <v>1.142857142857143</v>
      </c>
      <c r="AP37" s="640">
        <v>31</v>
      </c>
      <c r="AQ37" s="641" t="s">
        <v>20</v>
      </c>
      <c r="AR37" s="38">
        <v>0.4</v>
      </c>
      <c r="AS37" s="657">
        <f>AR37-AK39</f>
        <v>0</v>
      </c>
      <c r="AT37" s="658">
        <f>AR37/AK39</f>
        <v>1</v>
      </c>
      <c r="AW37" s="640">
        <v>31</v>
      </c>
      <c r="AX37" s="641" t="s">
        <v>2</v>
      </c>
      <c r="AY37" s="30">
        <v>0.3</v>
      </c>
      <c r="AZ37" s="657">
        <f>AY37-AR38</f>
        <v>0</v>
      </c>
      <c r="BA37" s="741">
        <f>AY37/AR38</f>
        <v>1</v>
      </c>
      <c r="BD37" s="640">
        <v>31</v>
      </c>
      <c r="BE37" s="24" t="s">
        <v>68</v>
      </c>
      <c r="BF37" s="38">
        <v>1</v>
      </c>
      <c r="BG37" s="657">
        <f>BF37-AY35</f>
        <v>0</v>
      </c>
      <c r="BH37" s="741">
        <f>BF37/AY35</f>
        <v>1</v>
      </c>
      <c r="BK37" s="660">
        <v>31</v>
      </c>
      <c r="BL37" s="24" t="s">
        <v>71</v>
      </c>
      <c r="BM37" s="40">
        <v>1.5</v>
      </c>
      <c r="BN37" s="663">
        <f>BM37-BF14</f>
        <v>-6.8000000000000007</v>
      </c>
      <c r="BO37" s="740">
        <f>BM37/BF14</f>
        <v>0.18072289156626503</v>
      </c>
      <c r="BR37" s="660">
        <v>31</v>
      </c>
      <c r="BS37" s="24" t="s">
        <v>2</v>
      </c>
      <c r="BT37" s="31">
        <v>0.8</v>
      </c>
      <c r="BU37" s="663">
        <f>BT37-BM34</f>
        <v>-1</v>
      </c>
      <c r="BV37" s="740">
        <f>BT37/BM34</f>
        <v>0.44444444444444448</v>
      </c>
    </row>
    <row r="38" spans="2:74" ht="15">
      <c r="B38" s="606">
        <v>33</v>
      </c>
      <c r="C38" s="24" t="s">
        <v>42</v>
      </c>
      <c r="D38" s="40">
        <v>1.4</v>
      </c>
      <c r="G38" s="674">
        <v>32</v>
      </c>
      <c r="H38" s="675" t="s">
        <v>58</v>
      </c>
      <c r="I38" s="676">
        <v>1.7</v>
      </c>
      <c r="J38" s="677">
        <f>I38-0</f>
        <v>1.7</v>
      </c>
      <c r="K38" s="678" t="s">
        <v>84</v>
      </c>
      <c r="L38" s="673"/>
      <c r="N38" s="656">
        <v>32</v>
      </c>
      <c r="O38" s="641" t="s">
        <v>68</v>
      </c>
      <c r="P38" s="38">
        <v>1</v>
      </c>
      <c r="Q38" s="657">
        <f>P38-I45</f>
        <v>0</v>
      </c>
      <c r="R38" s="658">
        <f>P38/I45</f>
        <v>1</v>
      </c>
      <c r="U38" s="656">
        <v>32</v>
      </c>
      <c r="V38" s="641" t="s">
        <v>73</v>
      </c>
      <c r="W38" s="11">
        <v>1.2</v>
      </c>
      <c r="X38" s="657">
        <f>W38-P36</f>
        <v>0</v>
      </c>
      <c r="Y38" s="658">
        <f>W38/P36</f>
        <v>1</v>
      </c>
      <c r="Z38" s="659"/>
      <c r="AA38" s="659"/>
      <c r="AB38" s="656">
        <v>32</v>
      </c>
      <c r="AC38" s="641" t="s">
        <v>10</v>
      </c>
      <c r="AD38" s="27">
        <v>1</v>
      </c>
      <c r="AE38" s="671">
        <f>AD38-W39</f>
        <v>0</v>
      </c>
      <c r="AF38" s="658">
        <f>AD38/W39</f>
        <v>1</v>
      </c>
      <c r="AG38" s="613"/>
      <c r="AI38" s="656">
        <v>32</v>
      </c>
      <c r="AJ38" s="641" t="s">
        <v>38</v>
      </c>
      <c r="AK38" s="11">
        <v>0.7</v>
      </c>
      <c r="AL38" s="661">
        <f>AK38-AD45</f>
        <v>0.49999999999999994</v>
      </c>
      <c r="AM38" s="658">
        <f>AK38/AD45</f>
        <v>3.4999999999999996</v>
      </c>
      <c r="AP38" s="640">
        <v>32</v>
      </c>
      <c r="AQ38" s="641" t="s">
        <v>2</v>
      </c>
      <c r="AR38" s="30">
        <v>0.3</v>
      </c>
      <c r="AS38" s="657">
        <f>AR38-AK40</f>
        <v>0</v>
      </c>
      <c r="AT38" s="658">
        <f>AR38/AK40</f>
        <v>1</v>
      </c>
      <c r="AW38" s="640">
        <v>32</v>
      </c>
      <c r="AX38" s="641" t="s">
        <v>10</v>
      </c>
      <c r="AY38" s="27">
        <v>0.3</v>
      </c>
      <c r="AZ38" s="657">
        <f>AY38-AR39</f>
        <v>0</v>
      </c>
      <c r="BA38" s="741">
        <f>AY38/AR39</f>
        <v>1</v>
      </c>
      <c r="BD38" s="640">
        <v>32</v>
      </c>
      <c r="BE38" s="24" t="s">
        <v>38</v>
      </c>
      <c r="BF38" s="11">
        <v>0.5</v>
      </c>
      <c r="BG38" s="657">
        <f>BF38-AY40</f>
        <v>0.2</v>
      </c>
      <c r="BH38" s="741">
        <f>BF38/AY40</f>
        <v>1.6666666666666667</v>
      </c>
      <c r="BK38" s="656">
        <v>32</v>
      </c>
      <c r="BL38" s="641" t="s">
        <v>64</v>
      </c>
      <c r="BM38" s="11">
        <v>1.4</v>
      </c>
      <c r="BN38" s="657">
        <f>BM38-BF32</f>
        <v>9.9999999999999867E-2</v>
      </c>
      <c r="BO38" s="741">
        <f>BM38/BF32</f>
        <v>1.0769230769230769</v>
      </c>
      <c r="BR38" s="660">
        <v>32</v>
      </c>
      <c r="BS38" s="24" t="s">
        <v>38</v>
      </c>
      <c r="BT38" s="11">
        <v>0.7</v>
      </c>
      <c r="BU38" s="657">
        <f>BT38-BM44</f>
        <v>9.9999999999999978E-2</v>
      </c>
      <c r="BV38" s="741">
        <f>BT38/BM44</f>
        <v>1.1666666666666667</v>
      </c>
    </row>
    <row r="39" spans="2:74" ht="15">
      <c r="B39" s="606">
        <v>34</v>
      </c>
      <c r="C39" s="24" t="s">
        <v>44</v>
      </c>
      <c r="D39" s="40">
        <v>1.3</v>
      </c>
      <c r="G39" s="640">
        <v>33</v>
      </c>
      <c r="H39" s="641" t="s">
        <v>45</v>
      </c>
      <c r="I39" s="11">
        <v>1.6</v>
      </c>
      <c r="J39" s="642">
        <f>I39-D36</f>
        <v>0</v>
      </c>
      <c r="K39" s="643">
        <f>I39/D36</f>
        <v>1</v>
      </c>
      <c r="L39" s="679"/>
      <c r="N39" s="660">
        <v>33</v>
      </c>
      <c r="O39" s="24" t="s">
        <v>48</v>
      </c>
      <c r="P39" s="37">
        <v>0.9</v>
      </c>
      <c r="Q39" s="663">
        <f>P39-I30</f>
        <v>-1.5</v>
      </c>
      <c r="R39" s="610">
        <f>P39/I30</f>
        <v>0.375</v>
      </c>
      <c r="U39" s="656">
        <v>33</v>
      </c>
      <c r="V39" s="641" t="s">
        <v>10</v>
      </c>
      <c r="W39" s="27">
        <v>1</v>
      </c>
      <c r="X39" s="657">
        <f>W39-P37</f>
        <v>0</v>
      </c>
      <c r="Y39" s="658">
        <f>W39/P37</f>
        <v>1</v>
      </c>
      <c r="Z39" s="613"/>
      <c r="AA39" s="613"/>
      <c r="AB39" s="656">
        <v>33</v>
      </c>
      <c r="AC39" s="641" t="s">
        <v>68</v>
      </c>
      <c r="AD39" s="38">
        <v>1</v>
      </c>
      <c r="AE39" s="671">
        <f>AD39-W40</f>
        <v>0</v>
      </c>
      <c r="AF39" s="658">
        <f>AD39/W40</f>
        <v>1</v>
      </c>
      <c r="AG39" s="613"/>
      <c r="AI39" s="656">
        <v>33</v>
      </c>
      <c r="AJ39" s="641" t="s">
        <v>20</v>
      </c>
      <c r="AK39" s="38">
        <v>0.4</v>
      </c>
      <c r="AL39" s="661">
        <f>AK39-AD44</f>
        <v>0</v>
      </c>
      <c r="AM39" s="658">
        <f>AK39/AD44</f>
        <v>1</v>
      </c>
      <c r="AP39" s="606">
        <v>33</v>
      </c>
      <c r="AQ39" s="24" t="s">
        <v>10</v>
      </c>
      <c r="AR39" s="28">
        <v>0.3</v>
      </c>
      <c r="AS39" s="663">
        <f>AR39-AK34</f>
        <v>-0.7</v>
      </c>
      <c r="AT39" s="610">
        <f>AR39/AK34</f>
        <v>0.3</v>
      </c>
      <c r="AW39" s="606">
        <v>33</v>
      </c>
      <c r="AX39" s="24" t="s">
        <v>19</v>
      </c>
      <c r="AY39" s="40">
        <v>0.3</v>
      </c>
      <c r="AZ39" s="663">
        <f>AY39-AR36</f>
        <v>-0.3</v>
      </c>
      <c r="BA39" s="740">
        <f>AY39/AR36</f>
        <v>0.5</v>
      </c>
      <c r="BD39" s="640">
        <v>33</v>
      </c>
      <c r="BE39" s="24" t="s">
        <v>20</v>
      </c>
      <c r="BF39" s="38">
        <v>0.4</v>
      </c>
      <c r="BG39" s="657">
        <f>BF39-AY36</f>
        <v>0</v>
      </c>
      <c r="BH39" s="741">
        <f>BF39/AY36</f>
        <v>1</v>
      </c>
      <c r="BK39" s="656">
        <v>33</v>
      </c>
      <c r="BL39" s="641" t="s">
        <v>11</v>
      </c>
      <c r="BM39" s="30">
        <v>1.2</v>
      </c>
      <c r="BN39" s="657">
        <f>BM39-BF33</f>
        <v>0</v>
      </c>
      <c r="BO39" s="741">
        <f>BM39/BF33</f>
        <v>1</v>
      </c>
      <c r="BR39" s="660">
        <v>33</v>
      </c>
      <c r="BS39" s="24" t="s">
        <v>64</v>
      </c>
      <c r="BT39" s="40">
        <v>0.7</v>
      </c>
      <c r="BU39" s="663">
        <f>BT39-BM38</f>
        <v>-0.7</v>
      </c>
      <c r="BV39" s="740">
        <f>BT39/BM38</f>
        <v>0.5</v>
      </c>
    </row>
    <row r="40" spans="2:74" ht="15">
      <c r="B40" s="606">
        <v>35</v>
      </c>
      <c r="C40" s="24" t="s">
        <v>73</v>
      </c>
      <c r="D40" s="40">
        <v>1.2</v>
      </c>
      <c r="G40" s="606">
        <v>34</v>
      </c>
      <c r="H40" s="24" t="s">
        <v>44</v>
      </c>
      <c r="I40" s="40">
        <v>1.2</v>
      </c>
      <c r="J40" s="645">
        <f>I40-D39</f>
        <v>-0.10000000000000009</v>
      </c>
      <c r="K40" s="646">
        <f>I40/D39</f>
        <v>0.92307692307692302</v>
      </c>
      <c r="L40" s="673"/>
      <c r="N40" s="660">
        <v>34</v>
      </c>
      <c r="O40" s="24" t="s">
        <v>4</v>
      </c>
      <c r="P40" s="31">
        <v>0.8</v>
      </c>
      <c r="Q40" s="663">
        <f>P40-I25</f>
        <v>-2.8</v>
      </c>
      <c r="R40" s="610">
        <f>P40/I25</f>
        <v>0.22222222222222224</v>
      </c>
      <c r="U40" s="656">
        <v>34</v>
      </c>
      <c r="V40" s="641" t="s">
        <v>68</v>
      </c>
      <c r="W40" s="38">
        <v>1</v>
      </c>
      <c r="X40" s="657">
        <f>W40-P38</f>
        <v>0</v>
      </c>
      <c r="Y40" s="658">
        <f>W40/P38</f>
        <v>1</v>
      </c>
      <c r="Z40" s="613"/>
      <c r="AA40" s="613"/>
      <c r="AB40" s="660">
        <v>34</v>
      </c>
      <c r="AC40" s="24" t="s">
        <v>11</v>
      </c>
      <c r="AD40" s="31">
        <v>0.7</v>
      </c>
      <c r="AE40" s="665">
        <f>AD40-W27</f>
        <v>-1.9000000000000001</v>
      </c>
      <c r="AF40" s="610">
        <f>AD40/W27</f>
        <v>0.26923076923076922</v>
      </c>
      <c r="AG40" s="666"/>
      <c r="AI40" s="697">
        <v>34</v>
      </c>
      <c r="AJ40" s="683" t="s">
        <v>2</v>
      </c>
      <c r="AK40" s="698">
        <v>0.3</v>
      </c>
      <c r="AL40" s="699">
        <f>AK40-AD49</f>
        <v>0.3</v>
      </c>
      <c r="AM40" s="686" t="s">
        <v>84</v>
      </c>
      <c r="AP40" s="640">
        <v>34</v>
      </c>
      <c r="AQ40" s="641" t="s">
        <v>8</v>
      </c>
      <c r="AR40" s="27">
        <v>0.2</v>
      </c>
      <c r="AS40" s="657">
        <f>AR40-AK41</f>
        <v>0</v>
      </c>
      <c r="AT40" s="658">
        <f>AR40/AK41</f>
        <v>1</v>
      </c>
      <c r="AW40" s="606">
        <v>34</v>
      </c>
      <c r="AX40" s="24" t="s">
        <v>38</v>
      </c>
      <c r="AY40" s="40">
        <v>0.3</v>
      </c>
      <c r="AZ40" s="663">
        <f>AY40-AR29</f>
        <v>-1</v>
      </c>
      <c r="BA40" s="740">
        <f>AY40/AR29</f>
        <v>0.23076923076923075</v>
      </c>
      <c r="BD40" s="606">
        <v>34</v>
      </c>
      <c r="BE40" s="24" t="s">
        <v>10</v>
      </c>
      <c r="BF40" s="27">
        <v>0.3</v>
      </c>
      <c r="BG40" s="657">
        <f>BF40-AY38</f>
        <v>0</v>
      </c>
      <c r="BH40" s="741">
        <f>BF40/AY38</f>
        <v>1</v>
      </c>
      <c r="BK40" s="656">
        <v>34</v>
      </c>
      <c r="BL40" s="641" t="s">
        <v>44</v>
      </c>
      <c r="BM40" s="11">
        <v>1.2</v>
      </c>
      <c r="BN40" s="657">
        <f>BM40-BF34</f>
        <v>0</v>
      </c>
      <c r="BO40" s="741">
        <f>BM40/BF34</f>
        <v>1</v>
      </c>
      <c r="BR40" s="660">
        <v>34</v>
      </c>
      <c r="BS40" s="24" t="s">
        <v>19</v>
      </c>
      <c r="BT40" s="11">
        <v>0.5</v>
      </c>
      <c r="BU40" s="657">
        <f>BT40-BM46</f>
        <v>9.9999999999999978E-2</v>
      </c>
      <c r="BV40" s="741">
        <f>BT40/BM46</f>
        <v>1.25</v>
      </c>
    </row>
    <row r="41" spans="2:74" ht="15">
      <c r="B41" s="606">
        <v>36</v>
      </c>
      <c r="C41" s="24" t="s">
        <v>10</v>
      </c>
      <c r="D41" s="28">
        <v>1.1000000000000001</v>
      </c>
      <c r="G41" s="640">
        <v>35</v>
      </c>
      <c r="H41" s="641" t="s">
        <v>73</v>
      </c>
      <c r="I41" s="11">
        <v>1.2</v>
      </c>
      <c r="J41" s="642">
        <f>I41-D40</f>
        <v>0</v>
      </c>
      <c r="K41" s="643">
        <f>I41/D40</f>
        <v>1</v>
      </c>
      <c r="L41" s="673"/>
      <c r="N41" s="660">
        <v>35</v>
      </c>
      <c r="O41" s="24" t="s">
        <v>66</v>
      </c>
      <c r="P41" s="40">
        <v>0.8</v>
      </c>
      <c r="Q41" s="663">
        <f>P41-I34</f>
        <v>-1.3</v>
      </c>
      <c r="R41" s="610">
        <f>P41/I34</f>
        <v>0.38095238095238093</v>
      </c>
      <c r="U41" s="656">
        <v>35</v>
      </c>
      <c r="V41" s="641" t="s">
        <v>8</v>
      </c>
      <c r="W41" s="27">
        <v>0.2</v>
      </c>
      <c r="X41" s="657">
        <f>W41-P43</f>
        <v>0</v>
      </c>
      <c r="Y41" s="658">
        <f>W41/P43</f>
        <v>1</v>
      </c>
      <c r="Z41" s="700"/>
      <c r="AA41" s="700"/>
      <c r="AB41" s="656">
        <v>35</v>
      </c>
      <c r="AC41" s="641" t="s">
        <v>8</v>
      </c>
      <c r="AD41" s="27">
        <v>0.6</v>
      </c>
      <c r="AE41" s="671">
        <f>AD41-W41</f>
        <v>0.39999999999999997</v>
      </c>
      <c r="AF41" s="658">
        <f>AD41/W41</f>
        <v>2.9999999999999996</v>
      </c>
      <c r="AG41" s="613"/>
      <c r="AI41" s="660">
        <v>35</v>
      </c>
      <c r="AJ41" s="24" t="s">
        <v>8</v>
      </c>
      <c r="AK41" s="28">
        <v>0.2</v>
      </c>
      <c r="AL41" s="672">
        <f>AK41-AD41</f>
        <v>-0.39999999999999997</v>
      </c>
      <c r="AM41" s="610">
        <f>AK41/AD41</f>
        <v>0.33333333333333337</v>
      </c>
      <c r="AP41" s="640">
        <v>35</v>
      </c>
      <c r="AQ41" s="641" t="s">
        <v>42</v>
      </c>
      <c r="AR41" s="11">
        <v>0.1</v>
      </c>
      <c r="AS41" s="663">
        <f>AR41-AK42</f>
        <v>0</v>
      </c>
      <c r="AT41" s="610">
        <f>AR41/AK42</f>
        <v>1</v>
      </c>
      <c r="AW41" s="640">
        <v>35</v>
      </c>
      <c r="AX41" s="641" t="s">
        <v>8</v>
      </c>
      <c r="AY41" s="27">
        <v>0.2</v>
      </c>
      <c r="AZ41" s="657">
        <f>AY41-AR40</f>
        <v>0</v>
      </c>
      <c r="BA41" s="741">
        <f>AY41/AR40</f>
        <v>1</v>
      </c>
      <c r="BD41" s="640">
        <v>35</v>
      </c>
      <c r="BE41" s="24" t="s">
        <v>8</v>
      </c>
      <c r="BF41" s="27">
        <v>0.2</v>
      </c>
      <c r="BG41" s="657">
        <f>BF41-AY41</f>
        <v>0</v>
      </c>
      <c r="BH41" s="741">
        <f>BF41/AY41</f>
        <v>1</v>
      </c>
      <c r="BK41" s="656">
        <v>35</v>
      </c>
      <c r="BL41" s="641" t="s">
        <v>73</v>
      </c>
      <c r="BM41" s="11">
        <v>1.2</v>
      </c>
      <c r="BN41" s="657">
        <f>BM41-BF35</f>
        <v>0</v>
      </c>
      <c r="BO41" s="741">
        <f>BM41/BF35</f>
        <v>1</v>
      </c>
      <c r="BR41" s="910">
        <v>35</v>
      </c>
      <c r="BS41" s="821" t="s">
        <v>7</v>
      </c>
      <c r="BT41" s="595">
        <v>0.3</v>
      </c>
      <c r="BU41" s="898">
        <f>BT41-BM56</f>
        <v>0.3</v>
      </c>
      <c r="BV41" s="899" t="s">
        <v>84</v>
      </c>
    </row>
    <row r="42" spans="2:74" ht="15">
      <c r="B42" s="606">
        <v>37</v>
      </c>
      <c r="C42" s="24" t="s">
        <v>64</v>
      </c>
      <c r="D42" s="40">
        <v>1</v>
      </c>
      <c r="G42" s="640">
        <v>36</v>
      </c>
      <c r="H42" s="641" t="s">
        <v>10</v>
      </c>
      <c r="I42" s="27">
        <v>1.1000000000000001</v>
      </c>
      <c r="J42" s="642">
        <f>I42-D41</f>
        <v>0</v>
      </c>
      <c r="K42" s="643">
        <f>I42/D41</f>
        <v>1</v>
      </c>
      <c r="L42" s="673"/>
      <c r="N42" s="660">
        <v>36</v>
      </c>
      <c r="O42" s="24" t="s">
        <v>58</v>
      </c>
      <c r="P42" s="40">
        <v>0.3</v>
      </c>
      <c r="Q42" s="663">
        <f>P42-I38</f>
        <v>-1.4</v>
      </c>
      <c r="R42" s="610">
        <f>P42/I38</f>
        <v>0.17647058823529413</v>
      </c>
      <c r="U42" s="701" t="s">
        <v>358</v>
      </c>
      <c r="V42" s="702"/>
      <c r="W42" s="593"/>
      <c r="X42" s="703"/>
      <c r="Y42" s="703"/>
      <c r="Z42" s="704"/>
      <c r="AA42" s="704"/>
      <c r="AB42" s="667">
        <v>36</v>
      </c>
      <c r="AC42" s="668" t="s">
        <v>40</v>
      </c>
      <c r="AD42" s="594">
        <v>0.5</v>
      </c>
      <c r="AE42" s="669">
        <f>AD42-W69</f>
        <v>0.5</v>
      </c>
      <c r="AF42" s="670" t="s">
        <v>84</v>
      </c>
      <c r="AG42" s="666"/>
      <c r="AI42" s="656">
        <v>36</v>
      </c>
      <c r="AJ42" s="641" t="s">
        <v>42</v>
      </c>
      <c r="AK42" s="11">
        <v>0.1</v>
      </c>
      <c r="AL42" s="661">
        <f>AK42-AD46</f>
        <v>0</v>
      </c>
      <c r="AM42" s="658">
        <f>AK42/AD46</f>
        <v>1</v>
      </c>
      <c r="AP42" s="701" t="s">
        <v>387</v>
      </c>
      <c r="AQ42" s="702"/>
      <c r="AR42" s="593"/>
      <c r="AS42" s="703"/>
      <c r="AT42" s="703"/>
      <c r="AW42" s="701" t="s">
        <v>395</v>
      </c>
      <c r="AX42" s="702"/>
      <c r="AY42" s="593"/>
      <c r="AZ42" s="703"/>
      <c r="BA42" s="703"/>
      <c r="BD42" s="701" t="s">
        <v>412</v>
      </c>
      <c r="BE42" s="593"/>
      <c r="BF42" s="703"/>
      <c r="BG42" s="703"/>
      <c r="BH42" s="703"/>
      <c r="BK42" s="660">
        <v>36</v>
      </c>
      <c r="BL42" s="24" t="s">
        <v>29</v>
      </c>
      <c r="BM42" s="37">
        <v>1.1000000000000001</v>
      </c>
      <c r="BN42" s="663">
        <f>BM42-BF30</f>
        <v>-0.79999999999999982</v>
      </c>
      <c r="BO42" s="740">
        <f>BM42/BF30</f>
        <v>0.57894736842105265</v>
      </c>
      <c r="BR42" s="660">
        <v>36</v>
      </c>
      <c r="BS42" s="24" t="s">
        <v>10</v>
      </c>
      <c r="BT42" s="27">
        <v>0.3</v>
      </c>
      <c r="BU42" s="657">
        <f>BT42-BM48</f>
        <v>0</v>
      </c>
      <c r="BV42" s="741">
        <f>BT42/BM48</f>
        <v>1</v>
      </c>
    </row>
    <row r="43" spans="2:74" ht="15">
      <c r="B43" s="606">
        <v>38</v>
      </c>
      <c r="C43" s="24" t="s">
        <v>74</v>
      </c>
      <c r="D43" s="40">
        <v>1</v>
      </c>
      <c r="G43" s="674">
        <v>37</v>
      </c>
      <c r="H43" s="675" t="s">
        <v>64</v>
      </c>
      <c r="I43" s="676">
        <v>1.1000000000000001</v>
      </c>
      <c r="J43" s="677">
        <f>I43-D42</f>
        <v>0.10000000000000009</v>
      </c>
      <c r="K43" s="678">
        <f>I43/D42</f>
        <v>1.1000000000000001</v>
      </c>
      <c r="L43" s="679"/>
      <c r="N43" s="656">
        <v>37</v>
      </c>
      <c r="O43" s="641" t="s">
        <v>8</v>
      </c>
      <c r="P43" s="27">
        <v>0.2</v>
      </c>
      <c r="Q43" s="657">
        <f>P43-I47</f>
        <v>0</v>
      </c>
      <c r="R43" s="658">
        <f>P43/I47</f>
        <v>1</v>
      </c>
      <c r="S43" s="705"/>
      <c r="T43" s="705"/>
      <c r="U43" s="660">
        <v>1</v>
      </c>
      <c r="V43" s="24" t="s">
        <v>1</v>
      </c>
      <c r="W43" s="28">
        <v>0</v>
      </c>
      <c r="X43" s="663"/>
      <c r="Y43" s="606"/>
      <c r="Z43" s="706"/>
      <c r="AA43" s="706"/>
      <c r="AB43" s="667">
        <v>37</v>
      </c>
      <c r="AC43" s="668" t="s">
        <v>12</v>
      </c>
      <c r="AD43" s="595">
        <v>0.4</v>
      </c>
      <c r="AE43" s="669">
        <f>AD43-W51</f>
        <v>0.4</v>
      </c>
      <c r="AF43" s="670" t="s">
        <v>84</v>
      </c>
      <c r="AG43" s="666"/>
      <c r="AI43" s="701" t="s">
        <v>359</v>
      </c>
      <c r="AJ43" s="702"/>
      <c r="AK43" s="593"/>
      <c r="AL43" s="703"/>
      <c r="AM43" s="703"/>
      <c r="AP43" s="606">
        <v>1</v>
      </c>
      <c r="AQ43" s="24" t="s">
        <v>1</v>
      </c>
      <c r="AR43" s="28">
        <v>0</v>
      </c>
      <c r="AS43" s="606"/>
      <c r="AT43" s="606"/>
      <c r="AW43" s="606">
        <v>1</v>
      </c>
      <c r="AX43" s="24" t="s">
        <v>1</v>
      </c>
      <c r="AY43" s="28">
        <v>0</v>
      </c>
      <c r="AZ43" s="606"/>
      <c r="BA43" s="606"/>
      <c r="BD43" s="606">
        <v>1</v>
      </c>
      <c r="BE43" s="24" t="s">
        <v>1</v>
      </c>
      <c r="BF43" s="28">
        <v>0</v>
      </c>
      <c r="BG43" s="606"/>
      <c r="BH43" s="606"/>
      <c r="BK43" s="656">
        <v>37</v>
      </c>
      <c r="BL43" s="641" t="s">
        <v>68</v>
      </c>
      <c r="BM43" s="38">
        <v>1</v>
      </c>
      <c r="BN43" s="657">
        <f>BM43-BF37</f>
        <v>0</v>
      </c>
      <c r="BO43" s="741">
        <f>BM43/BF37</f>
        <v>1</v>
      </c>
      <c r="BR43" s="701" t="s">
        <v>434</v>
      </c>
      <c r="BS43" s="593"/>
      <c r="BT43" s="703"/>
      <c r="BU43" s="703"/>
      <c r="BV43" s="703"/>
    </row>
    <row r="44" spans="2:74" ht="15">
      <c r="B44" s="606">
        <v>39</v>
      </c>
      <c r="C44" s="24" t="s">
        <v>77</v>
      </c>
      <c r="D44" s="37">
        <v>0.9</v>
      </c>
      <c r="G44" s="606">
        <v>38</v>
      </c>
      <c r="H44" s="24" t="s">
        <v>42</v>
      </c>
      <c r="I44" s="40">
        <v>1</v>
      </c>
      <c r="J44" s="645">
        <f>I44-D38</f>
        <v>-0.39999999999999991</v>
      </c>
      <c r="K44" s="646">
        <f>I44/D38</f>
        <v>0.7142857142857143</v>
      </c>
      <c r="L44" s="636"/>
      <c r="N44" s="656">
        <v>38</v>
      </c>
      <c r="O44" s="641" t="s">
        <v>89</v>
      </c>
      <c r="P44" s="38">
        <v>0.1</v>
      </c>
      <c r="Q44" s="657">
        <f>P44-I49</f>
        <v>0</v>
      </c>
      <c r="R44" s="658">
        <f>P44/I49</f>
        <v>1</v>
      </c>
      <c r="U44" s="660">
        <v>2</v>
      </c>
      <c r="V44" s="24" t="s">
        <v>3</v>
      </c>
      <c r="W44" s="31">
        <v>0</v>
      </c>
      <c r="X44" s="663"/>
      <c r="Y44" s="606"/>
      <c r="Z44" s="706"/>
      <c r="AA44" s="706"/>
      <c r="AB44" s="667">
        <v>38</v>
      </c>
      <c r="AC44" s="668" t="s">
        <v>20</v>
      </c>
      <c r="AD44" s="594">
        <v>0.4</v>
      </c>
      <c r="AE44" s="669">
        <f>AD44-W55</f>
        <v>0.4</v>
      </c>
      <c r="AF44" s="670" t="s">
        <v>84</v>
      </c>
      <c r="AG44" s="666"/>
      <c r="AI44" s="606">
        <v>1</v>
      </c>
      <c r="AJ44" s="24" t="s">
        <v>1</v>
      </c>
      <c r="AK44" s="28">
        <v>0</v>
      </c>
      <c r="AL44" s="606"/>
      <c r="AM44" s="606"/>
      <c r="AP44" s="606">
        <v>2</v>
      </c>
      <c r="AQ44" s="24" t="s">
        <v>3</v>
      </c>
      <c r="AR44" s="31">
        <v>0</v>
      </c>
      <c r="AS44" s="606"/>
      <c r="AT44" s="606"/>
      <c r="AW44" s="606">
        <v>2</v>
      </c>
      <c r="AX44" s="24" t="s">
        <v>3</v>
      </c>
      <c r="AY44" s="31">
        <v>0</v>
      </c>
      <c r="AZ44" s="606"/>
      <c r="BA44" s="606"/>
      <c r="BD44" s="606">
        <v>2</v>
      </c>
      <c r="BE44" s="24" t="s">
        <v>2</v>
      </c>
      <c r="BF44" s="31">
        <v>0</v>
      </c>
      <c r="BG44" s="640">
        <v>-0.3</v>
      </c>
      <c r="BH44" s="606"/>
      <c r="BK44" s="656">
        <v>38</v>
      </c>
      <c r="BL44" s="641" t="s">
        <v>38</v>
      </c>
      <c r="BM44" s="11">
        <v>0.6</v>
      </c>
      <c r="BN44" s="657">
        <f>BM44-BF38</f>
        <v>9.9999999999999978E-2</v>
      </c>
      <c r="BO44" s="741">
        <f>BM44/BF38</f>
        <v>1.2</v>
      </c>
      <c r="BR44" s="606">
        <v>1</v>
      </c>
      <c r="BS44" s="24" t="s">
        <v>1</v>
      </c>
      <c r="BT44" s="28">
        <v>0</v>
      </c>
      <c r="BU44" s="606"/>
      <c r="BV44" s="606"/>
    </row>
    <row r="45" spans="2:74" ht="15">
      <c r="B45" s="606">
        <v>40</v>
      </c>
      <c r="C45" s="24" t="s">
        <v>68</v>
      </c>
      <c r="D45" s="37">
        <v>0.8</v>
      </c>
      <c r="G45" s="633">
        <v>39</v>
      </c>
      <c r="H45" s="620" t="s">
        <v>68</v>
      </c>
      <c r="I45" s="591">
        <v>1</v>
      </c>
      <c r="J45" s="622">
        <f>I45-D45</f>
        <v>0.19999999999999996</v>
      </c>
      <c r="K45" s="623">
        <f>I45/D45</f>
        <v>1.25</v>
      </c>
      <c r="L45" s="673"/>
      <c r="M45" s="707"/>
      <c r="N45" s="701" t="s">
        <v>360</v>
      </c>
      <c r="O45" s="702"/>
      <c r="P45" s="593"/>
      <c r="Q45" s="703"/>
      <c r="R45" s="703"/>
      <c r="U45" s="660">
        <v>3</v>
      </c>
      <c r="V45" s="641" t="s">
        <v>4</v>
      </c>
      <c r="W45" s="31">
        <v>0</v>
      </c>
      <c r="X45" s="657">
        <v>-0.8</v>
      </c>
      <c r="Y45" s="606"/>
      <c r="Z45" s="706"/>
      <c r="AA45" s="706"/>
      <c r="AB45" s="667">
        <v>39</v>
      </c>
      <c r="AC45" s="668" t="s">
        <v>38</v>
      </c>
      <c r="AD45" s="594">
        <v>0.2</v>
      </c>
      <c r="AE45" s="669">
        <f>AD45-W67</f>
        <v>0.2</v>
      </c>
      <c r="AF45" s="670" t="s">
        <v>84</v>
      </c>
      <c r="AG45" s="666"/>
      <c r="AI45" s="606">
        <v>2</v>
      </c>
      <c r="AJ45" s="24" t="s">
        <v>3</v>
      </c>
      <c r="AK45" s="31">
        <v>0</v>
      </c>
      <c r="AL45" s="606"/>
      <c r="AM45" s="606"/>
      <c r="AP45" s="606">
        <v>3</v>
      </c>
      <c r="AQ45" s="32" t="s">
        <v>85</v>
      </c>
      <c r="AR45" s="31">
        <v>0</v>
      </c>
      <c r="AS45" s="606"/>
      <c r="AT45" s="606"/>
      <c r="AW45" s="606">
        <v>3</v>
      </c>
      <c r="AX45" s="32" t="s">
        <v>85</v>
      </c>
      <c r="AY45" s="31">
        <v>0</v>
      </c>
      <c r="AZ45" s="606"/>
      <c r="BA45" s="606"/>
      <c r="BD45" s="606">
        <v>3</v>
      </c>
      <c r="BE45" s="24" t="s">
        <v>3</v>
      </c>
      <c r="BF45" s="31">
        <v>0</v>
      </c>
      <c r="BG45" s="606"/>
      <c r="BH45" s="606"/>
      <c r="BK45" s="667">
        <v>39</v>
      </c>
      <c r="BL45" s="668" t="s">
        <v>60</v>
      </c>
      <c r="BM45" s="594">
        <v>0.5</v>
      </c>
      <c r="BN45" s="898">
        <f>BM45-BF80</f>
        <v>0.5</v>
      </c>
      <c r="BO45" s="899" t="s">
        <v>84</v>
      </c>
      <c r="BR45" s="606">
        <v>2</v>
      </c>
      <c r="BS45" s="24" t="s">
        <v>3</v>
      </c>
      <c r="BT45" s="31">
        <v>0</v>
      </c>
      <c r="BU45" s="606"/>
      <c r="BV45" s="606"/>
    </row>
    <row r="46" spans="2:74" ht="15">
      <c r="B46" s="606">
        <v>41</v>
      </c>
      <c r="C46" s="24" t="s">
        <v>63</v>
      </c>
      <c r="D46" s="40">
        <v>0.7</v>
      </c>
      <c r="G46" s="674">
        <v>40</v>
      </c>
      <c r="H46" s="675" t="s">
        <v>11</v>
      </c>
      <c r="I46" s="708">
        <v>0.9</v>
      </c>
      <c r="J46" s="677">
        <f>I46-0</f>
        <v>0.9</v>
      </c>
      <c r="K46" s="678" t="s">
        <v>84</v>
      </c>
      <c r="L46" s="673"/>
      <c r="N46" s="660">
        <v>1</v>
      </c>
      <c r="O46" s="24" t="s">
        <v>1</v>
      </c>
      <c r="P46" s="28">
        <v>0</v>
      </c>
      <c r="Q46" s="663"/>
      <c r="R46" s="606"/>
      <c r="U46" s="660">
        <v>4</v>
      </c>
      <c r="V46" s="24" t="s">
        <v>5</v>
      </c>
      <c r="W46" s="31">
        <v>0</v>
      </c>
      <c r="X46" s="663"/>
      <c r="Y46" s="606"/>
      <c r="Z46" s="706"/>
      <c r="AA46" s="706"/>
      <c r="AB46" s="660">
        <v>40</v>
      </c>
      <c r="AC46" s="24" t="s">
        <v>42</v>
      </c>
      <c r="AD46" s="40">
        <v>0.1</v>
      </c>
      <c r="AE46" s="665">
        <f>AD46-W33</f>
        <v>-1.7999999999999998</v>
      </c>
      <c r="AF46" s="610">
        <f>AD46/W33</f>
        <v>5.2631578947368425E-2</v>
      </c>
      <c r="AG46" s="666"/>
      <c r="AI46" s="606">
        <v>3</v>
      </c>
      <c r="AJ46" s="32" t="s">
        <v>85</v>
      </c>
      <c r="AK46" s="31">
        <v>0</v>
      </c>
      <c r="AL46" s="606"/>
      <c r="AM46" s="606"/>
      <c r="AP46" s="606">
        <v>4</v>
      </c>
      <c r="AQ46" s="24" t="s">
        <v>4</v>
      </c>
      <c r="AR46" s="31">
        <v>0</v>
      </c>
      <c r="AS46" s="606"/>
      <c r="AT46" s="606"/>
      <c r="AW46" s="606">
        <v>4</v>
      </c>
      <c r="AX46" s="24" t="s">
        <v>4</v>
      </c>
      <c r="AY46" s="31">
        <v>0</v>
      </c>
      <c r="AZ46" s="606"/>
      <c r="BA46" s="606"/>
      <c r="BD46" s="606">
        <v>4</v>
      </c>
      <c r="BE46" s="32" t="s">
        <v>85</v>
      </c>
      <c r="BF46" s="31">
        <v>0</v>
      </c>
      <c r="BG46" s="606"/>
      <c r="BH46" s="606"/>
      <c r="BK46" s="660">
        <v>40</v>
      </c>
      <c r="BL46" s="24" t="s">
        <v>19</v>
      </c>
      <c r="BM46" s="40">
        <v>0.4</v>
      </c>
      <c r="BN46" s="663">
        <f>BM46-BF31</f>
        <v>-0.99999999999999989</v>
      </c>
      <c r="BO46" s="740">
        <f>BM46/BF31</f>
        <v>0.28571428571428575</v>
      </c>
      <c r="BR46" s="606">
        <v>3</v>
      </c>
      <c r="BS46" s="32" t="s">
        <v>85</v>
      </c>
      <c r="BT46" s="31">
        <v>0</v>
      </c>
      <c r="BU46" s="606"/>
      <c r="BV46" s="606"/>
    </row>
    <row r="47" spans="2:74" ht="15">
      <c r="B47" s="606">
        <v>42</v>
      </c>
      <c r="C47" s="24" t="s">
        <v>39</v>
      </c>
      <c r="D47" s="37">
        <v>0.3</v>
      </c>
      <c r="G47" s="640">
        <v>41</v>
      </c>
      <c r="H47" s="641" t="s">
        <v>8</v>
      </c>
      <c r="I47" s="27">
        <v>0.2</v>
      </c>
      <c r="J47" s="642">
        <f>I47-D48</f>
        <v>0</v>
      </c>
      <c r="K47" s="643">
        <f>I47/D48</f>
        <v>1</v>
      </c>
      <c r="L47" s="679"/>
      <c r="N47" s="660">
        <v>2</v>
      </c>
      <c r="O47" s="24" t="s">
        <v>3</v>
      </c>
      <c r="P47" s="31">
        <v>0</v>
      </c>
      <c r="Q47" s="663"/>
      <c r="R47" s="606"/>
      <c r="U47" s="660">
        <v>5</v>
      </c>
      <c r="V47" s="24" t="s">
        <v>6</v>
      </c>
      <c r="W47" s="28">
        <v>0</v>
      </c>
      <c r="X47" s="663"/>
      <c r="Y47" s="606"/>
      <c r="Z47" s="706"/>
      <c r="AA47" s="706"/>
      <c r="AB47" s="701" t="s">
        <v>361</v>
      </c>
      <c r="AC47" s="702"/>
      <c r="AD47" s="593"/>
      <c r="AE47" s="703"/>
      <c r="AF47" s="703"/>
      <c r="AG47" s="700"/>
      <c r="AI47" s="606">
        <v>4</v>
      </c>
      <c r="AJ47" s="24" t="s">
        <v>4</v>
      </c>
      <c r="AK47" s="31">
        <v>0</v>
      </c>
      <c r="AL47" s="606"/>
      <c r="AM47" s="606"/>
      <c r="AP47" s="606">
        <v>5</v>
      </c>
      <c r="AQ47" s="24" t="s">
        <v>5</v>
      </c>
      <c r="AR47" s="31">
        <v>0</v>
      </c>
      <c r="AS47" s="606"/>
      <c r="AT47" s="606"/>
      <c r="AW47" s="606">
        <v>5</v>
      </c>
      <c r="AX47" s="24" t="s">
        <v>5</v>
      </c>
      <c r="AY47" s="31">
        <v>0</v>
      </c>
      <c r="AZ47" s="606"/>
      <c r="BA47" s="606"/>
      <c r="BD47" s="606">
        <v>5</v>
      </c>
      <c r="BE47" s="24" t="s">
        <v>4</v>
      </c>
      <c r="BF47" s="31">
        <v>0</v>
      </c>
      <c r="BG47" s="606"/>
      <c r="BH47" s="606"/>
      <c r="BK47" s="656">
        <v>41</v>
      </c>
      <c r="BL47" s="641" t="s">
        <v>20</v>
      </c>
      <c r="BM47" s="38">
        <v>0.4</v>
      </c>
      <c r="BN47" s="657">
        <f>BM47-BF39</f>
        <v>0</v>
      </c>
      <c r="BO47" s="741">
        <f>BM47/BF39</f>
        <v>1</v>
      </c>
      <c r="BR47" s="606">
        <v>4</v>
      </c>
      <c r="BS47" s="24" t="s">
        <v>4</v>
      </c>
      <c r="BT47" s="31">
        <v>0</v>
      </c>
      <c r="BU47" s="606"/>
      <c r="BV47" s="606"/>
    </row>
    <row r="48" spans="2:74" ht="15">
      <c r="B48" s="606">
        <v>43</v>
      </c>
      <c r="C48" s="24" t="s">
        <v>8</v>
      </c>
      <c r="D48" s="28">
        <v>0.2</v>
      </c>
      <c r="G48" s="606">
        <v>42</v>
      </c>
      <c r="H48" s="24" t="s">
        <v>39</v>
      </c>
      <c r="I48" s="37">
        <v>0.2</v>
      </c>
      <c r="J48" s="645">
        <f>I48-D47</f>
        <v>-9.9999999999999978E-2</v>
      </c>
      <c r="K48" s="646">
        <f>I48/D47</f>
        <v>0.66666666666666674</v>
      </c>
      <c r="L48" s="673"/>
      <c r="N48" s="660">
        <v>3</v>
      </c>
      <c r="O48" s="24" t="s">
        <v>5</v>
      </c>
      <c r="P48" s="31">
        <v>0</v>
      </c>
      <c r="Q48" s="663"/>
      <c r="R48" s="606"/>
      <c r="U48" s="660">
        <v>6</v>
      </c>
      <c r="V48" s="24" t="s">
        <v>86</v>
      </c>
      <c r="W48" s="28">
        <v>0</v>
      </c>
      <c r="X48" s="663"/>
      <c r="Y48" s="606"/>
      <c r="Z48" s="706"/>
      <c r="AA48" s="706"/>
      <c r="AB48" s="660">
        <v>1</v>
      </c>
      <c r="AC48" s="24" t="s">
        <v>1</v>
      </c>
      <c r="AD48" s="28">
        <v>0</v>
      </c>
      <c r="AE48" s="709"/>
      <c r="AF48" s="606"/>
      <c r="AG48" s="704"/>
      <c r="AI48" s="606">
        <v>5</v>
      </c>
      <c r="AJ48" s="24" t="s">
        <v>5</v>
      </c>
      <c r="AK48" s="31">
        <v>0</v>
      </c>
      <c r="AL48" s="606"/>
      <c r="AM48" s="606"/>
      <c r="AP48" s="606">
        <v>6</v>
      </c>
      <c r="AQ48" s="24" t="s">
        <v>6</v>
      </c>
      <c r="AR48" s="28">
        <v>0</v>
      </c>
      <c r="AS48" s="606"/>
      <c r="AT48" s="606"/>
      <c r="AW48" s="606">
        <v>6</v>
      </c>
      <c r="AX48" s="24" t="s">
        <v>6</v>
      </c>
      <c r="AY48" s="28">
        <v>0</v>
      </c>
      <c r="AZ48" s="606"/>
      <c r="BA48" s="606"/>
      <c r="BD48" s="606">
        <v>6</v>
      </c>
      <c r="BE48" s="24" t="s">
        <v>5</v>
      </c>
      <c r="BF48" s="31">
        <v>0</v>
      </c>
      <c r="BG48" s="606"/>
      <c r="BH48" s="606"/>
      <c r="BK48" s="656">
        <v>42</v>
      </c>
      <c r="BL48" s="641" t="s">
        <v>10</v>
      </c>
      <c r="BM48" s="27">
        <v>0.3</v>
      </c>
      <c r="BN48" s="657">
        <f>BM48-BF40</f>
        <v>0</v>
      </c>
      <c r="BO48" s="741">
        <f>BM48/BF40</f>
        <v>1</v>
      </c>
      <c r="BR48" s="606">
        <v>5</v>
      </c>
      <c r="BS48" s="24" t="s">
        <v>5</v>
      </c>
      <c r="BT48" s="31">
        <v>0</v>
      </c>
      <c r="BU48" s="606"/>
      <c r="BV48" s="606"/>
    </row>
    <row r="49" spans="2:74" ht="15">
      <c r="B49" s="606">
        <v>44</v>
      </c>
      <c r="C49" s="24" t="s">
        <v>48</v>
      </c>
      <c r="D49" s="37">
        <v>0.2</v>
      </c>
      <c r="G49" s="674">
        <v>43</v>
      </c>
      <c r="H49" s="675" t="s">
        <v>89</v>
      </c>
      <c r="I49" s="676">
        <v>0.1</v>
      </c>
      <c r="J49" s="677">
        <f>I49-0</f>
        <v>0.1</v>
      </c>
      <c r="K49" s="678" t="s">
        <v>84</v>
      </c>
      <c r="L49" s="700"/>
      <c r="N49" s="660">
        <v>4</v>
      </c>
      <c r="O49" s="24" t="s">
        <v>6</v>
      </c>
      <c r="P49" s="28">
        <v>0</v>
      </c>
      <c r="Q49" s="663"/>
      <c r="R49" s="606"/>
      <c r="U49" s="660">
        <v>7</v>
      </c>
      <c r="V49" s="24" t="s">
        <v>7</v>
      </c>
      <c r="W49" s="31">
        <v>0</v>
      </c>
      <c r="X49" s="663"/>
      <c r="Y49" s="606"/>
      <c r="Z49" s="706"/>
      <c r="AA49" s="706"/>
      <c r="AB49" s="660">
        <v>2</v>
      </c>
      <c r="AC49" s="24" t="s">
        <v>2</v>
      </c>
      <c r="AD49" s="31">
        <v>0</v>
      </c>
      <c r="AE49" s="671">
        <f>AD49-W19</f>
        <v>-6</v>
      </c>
      <c r="AF49" s="606"/>
      <c r="AG49" s="704"/>
      <c r="AI49" s="606">
        <v>6</v>
      </c>
      <c r="AJ49" s="24" t="s">
        <v>6</v>
      </c>
      <c r="AK49" s="28">
        <v>0</v>
      </c>
      <c r="AL49" s="606"/>
      <c r="AM49" s="606"/>
      <c r="AP49" s="606">
        <v>7</v>
      </c>
      <c r="AQ49" s="24" t="s">
        <v>86</v>
      </c>
      <c r="AR49" s="28">
        <v>0</v>
      </c>
      <c r="AS49" s="606"/>
      <c r="AT49" s="606"/>
      <c r="AW49" s="606">
        <v>7</v>
      </c>
      <c r="AX49" s="24" t="s">
        <v>7</v>
      </c>
      <c r="AY49" s="31">
        <v>0</v>
      </c>
      <c r="AZ49" s="606"/>
      <c r="BA49" s="606"/>
      <c r="BD49" s="606">
        <v>7</v>
      </c>
      <c r="BE49" s="24" t="s">
        <v>6</v>
      </c>
      <c r="BF49" s="28">
        <v>0</v>
      </c>
      <c r="BG49" s="606"/>
      <c r="BH49" s="606"/>
      <c r="BK49" s="701" t="s">
        <v>422</v>
      </c>
      <c r="BL49" s="593"/>
      <c r="BM49" s="703"/>
      <c r="BN49" s="703"/>
      <c r="BO49" s="703"/>
      <c r="BR49" s="606">
        <v>6</v>
      </c>
      <c r="BS49" s="24" t="s">
        <v>6</v>
      </c>
      <c r="BT49" s="28">
        <v>0</v>
      </c>
      <c r="BU49" s="606"/>
      <c r="BV49" s="606"/>
    </row>
    <row r="50" spans="2:74" ht="15">
      <c r="B50" s="606">
        <v>45</v>
      </c>
      <c r="C50" s="24" t="s">
        <v>87</v>
      </c>
      <c r="D50" s="28">
        <v>0.1</v>
      </c>
      <c r="G50" s="701" t="s">
        <v>362</v>
      </c>
      <c r="H50" s="702"/>
      <c r="I50" s="593"/>
      <c r="J50" s="703"/>
      <c r="K50" s="703"/>
      <c r="L50" s="700"/>
      <c r="N50" s="660">
        <v>5</v>
      </c>
      <c r="O50" s="24" t="s">
        <v>86</v>
      </c>
      <c r="P50" s="28">
        <v>0</v>
      </c>
      <c r="Q50" s="663"/>
      <c r="R50" s="606"/>
      <c r="U50" s="660">
        <v>8</v>
      </c>
      <c r="V50" s="24" t="s">
        <v>87</v>
      </c>
      <c r="W50" s="28">
        <v>0</v>
      </c>
      <c r="X50" s="663"/>
      <c r="Y50" s="606"/>
      <c r="Z50" s="706"/>
      <c r="AA50" s="706"/>
      <c r="AB50" s="660">
        <v>3</v>
      </c>
      <c r="AC50" s="24" t="s">
        <v>3</v>
      </c>
      <c r="AD50" s="31">
        <v>0</v>
      </c>
      <c r="AE50" s="709"/>
      <c r="AF50" s="606"/>
      <c r="AG50" s="704"/>
      <c r="AI50" s="606">
        <v>7</v>
      </c>
      <c r="AJ50" s="24" t="s">
        <v>86</v>
      </c>
      <c r="AK50" s="28">
        <v>0</v>
      </c>
      <c r="AL50" s="606"/>
      <c r="AM50" s="606"/>
      <c r="AP50" s="606">
        <v>8</v>
      </c>
      <c r="AQ50" s="24" t="s">
        <v>7</v>
      </c>
      <c r="AR50" s="31">
        <v>0</v>
      </c>
      <c r="AS50" s="606"/>
      <c r="AT50" s="606"/>
      <c r="AW50" s="606">
        <v>8</v>
      </c>
      <c r="AX50" s="24" t="s">
        <v>87</v>
      </c>
      <c r="AY50" s="28">
        <v>0</v>
      </c>
      <c r="AZ50" s="606"/>
      <c r="BA50" s="606"/>
      <c r="BD50" s="606">
        <v>8</v>
      </c>
      <c r="BE50" s="24" t="s">
        <v>86</v>
      </c>
      <c r="BF50" s="28">
        <v>0</v>
      </c>
      <c r="BG50" s="640">
        <v>-3.8</v>
      </c>
      <c r="BH50" s="606"/>
      <c r="BK50" s="31"/>
      <c r="BL50" s="24" t="s">
        <v>3</v>
      </c>
      <c r="BM50" s="31">
        <v>0</v>
      </c>
      <c r="BN50" s="606"/>
      <c r="BO50" s="606"/>
      <c r="BR50" s="606">
        <v>7</v>
      </c>
      <c r="BS50" s="24" t="s">
        <v>86</v>
      </c>
      <c r="BT50" s="28">
        <v>0</v>
      </c>
      <c r="BU50" s="606"/>
      <c r="BV50" s="606"/>
    </row>
    <row r="51" spans="2:74" ht="15">
      <c r="G51" s="606">
        <v>1</v>
      </c>
      <c r="H51" s="24" t="s">
        <v>1</v>
      </c>
      <c r="I51" s="28">
        <v>0</v>
      </c>
      <c r="J51" s="710"/>
      <c r="K51" s="710"/>
      <c r="L51" s="700"/>
      <c r="N51" s="660">
        <v>6</v>
      </c>
      <c r="O51" s="24" t="s">
        <v>7</v>
      </c>
      <c r="P51" s="31">
        <v>0</v>
      </c>
      <c r="Q51" s="663"/>
      <c r="R51" s="606"/>
      <c r="U51" s="660">
        <v>9</v>
      </c>
      <c r="V51" s="24" t="s">
        <v>12</v>
      </c>
      <c r="W51" s="31">
        <v>0</v>
      </c>
      <c r="X51" s="663"/>
      <c r="Y51" s="606"/>
      <c r="Z51" s="706"/>
      <c r="AA51" s="706"/>
      <c r="AB51" s="660">
        <v>4</v>
      </c>
      <c r="AC51" s="32" t="s">
        <v>85</v>
      </c>
      <c r="AD51" s="31">
        <v>0</v>
      </c>
      <c r="AE51" s="671">
        <v>-4.4000000000000004</v>
      </c>
      <c r="AF51" s="606"/>
      <c r="AG51" s="704"/>
      <c r="AI51" s="606">
        <v>8</v>
      </c>
      <c r="AJ51" s="24" t="s">
        <v>7</v>
      </c>
      <c r="AK51" s="31">
        <v>0</v>
      </c>
      <c r="AL51" s="606"/>
      <c r="AM51" s="606"/>
      <c r="AP51" s="606">
        <v>9</v>
      </c>
      <c r="AQ51" s="24" t="s">
        <v>87</v>
      </c>
      <c r="AR51" s="28">
        <v>0</v>
      </c>
      <c r="AS51" s="606"/>
      <c r="AT51" s="606"/>
      <c r="AW51" s="606">
        <v>9</v>
      </c>
      <c r="AX51" s="24" t="s">
        <v>12</v>
      </c>
      <c r="AY51" s="31">
        <v>0</v>
      </c>
      <c r="AZ51" s="606"/>
      <c r="BA51" s="606"/>
      <c r="BD51" s="606">
        <v>9</v>
      </c>
      <c r="BE51" s="24" t="s">
        <v>7</v>
      </c>
      <c r="BF51" s="31">
        <v>0</v>
      </c>
      <c r="BG51" s="606"/>
      <c r="BH51" s="606"/>
      <c r="BK51" s="31"/>
      <c r="BL51" s="32" t="s">
        <v>85</v>
      </c>
      <c r="BM51" s="31">
        <v>0</v>
      </c>
      <c r="BN51" s="606"/>
      <c r="BO51" s="606"/>
      <c r="BR51" s="606">
        <v>8</v>
      </c>
      <c r="BS51" s="24" t="s">
        <v>87</v>
      </c>
      <c r="BT51" s="28">
        <v>0</v>
      </c>
      <c r="BU51" s="606"/>
      <c r="BV51" s="606"/>
    </row>
    <row r="52" spans="2:74">
      <c r="G52" s="606">
        <v>2</v>
      </c>
      <c r="H52" s="24" t="s">
        <v>3</v>
      </c>
      <c r="I52" s="31">
        <v>0</v>
      </c>
      <c r="J52" s="710"/>
      <c r="K52" s="710"/>
      <c r="L52" s="700"/>
      <c r="N52" s="660">
        <v>7</v>
      </c>
      <c r="O52" s="24" t="s">
        <v>87</v>
      </c>
      <c r="P52" s="28">
        <v>0</v>
      </c>
      <c r="Q52" s="663"/>
      <c r="R52" s="606"/>
      <c r="U52" s="660">
        <v>10</v>
      </c>
      <c r="V52" s="24" t="s">
        <v>13</v>
      </c>
      <c r="W52" s="31">
        <v>0</v>
      </c>
      <c r="X52" s="663"/>
      <c r="Y52" s="606"/>
      <c r="Z52" s="706"/>
      <c r="AA52" s="706"/>
      <c r="AB52" s="660">
        <v>5</v>
      </c>
      <c r="AC52" s="24" t="s">
        <v>4</v>
      </c>
      <c r="AD52" s="31">
        <v>0</v>
      </c>
      <c r="AE52" s="709"/>
      <c r="AF52" s="606"/>
      <c r="AG52" s="704"/>
      <c r="AI52" s="606">
        <v>9</v>
      </c>
      <c r="AJ52" s="24" t="s">
        <v>87</v>
      </c>
      <c r="AK52" s="28">
        <v>0</v>
      </c>
      <c r="AL52" s="606"/>
      <c r="AM52" s="606"/>
      <c r="AP52" s="606">
        <v>10</v>
      </c>
      <c r="AQ52" s="24" t="s">
        <v>12</v>
      </c>
      <c r="AR52" s="31">
        <v>0</v>
      </c>
      <c r="AS52" s="606"/>
      <c r="AT52" s="606"/>
      <c r="AW52" s="606">
        <v>10</v>
      </c>
      <c r="AX52" s="24" t="s">
        <v>13</v>
      </c>
      <c r="AY52" s="31">
        <v>0</v>
      </c>
      <c r="AZ52" s="606"/>
      <c r="BA52" s="606"/>
      <c r="BD52" s="606">
        <v>10</v>
      </c>
      <c r="BE52" s="24" t="s">
        <v>87</v>
      </c>
      <c r="BF52" s="28">
        <v>0</v>
      </c>
      <c r="BG52" s="606"/>
      <c r="BH52" s="606"/>
      <c r="BK52" s="31"/>
      <c r="BL52" s="24" t="s">
        <v>4</v>
      </c>
      <c r="BM52" s="31">
        <v>0</v>
      </c>
      <c r="BN52" s="606"/>
      <c r="BO52" s="606"/>
      <c r="BR52" s="606">
        <v>9</v>
      </c>
      <c r="BS52" s="24" t="s">
        <v>8</v>
      </c>
      <c r="BT52" s="28">
        <v>0</v>
      </c>
      <c r="BU52" s="606"/>
      <c r="BV52" s="606"/>
    </row>
    <row r="53" spans="2:74" ht="15">
      <c r="G53" s="606">
        <v>3</v>
      </c>
      <c r="H53" s="24" t="s">
        <v>5</v>
      </c>
      <c r="I53" s="31">
        <v>0</v>
      </c>
      <c r="J53" s="710"/>
      <c r="K53" s="710"/>
      <c r="L53" s="700"/>
      <c r="N53" s="660">
        <v>8</v>
      </c>
      <c r="O53" s="24" t="s">
        <v>12</v>
      </c>
      <c r="P53" s="31">
        <v>0</v>
      </c>
      <c r="Q53" s="663"/>
      <c r="R53" s="606"/>
      <c r="U53" s="660">
        <v>11</v>
      </c>
      <c r="V53" s="24" t="s">
        <v>14</v>
      </c>
      <c r="W53" s="28">
        <v>0</v>
      </c>
      <c r="X53" s="663"/>
      <c r="Y53" s="606"/>
      <c r="Z53" s="706"/>
      <c r="AA53" s="706"/>
      <c r="AB53" s="660">
        <v>6</v>
      </c>
      <c r="AC53" s="24" t="s">
        <v>5</v>
      </c>
      <c r="AD53" s="31">
        <v>0</v>
      </c>
      <c r="AE53" s="709"/>
      <c r="AF53" s="606"/>
      <c r="AG53" s="704"/>
      <c r="AI53" s="606">
        <v>10</v>
      </c>
      <c r="AJ53" s="24" t="s">
        <v>12</v>
      </c>
      <c r="AK53" s="31">
        <v>0</v>
      </c>
      <c r="AL53" s="671">
        <v>-0.4</v>
      </c>
      <c r="AM53" s="606"/>
      <c r="AP53" s="606">
        <v>11</v>
      </c>
      <c r="AQ53" s="24" t="s">
        <v>13</v>
      </c>
      <c r="AR53" s="31">
        <v>0</v>
      </c>
      <c r="AS53" s="606"/>
      <c r="AT53" s="606"/>
      <c r="AW53" s="606">
        <v>11</v>
      </c>
      <c r="AX53" s="24" t="s">
        <v>14</v>
      </c>
      <c r="AY53" s="28">
        <v>0</v>
      </c>
      <c r="AZ53" s="606"/>
      <c r="BA53" s="606"/>
      <c r="BD53" s="606">
        <v>11</v>
      </c>
      <c r="BE53" s="24" t="s">
        <v>12</v>
      </c>
      <c r="BF53" s="31">
        <v>0</v>
      </c>
      <c r="BG53" s="606"/>
      <c r="BH53" s="606"/>
      <c r="BK53" s="31"/>
      <c r="BL53" s="24" t="s">
        <v>5</v>
      </c>
      <c r="BM53" s="31">
        <v>0</v>
      </c>
      <c r="BN53" s="606"/>
      <c r="BO53" s="606"/>
      <c r="BR53" s="606">
        <v>10</v>
      </c>
      <c r="BS53" s="24" t="s">
        <v>12</v>
      </c>
      <c r="BT53" s="31">
        <v>0</v>
      </c>
      <c r="BU53" s="606"/>
      <c r="BV53" s="606"/>
    </row>
    <row r="54" spans="2:74" ht="15">
      <c r="G54" s="606">
        <v>4</v>
      </c>
      <c r="H54" s="24" t="s">
        <v>6</v>
      </c>
      <c r="I54" s="28">
        <v>0</v>
      </c>
      <c r="J54" s="710"/>
      <c r="K54" s="710"/>
      <c r="L54" s="700"/>
      <c r="N54" s="660">
        <v>9</v>
      </c>
      <c r="O54" s="24" t="s">
        <v>13</v>
      </c>
      <c r="P54" s="31">
        <v>0</v>
      </c>
      <c r="Q54" s="663"/>
      <c r="R54" s="606"/>
      <c r="U54" s="660">
        <v>12</v>
      </c>
      <c r="V54" s="24" t="s">
        <v>88</v>
      </c>
      <c r="W54" s="37">
        <v>0</v>
      </c>
      <c r="X54" s="663"/>
      <c r="Y54" s="606"/>
      <c r="Z54" s="711"/>
      <c r="AA54" s="711"/>
      <c r="AB54" s="660">
        <v>7</v>
      </c>
      <c r="AC54" s="24" t="s">
        <v>6</v>
      </c>
      <c r="AD54" s="28">
        <v>0</v>
      </c>
      <c r="AE54" s="709"/>
      <c r="AF54" s="606"/>
      <c r="AG54" s="704"/>
      <c r="AI54" s="606">
        <v>11</v>
      </c>
      <c r="AJ54" s="24" t="s">
        <v>13</v>
      </c>
      <c r="AK54" s="31">
        <v>0</v>
      </c>
      <c r="AL54" s="606"/>
      <c r="AM54" s="606"/>
      <c r="AP54" s="606">
        <v>12</v>
      </c>
      <c r="AQ54" s="24" t="s">
        <v>14</v>
      </c>
      <c r="AR54" s="28">
        <v>0</v>
      </c>
      <c r="AS54" s="606"/>
      <c r="AT54" s="606"/>
      <c r="AW54" s="606">
        <v>12</v>
      </c>
      <c r="AX54" s="24" t="s">
        <v>88</v>
      </c>
      <c r="AY54" s="37">
        <v>0</v>
      </c>
      <c r="AZ54" s="606"/>
      <c r="BA54" s="606"/>
      <c r="BD54" s="606">
        <v>12</v>
      </c>
      <c r="BE54" s="24" t="s">
        <v>13</v>
      </c>
      <c r="BF54" s="31">
        <v>0</v>
      </c>
      <c r="BG54" s="606"/>
      <c r="BH54" s="606"/>
      <c r="BK54" s="28"/>
      <c r="BL54" s="24" t="s">
        <v>6</v>
      </c>
      <c r="BM54" s="28">
        <v>0</v>
      </c>
      <c r="BN54" s="606"/>
      <c r="BO54" s="606"/>
      <c r="BR54" s="606">
        <v>11</v>
      </c>
      <c r="BS54" s="24" t="s">
        <v>13</v>
      </c>
      <c r="BT54" s="31">
        <v>0</v>
      </c>
      <c r="BU54" s="606"/>
      <c r="BV54" s="606"/>
    </row>
    <row r="55" spans="2:74" ht="15">
      <c r="G55" s="606">
        <v>5</v>
      </c>
      <c r="H55" s="24" t="s">
        <v>86</v>
      </c>
      <c r="I55" s="28">
        <v>0</v>
      </c>
      <c r="J55" s="710"/>
      <c r="K55" s="710"/>
      <c r="L55" s="700"/>
      <c r="N55" s="660">
        <v>10</v>
      </c>
      <c r="O55" s="24" t="s">
        <v>14</v>
      </c>
      <c r="P55" s="28">
        <v>0</v>
      </c>
      <c r="Q55" s="663"/>
      <c r="R55" s="606"/>
      <c r="U55" s="660">
        <v>13</v>
      </c>
      <c r="V55" s="24" t="s">
        <v>20</v>
      </c>
      <c r="W55" s="37">
        <v>0</v>
      </c>
      <c r="X55" s="657"/>
      <c r="Y55" s="640"/>
      <c r="Z55" s="706"/>
      <c r="AA55" s="706"/>
      <c r="AB55" s="660">
        <v>8</v>
      </c>
      <c r="AC55" s="24" t="s">
        <v>86</v>
      </c>
      <c r="AD55" s="28">
        <v>0</v>
      </c>
      <c r="AE55" s="709"/>
      <c r="AF55" s="606"/>
      <c r="AG55" s="704"/>
      <c r="AI55" s="606">
        <v>12</v>
      </c>
      <c r="AJ55" s="24" t="s">
        <v>14</v>
      </c>
      <c r="AK55" s="28">
        <v>0</v>
      </c>
      <c r="AL55" s="606"/>
      <c r="AM55" s="606"/>
      <c r="AP55" s="606">
        <v>13</v>
      </c>
      <c r="AQ55" s="24" t="s">
        <v>88</v>
      </c>
      <c r="AR55" s="37">
        <v>0</v>
      </c>
      <c r="AS55" s="606"/>
      <c r="AT55" s="606"/>
      <c r="AW55" s="606">
        <v>13</v>
      </c>
      <c r="AX55" s="24" t="s">
        <v>22</v>
      </c>
      <c r="AY55" s="37">
        <v>0</v>
      </c>
      <c r="AZ55" s="606"/>
      <c r="BA55" s="606"/>
      <c r="BD55" s="606">
        <v>13</v>
      </c>
      <c r="BE55" s="24" t="s">
        <v>14</v>
      </c>
      <c r="BF55" s="28">
        <v>0</v>
      </c>
      <c r="BG55" s="606"/>
      <c r="BH55" s="606"/>
      <c r="BK55" s="28"/>
      <c r="BL55" s="24" t="s">
        <v>86</v>
      </c>
      <c r="BM55" s="28">
        <v>0</v>
      </c>
      <c r="BN55" s="606"/>
      <c r="BO55" s="606"/>
      <c r="BR55" s="606">
        <v>12</v>
      </c>
      <c r="BS55" s="24" t="s">
        <v>14</v>
      </c>
      <c r="BT55" s="28">
        <v>0</v>
      </c>
      <c r="BU55" s="606"/>
      <c r="BV55" s="606"/>
    </row>
    <row r="56" spans="2:74">
      <c r="G56" s="606">
        <v>6</v>
      </c>
      <c r="H56" s="24" t="s">
        <v>7</v>
      </c>
      <c r="I56" s="31">
        <v>0</v>
      </c>
      <c r="J56" s="710"/>
      <c r="K56" s="710"/>
      <c r="L56" s="712"/>
      <c r="N56" s="660">
        <v>11</v>
      </c>
      <c r="O56" s="24" t="s">
        <v>88</v>
      </c>
      <c r="P56" s="37">
        <v>0</v>
      </c>
      <c r="Q56" s="663"/>
      <c r="R56" s="606"/>
      <c r="U56" s="660">
        <v>14</v>
      </c>
      <c r="V56" s="24" t="s">
        <v>22</v>
      </c>
      <c r="W56" s="37">
        <v>0</v>
      </c>
      <c r="X56" s="663"/>
      <c r="Y56" s="606"/>
      <c r="Z56" s="706"/>
      <c r="AA56" s="706"/>
      <c r="AB56" s="660">
        <v>9</v>
      </c>
      <c r="AC56" s="24" t="s">
        <v>7</v>
      </c>
      <c r="AD56" s="31">
        <v>0</v>
      </c>
      <c r="AE56" s="606"/>
      <c r="AF56" s="606"/>
      <c r="AG56" s="704"/>
      <c r="AI56" s="606">
        <v>13</v>
      </c>
      <c r="AJ56" s="24" t="s">
        <v>88</v>
      </c>
      <c r="AK56" s="37">
        <v>0</v>
      </c>
      <c r="AL56" s="606"/>
      <c r="AM56" s="606"/>
      <c r="AP56" s="606">
        <v>14</v>
      </c>
      <c r="AQ56" s="24" t="s">
        <v>22</v>
      </c>
      <c r="AR56" s="37">
        <v>0</v>
      </c>
      <c r="AS56" s="606"/>
      <c r="AT56" s="606"/>
      <c r="AW56" s="606">
        <v>14</v>
      </c>
      <c r="AX56" s="24" t="s">
        <v>90</v>
      </c>
      <c r="AY56" s="37">
        <v>0</v>
      </c>
      <c r="AZ56" s="606"/>
      <c r="BA56" s="606"/>
      <c r="BD56" s="606">
        <v>14</v>
      </c>
      <c r="BE56" s="24" t="s">
        <v>88</v>
      </c>
      <c r="BF56" s="37">
        <v>0</v>
      </c>
      <c r="BG56" s="606"/>
      <c r="BH56" s="606"/>
      <c r="BK56" s="31"/>
      <c r="BL56" s="24" t="s">
        <v>7</v>
      </c>
      <c r="BM56" s="31">
        <v>0</v>
      </c>
      <c r="BN56" s="606"/>
      <c r="BO56" s="606"/>
      <c r="BR56" s="606">
        <v>13</v>
      </c>
      <c r="BS56" s="24" t="s">
        <v>88</v>
      </c>
      <c r="BT56" s="37">
        <v>0</v>
      </c>
      <c r="BU56" s="606"/>
      <c r="BV56" s="606"/>
    </row>
    <row r="57" spans="2:74">
      <c r="G57" s="713">
        <v>7</v>
      </c>
      <c r="H57" s="714" t="s">
        <v>87</v>
      </c>
      <c r="I57" s="715">
        <v>0</v>
      </c>
      <c r="J57" s="716">
        <f>I57-D50</f>
        <v>-0.1</v>
      </c>
      <c r="K57" s="717" t="s">
        <v>84</v>
      </c>
      <c r="L57" s="700"/>
      <c r="N57" s="660">
        <v>12</v>
      </c>
      <c r="O57" s="24" t="s">
        <v>17</v>
      </c>
      <c r="P57" s="40">
        <v>0</v>
      </c>
      <c r="Q57" s="663"/>
      <c r="R57" s="606"/>
      <c r="U57" s="660">
        <v>15</v>
      </c>
      <c r="V57" s="24" t="s">
        <v>90</v>
      </c>
      <c r="W57" s="37">
        <v>0</v>
      </c>
      <c r="X57" s="663"/>
      <c r="Y57" s="606"/>
      <c r="Z57" s="706"/>
      <c r="AA57" s="706"/>
      <c r="AB57" s="660">
        <v>10</v>
      </c>
      <c r="AC57" s="24" t="s">
        <v>87</v>
      </c>
      <c r="AD57" s="28">
        <v>0</v>
      </c>
      <c r="AE57" s="606"/>
      <c r="AF57" s="606"/>
      <c r="AG57" s="704"/>
      <c r="AI57" s="606">
        <v>14</v>
      </c>
      <c r="AJ57" s="24" t="s">
        <v>22</v>
      </c>
      <c r="AK57" s="37">
        <v>0</v>
      </c>
      <c r="AL57" s="606"/>
      <c r="AM57" s="606"/>
      <c r="AP57" s="606">
        <v>15</v>
      </c>
      <c r="AQ57" s="24" t="s">
        <v>90</v>
      </c>
      <c r="AR57" s="37">
        <v>0</v>
      </c>
      <c r="AS57" s="606"/>
      <c r="AT57" s="606"/>
      <c r="AW57" s="606">
        <v>15</v>
      </c>
      <c r="AX57" s="24" t="s">
        <v>25</v>
      </c>
      <c r="AY57" s="37">
        <v>0</v>
      </c>
      <c r="AZ57" s="606"/>
      <c r="BA57" s="606"/>
      <c r="BD57" s="606">
        <v>15</v>
      </c>
      <c r="BE57" s="24" t="s">
        <v>22</v>
      </c>
      <c r="BF57" s="37">
        <v>0</v>
      </c>
      <c r="BG57" s="606"/>
      <c r="BH57" s="606"/>
      <c r="BK57" s="28"/>
      <c r="BL57" s="24" t="s">
        <v>87</v>
      </c>
      <c r="BM57" s="28">
        <v>0</v>
      </c>
      <c r="BN57" s="606"/>
      <c r="BO57" s="606"/>
      <c r="BR57" s="606">
        <v>14</v>
      </c>
      <c r="BS57" s="24" t="s">
        <v>22</v>
      </c>
      <c r="BT57" s="37">
        <v>0</v>
      </c>
      <c r="BU57" s="606"/>
      <c r="BV57" s="606"/>
    </row>
    <row r="58" spans="2:74" ht="15">
      <c r="G58" s="606">
        <v>8</v>
      </c>
      <c r="H58" s="24" t="s">
        <v>12</v>
      </c>
      <c r="I58" s="31">
        <v>0</v>
      </c>
      <c r="J58" s="710"/>
      <c r="K58" s="710"/>
      <c r="L58" s="700"/>
      <c r="N58" s="656">
        <v>13</v>
      </c>
      <c r="O58" s="641" t="s">
        <v>20</v>
      </c>
      <c r="P58" s="38">
        <v>0</v>
      </c>
      <c r="Q58" s="657">
        <f>0-16.1</f>
        <v>-16.100000000000001</v>
      </c>
      <c r="R58" s="640"/>
      <c r="U58" s="660">
        <v>16</v>
      </c>
      <c r="V58" s="24" t="s">
        <v>25</v>
      </c>
      <c r="W58" s="37">
        <v>0</v>
      </c>
      <c r="X58" s="663"/>
      <c r="Y58" s="606"/>
      <c r="Z58" s="706"/>
      <c r="AA58" s="706"/>
      <c r="AB58" s="660">
        <v>11</v>
      </c>
      <c r="AC58" s="24" t="s">
        <v>13</v>
      </c>
      <c r="AD58" s="31">
        <v>0</v>
      </c>
      <c r="AE58" s="606"/>
      <c r="AF58" s="606"/>
      <c r="AG58" s="704"/>
      <c r="AI58" s="606">
        <v>15</v>
      </c>
      <c r="AJ58" s="24" t="s">
        <v>90</v>
      </c>
      <c r="AK58" s="37">
        <v>0</v>
      </c>
      <c r="AL58" s="606"/>
      <c r="AM58" s="606"/>
      <c r="AP58" s="606">
        <v>16</v>
      </c>
      <c r="AQ58" s="24" t="s">
        <v>25</v>
      </c>
      <c r="AR58" s="37">
        <v>0</v>
      </c>
      <c r="AS58" s="606"/>
      <c r="AT58" s="606"/>
      <c r="AW58" s="606">
        <v>16</v>
      </c>
      <c r="AX58" s="24" t="s">
        <v>32</v>
      </c>
      <c r="AY58" s="40">
        <v>0</v>
      </c>
      <c r="AZ58" s="606"/>
      <c r="BA58" s="606"/>
      <c r="BD58" s="606">
        <v>16</v>
      </c>
      <c r="BE58" s="24" t="s">
        <v>90</v>
      </c>
      <c r="BF58" s="37">
        <v>0</v>
      </c>
      <c r="BG58" s="606"/>
      <c r="BH58" s="606"/>
      <c r="BK58" s="28"/>
      <c r="BL58" s="24" t="s">
        <v>8</v>
      </c>
      <c r="BM58" s="28">
        <v>0</v>
      </c>
      <c r="BN58" s="640">
        <v>-0.2</v>
      </c>
      <c r="BO58" s="606"/>
      <c r="BR58" s="606">
        <v>15</v>
      </c>
      <c r="BS58" s="24" t="s">
        <v>90</v>
      </c>
      <c r="BT58" s="37">
        <v>0</v>
      </c>
      <c r="BU58" s="606"/>
      <c r="BV58" s="606"/>
    </row>
    <row r="59" spans="2:74" ht="15">
      <c r="G59" s="606">
        <v>9</v>
      </c>
      <c r="H59" s="24" t="s">
        <v>13</v>
      </c>
      <c r="I59" s="31">
        <v>0</v>
      </c>
      <c r="J59" s="710"/>
      <c r="K59" s="710"/>
      <c r="L59" s="712"/>
      <c r="N59" s="660">
        <v>14</v>
      </c>
      <c r="O59" s="24" t="s">
        <v>22</v>
      </c>
      <c r="P59" s="37">
        <v>0</v>
      </c>
      <c r="Q59" s="663"/>
      <c r="R59" s="606"/>
      <c r="U59" s="660">
        <v>17</v>
      </c>
      <c r="V59" s="641" t="s">
        <v>32</v>
      </c>
      <c r="W59" s="40">
        <v>0</v>
      </c>
      <c r="X59" s="657">
        <v>-6.6</v>
      </c>
      <c r="Y59" s="606"/>
      <c r="Z59" s="706"/>
      <c r="AA59" s="706"/>
      <c r="AB59" s="660">
        <v>12</v>
      </c>
      <c r="AC59" s="24" t="s">
        <v>14</v>
      </c>
      <c r="AD59" s="28">
        <v>0</v>
      </c>
      <c r="AE59" s="606"/>
      <c r="AF59" s="606"/>
      <c r="AG59" s="704"/>
      <c r="AI59" s="606">
        <v>16</v>
      </c>
      <c r="AJ59" s="24" t="s">
        <v>25</v>
      </c>
      <c r="AK59" s="37">
        <v>0</v>
      </c>
      <c r="AL59" s="606"/>
      <c r="AM59" s="606"/>
      <c r="AP59" s="606">
        <v>17</v>
      </c>
      <c r="AQ59" s="24" t="s">
        <v>32</v>
      </c>
      <c r="AR59" s="40">
        <v>0</v>
      </c>
      <c r="AS59" s="640">
        <v>-4.0999999999999996</v>
      </c>
      <c r="AT59" s="606"/>
      <c r="AW59" s="606">
        <v>17</v>
      </c>
      <c r="AX59" s="24" t="s">
        <v>36</v>
      </c>
      <c r="AY59" s="37">
        <v>0</v>
      </c>
      <c r="AZ59" s="640"/>
      <c r="BA59" s="606"/>
      <c r="BD59" s="606">
        <v>17</v>
      </c>
      <c r="BE59" s="24" t="s">
        <v>25</v>
      </c>
      <c r="BF59" s="37">
        <v>0</v>
      </c>
      <c r="BG59" s="640"/>
      <c r="BH59" s="606"/>
      <c r="BK59" s="31"/>
      <c r="BL59" s="24" t="s">
        <v>12</v>
      </c>
      <c r="BM59" s="31">
        <v>0</v>
      </c>
      <c r="BN59" s="606"/>
      <c r="BO59" s="606"/>
      <c r="BR59" s="606">
        <v>16</v>
      </c>
      <c r="BS59" s="24" t="s">
        <v>25</v>
      </c>
      <c r="BT59" s="37">
        <v>0</v>
      </c>
      <c r="BU59" s="606"/>
      <c r="BV59" s="606"/>
    </row>
    <row r="60" spans="2:74">
      <c r="G60" s="713">
        <v>10</v>
      </c>
      <c r="H60" s="714" t="s">
        <v>14</v>
      </c>
      <c r="I60" s="715">
        <v>0</v>
      </c>
      <c r="J60" s="718">
        <v>-4.3</v>
      </c>
      <c r="K60" s="717" t="s">
        <v>84</v>
      </c>
      <c r="L60" s="700"/>
      <c r="N60" s="660">
        <v>15</v>
      </c>
      <c r="O60" s="24" t="s">
        <v>90</v>
      </c>
      <c r="P60" s="37">
        <v>0</v>
      </c>
      <c r="Q60" s="663"/>
      <c r="R60" s="606"/>
      <c r="U60" s="660">
        <v>18</v>
      </c>
      <c r="V60" s="24" t="s">
        <v>36</v>
      </c>
      <c r="W60" s="37">
        <v>0</v>
      </c>
      <c r="X60" s="663"/>
      <c r="Y60" s="606"/>
      <c r="Z60" s="706"/>
      <c r="AA60" s="706"/>
      <c r="AB60" s="660">
        <v>13</v>
      </c>
      <c r="AC60" s="24" t="s">
        <v>88</v>
      </c>
      <c r="AD60" s="37">
        <v>0</v>
      </c>
      <c r="AE60" s="606"/>
      <c r="AF60" s="606"/>
      <c r="AG60" s="704"/>
      <c r="AI60" s="606">
        <v>17</v>
      </c>
      <c r="AJ60" s="24" t="s">
        <v>36</v>
      </c>
      <c r="AK60" s="37">
        <v>0</v>
      </c>
      <c r="AL60" s="606"/>
      <c r="AM60" s="606"/>
      <c r="AP60" s="606">
        <v>18</v>
      </c>
      <c r="AQ60" s="24" t="s">
        <v>36</v>
      </c>
      <c r="AR60" s="37">
        <v>0</v>
      </c>
      <c r="AS60" s="606"/>
      <c r="AT60" s="606"/>
      <c r="AW60" s="606">
        <v>18</v>
      </c>
      <c r="AX60" s="24" t="s">
        <v>27</v>
      </c>
      <c r="AY60" s="37">
        <v>0</v>
      </c>
      <c r="AZ60" s="606"/>
      <c r="BA60" s="606"/>
      <c r="BD60" s="606">
        <v>18</v>
      </c>
      <c r="BE60" s="24" t="s">
        <v>36</v>
      </c>
      <c r="BF60" s="37">
        <v>0</v>
      </c>
      <c r="BG60" s="606"/>
      <c r="BH60" s="606"/>
      <c r="BK60" s="37"/>
      <c r="BL60" s="24" t="s">
        <v>88</v>
      </c>
      <c r="BM60" s="37">
        <v>0</v>
      </c>
      <c r="BN60" s="606"/>
      <c r="BO60" s="606"/>
      <c r="BR60" s="606">
        <v>17</v>
      </c>
      <c r="BS60" s="24" t="s">
        <v>36</v>
      </c>
      <c r="BT60" s="37">
        <v>0</v>
      </c>
      <c r="BU60" s="606"/>
      <c r="BV60" s="606"/>
    </row>
    <row r="61" spans="2:74">
      <c r="G61" s="606">
        <v>11</v>
      </c>
      <c r="H61" s="24" t="s">
        <v>88</v>
      </c>
      <c r="I61" s="37">
        <v>0</v>
      </c>
      <c r="J61" s="710"/>
      <c r="K61" s="710"/>
      <c r="L61" s="700"/>
      <c r="N61" s="660">
        <v>16</v>
      </c>
      <c r="O61" s="24" t="s">
        <v>25</v>
      </c>
      <c r="P61" s="37">
        <v>0</v>
      </c>
      <c r="Q61" s="663"/>
      <c r="R61" s="606"/>
      <c r="U61" s="660">
        <v>19</v>
      </c>
      <c r="V61" s="24" t="s">
        <v>27</v>
      </c>
      <c r="W61" s="37">
        <v>0</v>
      </c>
      <c r="X61" s="663"/>
      <c r="Y61" s="606"/>
      <c r="Z61" s="706"/>
      <c r="AA61" s="706"/>
      <c r="AB61" s="660">
        <v>14</v>
      </c>
      <c r="AC61" s="24" t="s">
        <v>22</v>
      </c>
      <c r="AD61" s="37">
        <v>0</v>
      </c>
      <c r="AE61" s="606"/>
      <c r="AF61" s="606"/>
      <c r="AG61" s="704"/>
      <c r="AI61" s="606">
        <v>18</v>
      </c>
      <c r="AJ61" s="24" t="s">
        <v>27</v>
      </c>
      <c r="AK61" s="37">
        <v>0</v>
      </c>
      <c r="AL61" s="606"/>
      <c r="AM61" s="606"/>
      <c r="AP61" s="606">
        <v>19</v>
      </c>
      <c r="AQ61" s="24" t="s">
        <v>27</v>
      </c>
      <c r="AR61" s="37">
        <v>0</v>
      </c>
      <c r="AS61" s="606"/>
      <c r="AT61" s="606"/>
      <c r="AW61" s="606">
        <v>19</v>
      </c>
      <c r="AX61" s="24" t="s">
        <v>28</v>
      </c>
      <c r="AY61" s="37">
        <v>0</v>
      </c>
      <c r="AZ61" s="606"/>
      <c r="BA61" s="606"/>
      <c r="BD61" s="606">
        <v>19</v>
      </c>
      <c r="BE61" s="24" t="s">
        <v>27</v>
      </c>
      <c r="BF61" s="37">
        <v>0</v>
      </c>
      <c r="BG61" s="606"/>
      <c r="BH61" s="606"/>
      <c r="BK61" s="37"/>
      <c r="BL61" s="24" t="s">
        <v>22</v>
      </c>
      <c r="BM61" s="37">
        <v>0</v>
      </c>
      <c r="BN61" s="606"/>
      <c r="BO61" s="606"/>
      <c r="BR61" s="606">
        <v>18</v>
      </c>
      <c r="BS61" s="24" t="s">
        <v>27</v>
      </c>
      <c r="BT61" s="37">
        <v>0</v>
      </c>
      <c r="BU61" s="606"/>
      <c r="BV61" s="606"/>
    </row>
    <row r="62" spans="2:74" ht="15">
      <c r="G62" s="606">
        <v>12</v>
      </c>
      <c r="H62" s="24" t="s">
        <v>17</v>
      </c>
      <c r="I62" s="40">
        <v>0</v>
      </c>
      <c r="J62" s="710"/>
      <c r="K62" s="710"/>
      <c r="L62" s="700"/>
      <c r="N62" s="660">
        <v>17</v>
      </c>
      <c r="O62" s="24" t="s">
        <v>36</v>
      </c>
      <c r="P62" s="37">
        <v>0</v>
      </c>
      <c r="Q62" s="663"/>
      <c r="R62" s="606"/>
      <c r="U62" s="660">
        <v>20</v>
      </c>
      <c r="V62" s="24" t="s">
        <v>28</v>
      </c>
      <c r="W62" s="37">
        <v>0</v>
      </c>
      <c r="X62" s="663"/>
      <c r="Y62" s="606"/>
      <c r="Z62" s="711"/>
      <c r="AA62" s="711"/>
      <c r="AB62" s="660">
        <v>15</v>
      </c>
      <c r="AC62" s="24" t="s">
        <v>90</v>
      </c>
      <c r="AD62" s="37">
        <v>0</v>
      </c>
      <c r="AE62" s="606"/>
      <c r="AF62" s="606"/>
      <c r="AG62" s="704"/>
      <c r="AI62" s="606">
        <v>19</v>
      </c>
      <c r="AJ62" s="24" t="s">
        <v>28</v>
      </c>
      <c r="AK62" s="37">
        <v>0</v>
      </c>
      <c r="AL62" s="606"/>
      <c r="AM62" s="606"/>
      <c r="AP62" s="606">
        <v>20</v>
      </c>
      <c r="AQ62" s="24" t="s">
        <v>28</v>
      </c>
      <c r="AR62" s="37">
        <v>0</v>
      </c>
      <c r="AS62" s="606"/>
      <c r="AT62" s="606"/>
      <c r="AW62" s="606">
        <v>20</v>
      </c>
      <c r="AX62" s="43" t="s">
        <v>30</v>
      </c>
      <c r="AY62" s="37">
        <v>0</v>
      </c>
      <c r="AZ62" s="606"/>
      <c r="BA62" s="606"/>
      <c r="BD62" s="606">
        <v>20</v>
      </c>
      <c r="BE62" s="24" t="s">
        <v>28</v>
      </c>
      <c r="BF62" s="37">
        <v>0</v>
      </c>
      <c r="BG62" s="606"/>
      <c r="BH62" s="606"/>
      <c r="BK62" s="37"/>
      <c r="BL62" s="24" t="s">
        <v>90</v>
      </c>
      <c r="BM62" s="37">
        <v>0</v>
      </c>
      <c r="BN62" s="606"/>
      <c r="BO62" s="606"/>
      <c r="BR62" s="606">
        <v>19</v>
      </c>
      <c r="BS62" s="24" t="s">
        <v>28</v>
      </c>
      <c r="BT62" s="37">
        <v>0</v>
      </c>
      <c r="BU62" s="606"/>
      <c r="BV62" s="606"/>
    </row>
    <row r="63" spans="2:74" ht="28.5">
      <c r="G63" s="606">
        <v>13</v>
      </c>
      <c r="H63" s="24" t="s">
        <v>22</v>
      </c>
      <c r="I63" s="37">
        <v>0</v>
      </c>
      <c r="J63" s="710"/>
      <c r="K63" s="710"/>
      <c r="L63" s="700"/>
      <c r="N63" s="660">
        <v>18</v>
      </c>
      <c r="O63" s="24" t="s">
        <v>27</v>
      </c>
      <c r="P63" s="37">
        <v>0</v>
      </c>
      <c r="Q63" s="663"/>
      <c r="R63" s="606"/>
      <c r="U63" s="660">
        <v>21</v>
      </c>
      <c r="V63" s="43" t="s">
        <v>30</v>
      </c>
      <c r="W63" s="37">
        <v>0</v>
      </c>
      <c r="X63" s="657"/>
      <c r="Y63" s="640"/>
      <c r="Z63" s="706"/>
      <c r="AA63" s="706"/>
      <c r="AB63" s="660">
        <v>16</v>
      </c>
      <c r="AC63" s="24" t="s">
        <v>25</v>
      </c>
      <c r="AD63" s="37">
        <v>0</v>
      </c>
      <c r="AE63" s="606"/>
      <c r="AF63" s="606"/>
      <c r="AG63" s="704"/>
      <c r="AI63" s="606">
        <v>20</v>
      </c>
      <c r="AJ63" s="43" t="s">
        <v>30</v>
      </c>
      <c r="AK63" s="37">
        <v>0</v>
      </c>
      <c r="AL63" s="606"/>
      <c r="AM63" s="606"/>
      <c r="AP63" s="606">
        <v>21</v>
      </c>
      <c r="AQ63" s="43" t="s">
        <v>30</v>
      </c>
      <c r="AR63" s="37">
        <v>0</v>
      </c>
      <c r="AS63" s="606"/>
      <c r="AT63" s="606"/>
      <c r="AW63" s="606">
        <v>21</v>
      </c>
      <c r="AX63" s="24" t="s">
        <v>91</v>
      </c>
      <c r="AY63" s="37">
        <v>0</v>
      </c>
      <c r="AZ63" s="606"/>
      <c r="BA63" s="606"/>
      <c r="BD63" s="606">
        <v>21</v>
      </c>
      <c r="BE63" s="43" t="s">
        <v>30</v>
      </c>
      <c r="BF63" s="37">
        <v>0</v>
      </c>
      <c r="BG63" s="606"/>
      <c r="BH63" s="606"/>
      <c r="BK63" s="37"/>
      <c r="BL63" s="24" t="s">
        <v>25</v>
      </c>
      <c r="BM63" s="37">
        <v>0</v>
      </c>
      <c r="BN63" s="606"/>
      <c r="BO63" s="606"/>
      <c r="BR63" s="606">
        <v>20</v>
      </c>
      <c r="BS63" s="43" t="s">
        <v>30</v>
      </c>
      <c r="BT63" s="37">
        <v>0</v>
      </c>
      <c r="BU63" s="606"/>
      <c r="BV63" s="606"/>
    </row>
    <row r="64" spans="2:74" ht="28.5">
      <c r="G64" s="606">
        <v>14</v>
      </c>
      <c r="H64" s="24" t="s">
        <v>90</v>
      </c>
      <c r="I64" s="37">
        <v>0</v>
      </c>
      <c r="J64" s="710"/>
      <c r="K64" s="710"/>
      <c r="L64" s="700"/>
      <c r="N64" s="660">
        <v>19</v>
      </c>
      <c r="O64" s="24" t="s">
        <v>28</v>
      </c>
      <c r="P64" s="37">
        <v>0</v>
      </c>
      <c r="Q64" s="663"/>
      <c r="R64" s="606"/>
      <c r="U64" s="660">
        <v>22</v>
      </c>
      <c r="V64" s="24" t="s">
        <v>91</v>
      </c>
      <c r="W64" s="37">
        <v>0</v>
      </c>
      <c r="X64" s="663"/>
      <c r="Y64" s="606"/>
      <c r="Z64" s="706"/>
      <c r="AA64" s="706"/>
      <c r="AB64" s="660">
        <v>17</v>
      </c>
      <c r="AC64" s="24" t="s">
        <v>36</v>
      </c>
      <c r="AD64" s="37">
        <v>0</v>
      </c>
      <c r="AE64" s="606"/>
      <c r="AF64" s="606"/>
      <c r="AG64" s="704"/>
      <c r="AI64" s="606">
        <v>21</v>
      </c>
      <c r="AJ64" s="24" t="s">
        <v>91</v>
      </c>
      <c r="AK64" s="37">
        <v>0</v>
      </c>
      <c r="AL64" s="606"/>
      <c r="AM64" s="606"/>
      <c r="AP64" s="606">
        <v>22</v>
      </c>
      <c r="AQ64" s="24" t="s">
        <v>91</v>
      </c>
      <c r="AR64" s="37">
        <v>0</v>
      </c>
      <c r="AS64" s="606"/>
      <c r="AT64" s="606"/>
      <c r="AW64" s="606">
        <v>22</v>
      </c>
      <c r="AX64" s="24" t="s">
        <v>31</v>
      </c>
      <c r="AY64" s="37">
        <v>0</v>
      </c>
      <c r="AZ64" s="606"/>
      <c r="BA64" s="606"/>
      <c r="BD64" s="606">
        <v>22</v>
      </c>
      <c r="BE64" s="24" t="s">
        <v>91</v>
      </c>
      <c r="BF64" s="37">
        <v>0</v>
      </c>
      <c r="BG64" s="606"/>
      <c r="BH64" s="606"/>
      <c r="BK64" s="37"/>
      <c r="BL64" s="24" t="s">
        <v>36</v>
      </c>
      <c r="BM64" s="37">
        <v>0</v>
      </c>
      <c r="BN64" s="606"/>
      <c r="BO64" s="606"/>
      <c r="BR64" s="606">
        <v>21</v>
      </c>
      <c r="BS64" s="24" t="s">
        <v>91</v>
      </c>
      <c r="BT64" s="37">
        <v>0</v>
      </c>
      <c r="BU64" s="606"/>
      <c r="BV64" s="606"/>
    </row>
    <row r="65" spans="7:74">
      <c r="G65" s="606">
        <v>15</v>
      </c>
      <c r="H65" s="24" t="s">
        <v>25</v>
      </c>
      <c r="I65" s="37">
        <v>0</v>
      </c>
      <c r="J65" s="710"/>
      <c r="K65" s="710"/>
      <c r="L65" s="700"/>
      <c r="N65" s="660">
        <v>20</v>
      </c>
      <c r="O65" s="43" t="s">
        <v>30</v>
      </c>
      <c r="P65" s="37">
        <v>0</v>
      </c>
      <c r="Q65" s="663"/>
      <c r="R65" s="606"/>
      <c r="U65" s="660">
        <v>23</v>
      </c>
      <c r="V65" s="24" t="s">
        <v>31</v>
      </c>
      <c r="W65" s="37">
        <v>0</v>
      </c>
      <c r="X65" s="663"/>
      <c r="Y65" s="606"/>
      <c r="Z65" s="706"/>
      <c r="AA65" s="706"/>
      <c r="AB65" s="660">
        <v>18</v>
      </c>
      <c r="AC65" s="24" t="s">
        <v>27</v>
      </c>
      <c r="AD65" s="37">
        <v>0</v>
      </c>
      <c r="AE65" s="606"/>
      <c r="AF65" s="606"/>
      <c r="AG65" s="704"/>
      <c r="AI65" s="606">
        <v>22</v>
      </c>
      <c r="AJ65" s="24" t="s">
        <v>31</v>
      </c>
      <c r="AK65" s="37">
        <v>0</v>
      </c>
      <c r="AL65" s="606"/>
      <c r="AM65" s="606"/>
      <c r="AP65" s="606">
        <v>23</v>
      </c>
      <c r="AQ65" s="24" t="s">
        <v>31</v>
      </c>
      <c r="AR65" s="37">
        <v>0</v>
      </c>
      <c r="AS65" s="606"/>
      <c r="AT65" s="606"/>
      <c r="AW65" s="606">
        <v>23</v>
      </c>
      <c r="AX65" s="24" t="s">
        <v>33</v>
      </c>
      <c r="AY65" s="37">
        <v>0</v>
      </c>
      <c r="AZ65" s="606"/>
      <c r="BA65" s="606"/>
      <c r="BD65" s="606">
        <v>23</v>
      </c>
      <c r="BE65" s="24" t="s">
        <v>31</v>
      </c>
      <c r="BF65" s="37">
        <v>0</v>
      </c>
      <c r="BG65" s="606"/>
      <c r="BH65" s="606"/>
      <c r="BK65" s="37"/>
      <c r="BL65" s="24" t="s">
        <v>27</v>
      </c>
      <c r="BM65" s="37">
        <v>0</v>
      </c>
      <c r="BN65" s="606"/>
      <c r="BO65" s="606"/>
      <c r="BR65" s="606">
        <v>22</v>
      </c>
      <c r="BS65" s="24" t="s">
        <v>31</v>
      </c>
      <c r="BT65" s="37">
        <v>0</v>
      </c>
      <c r="BU65" s="606"/>
      <c r="BV65" s="606"/>
    </row>
    <row r="66" spans="7:74" ht="30">
      <c r="G66" s="606">
        <v>16</v>
      </c>
      <c r="H66" s="24" t="s">
        <v>36</v>
      </c>
      <c r="I66" s="37">
        <v>0</v>
      </c>
      <c r="J66" s="710"/>
      <c r="K66" s="710"/>
      <c r="L66" s="700"/>
      <c r="N66" s="656">
        <v>21</v>
      </c>
      <c r="O66" s="641" t="s">
        <v>91</v>
      </c>
      <c r="P66" s="38">
        <v>0</v>
      </c>
      <c r="Q66" s="657">
        <f>0-2.2</f>
        <v>-2.2000000000000002</v>
      </c>
      <c r="R66" s="640"/>
      <c r="U66" s="660">
        <v>24</v>
      </c>
      <c r="V66" s="24" t="s">
        <v>33</v>
      </c>
      <c r="W66" s="37">
        <v>0</v>
      </c>
      <c r="X66" s="657"/>
      <c r="Y66" s="606"/>
      <c r="Z66" s="706"/>
      <c r="AA66" s="706"/>
      <c r="AB66" s="660">
        <v>19</v>
      </c>
      <c r="AC66" s="24" t="s">
        <v>28</v>
      </c>
      <c r="AD66" s="37">
        <v>0</v>
      </c>
      <c r="AE66" s="606"/>
      <c r="AF66" s="606"/>
      <c r="AG66" s="704"/>
      <c r="AI66" s="606">
        <v>23</v>
      </c>
      <c r="AJ66" s="24" t="s">
        <v>33</v>
      </c>
      <c r="AK66" s="37">
        <v>0</v>
      </c>
      <c r="AL66" s="606"/>
      <c r="AM66" s="606"/>
      <c r="AP66" s="606">
        <v>24</v>
      </c>
      <c r="AQ66" s="24" t="s">
        <v>33</v>
      </c>
      <c r="AR66" s="37">
        <v>0</v>
      </c>
      <c r="AS66" s="606"/>
      <c r="AT66" s="606"/>
      <c r="AW66" s="606">
        <v>24</v>
      </c>
      <c r="AX66" s="24" t="s">
        <v>39</v>
      </c>
      <c r="AY66" s="37">
        <v>0</v>
      </c>
      <c r="AZ66" s="606"/>
      <c r="BA66" s="606"/>
      <c r="BD66" s="606">
        <v>24</v>
      </c>
      <c r="BE66" s="24" t="s">
        <v>33</v>
      </c>
      <c r="BF66" s="37">
        <v>0</v>
      </c>
      <c r="BG66" s="606"/>
      <c r="BH66" s="606"/>
      <c r="BK66" s="37"/>
      <c r="BL66" s="24" t="s">
        <v>28</v>
      </c>
      <c r="BM66" s="37">
        <v>0</v>
      </c>
      <c r="BN66" s="606"/>
      <c r="BO66" s="606"/>
      <c r="BR66" s="606">
        <v>23</v>
      </c>
      <c r="BS66" s="24" t="s">
        <v>33</v>
      </c>
      <c r="BT66" s="37">
        <v>0</v>
      </c>
      <c r="BU66" s="606"/>
      <c r="BV66" s="606"/>
    </row>
    <row r="67" spans="7:74" ht="15">
      <c r="G67" s="606">
        <v>17</v>
      </c>
      <c r="H67" s="24" t="s">
        <v>27</v>
      </c>
      <c r="I67" s="37">
        <v>0</v>
      </c>
      <c r="J67" s="710"/>
      <c r="K67" s="710"/>
      <c r="L67" s="700"/>
      <c r="N67" s="660">
        <v>22</v>
      </c>
      <c r="O67" s="24" t="s">
        <v>31</v>
      </c>
      <c r="P67" s="37">
        <v>0</v>
      </c>
      <c r="Q67" s="663"/>
      <c r="R67" s="606"/>
      <c r="U67" s="660">
        <v>25</v>
      </c>
      <c r="V67" s="24" t="s">
        <v>38</v>
      </c>
      <c r="W67" s="40">
        <v>0</v>
      </c>
      <c r="X67" s="657"/>
      <c r="Y67" s="606"/>
      <c r="Z67" s="706"/>
      <c r="AA67" s="706"/>
      <c r="AB67" s="660">
        <v>20</v>
      </c>
      <c r="AC67" s="43" t="s">
        <v>30</v>
      </c>
      <c r="AD67" s="37">
        <v>0</v>
      </c>
      <c r="AE67" s="606"/>
      <c r="AF67" s="606"/>
      <c r="AG67" s="704"/>
      <c r="AI67" s="606">
        <v>24</v>
      </c>
      <c r="AJ67" s="24" t="s">
        <v>39</v>
      </c>
      <c r="AK67" s="37">
        <v>0</v>
      </c>
      <c r="AL67" s="606"/>
      <c r="AM67" s="606"/>
      <c r="AP67" s="606">
        <v>25</v>
      </c>
      <c r="AQ67" s="24" t="s">
        <v>39</v>
      </c>
      <c r="AR67" s="37">
        <v>0</v>
      </c>
      <c r="AS67" s="606"/>
      <c r="AT67" s="606"/>
      <c r="AW67" s="606">
        <v>25</v>
      </c>
      <c r="AX67" s="24" t="s">
        <v>40</v>
      </c>
      <c r="AY67" s="37">
        <v>0</v>
      </c>
      <c r="AZ67" s="606"/>
      <c r="BA67" s="606"/>
      <c r="BD67" s="606">
        <v>25</v>
      </c>
      <c r="BE67" s="24" t="s">
        <v>39</v>
      </c>
      <c r="BF67" s="37">
        <v>0</v>
      </c>
      <c r="BG67" s="606"/>
      <c r="BH67" s="606"/>
      <c r="BK67" s="37"/>
      <c r="BL67" s="43" t="s">
        <v>30</v>
      </c>
      <c r="BM67" s="37">
        <v>0</v>
      </c>
      <c r="BN67" s="606"/>
      <c r="BO67" s="606"/>
      <c r="BR67" s="606">
        <v>24</v>
      </c>
      <c r="BS67" s="24" t="s">
        <v>39</v>
      </c>
      <c r="BT67" s="37">
        <v>0</v>
      </c>
      <c r="BU67" s="606"/>
      <c r="BV67" s="606"/>
    </row>
    <row r="68" spans="7:74" ht="28.5">
      <c r="G68" s="606">
        <v>18</v>
      </c>
      <c r="H68" s="24" t="s">
        <v>28</v>
      </c>
      <c r="I68" s="37">
        <v>0</v>
      </c>
      <c r="J68" s="710"/>
      <c r="K68" s="710"/>
      <c r="L68" s="700"/>
      <c r="N68" s="660">
        <v>23</v>
      </c>
      <c r="O68" s="24" t="s">
        <v>33</v>
      </c>
      <c r="P68" s="37">
        <v>0</v>
      </c>
      <c r="Q68" s="663"/>
      <c r="R68" s="606"/>
      <c r="U68" s="660">
        <v>26</v>
      </c>
      <c r="V68" s="24" t="s">
        <v>39</v>
      </c>
      <c r="W68" s="37">
        <v>0</v>
      </c>
      <c r="X68" s="657"/>
      <c r="Y68" s="606"/>
      <c r="Z68" s="706"/>
      <c r="AA68" s="706"/>
      <c r="AB68" s="660">
        <v>21</v>
      </c>
      <c r="AC68" s="24" t="s">
        <v>91</v>
      </c>
      <c r="AD68" s="37">
        <v>0</v>
      </c>
      <c r="AE68" s="606"/>
      <c r="AF68" s="606"/>
      <c r="AG68" s="704"/>
      <c r="AI68" s="606">
        <v>25</v>
      </c>
      <c r="AJ68" s="24" t="s">
        <v>40</v>
      </c>
      <c r="AK68" s="37">
        <v>0</v>
      </c>
      <c r="AL68" s="642">
        <v>-0.5</v>
      </c>
      <c r="AM68" s="606"/>
      <c r="AP68" s="606">
        <v>26</v>
      </c>
      <c r="AQ68" s="24" t="s">
        <v>40</v>
      </c>
      <c r="AR68" s="37">
        <v>0</v>
      </c>
      <c r="AS68" s="606"/>
      <c r="AT68" s="606"/>
      <c r="AW68" s="606">
        <v>26</v>
      </c>
      <c r="AX68" s="24" t="s">
        <v>41</v>
      </c>
      <c r="AY68" s="40">
        <v>0</v>
      </c>
      <c r="AZ68" s="606"/>
      <c r="BA68" s="606"/>
      <c r="BD68" s="606">
        <v>26</v>
      </c>
      <c r="BE68" s="24" t="s">
        <v>40</v>
      </c>
      <c r="BF68" s="37">
        <v>0</v>
      </c>
      <c r="BG68" s="606"/>
      <c r="BH68" s="606"/>
      <c r="BK68" s="37"/>
      <c r="BL68" s="24" t="s">
        <v>91</v>
      </c>
      <c r="BM68" s="37">
        <v>0</v>
      </c>
      <c r="BN68" s="606"/>
      <c r="BO68" s="606"/>
      <c r="BR68" s="606">
        <v>25</v>
      </c>
      <c r="BS68" s="24" t="s">
        <v>40</v>
      </c>
      <c r="BT68" s="37">
        <v>0</v>
      </c>
      <c r="BU68" s="606"/>
      <c r="BV68" s="606"/>
    </row>
    <row r="69" spans="7:74" ht="15">
      <c r="G69" s="606">
        <v>19</v>
      </c>
      <c r="H69" s="43" t="s">
        <v>30</v>
      </c>
      <c r="I69" s="37">
        <v>0</v>
      </c>
      <c r="J69" s="710"/>
      <c r="K69" s="710"/>
      <c r="L69" s="700"/>
      <c r="N69" s="656">
        <v>24</v>
      </c>
      <c r="O69" s="641" t="s">
        <v>38</v>
      </c>
      <c r="P69" s="11">
        <v>0</v>
      </c>
      <c r="Q69" s="657">
        <f>0-2.4</f>
        <v>-2.4</v>
      </c>
      <c r="R69" s="606"/>
      <c r="U69" s="660">
        <v>27</v>
      </c>
      <c r="V69" s="24" t="s">
        <v>40</v>
      </c>
      <c r="W69" s="37">
        <v>0</v>
      </c>
      <c r="X69" s="663"/>
      <c r="Y69" s="606"/>
      <c r="Z69" s="706"/>
      <c r="AA69" s="706"/>
      <c r="AB69" s="660">
        <v>22</v>
      </c>
      <c r="AC69" s="24" t="s">
        <v>31</v>
      </c>
      <c r="AD69" s="37">
        <v>0</v>
      </c>
      <c r="AE69" s="606"/>
      <c r="AF69" s="606"/>
      <c r="AG69" s="704"/>
      <c r="AI69" s="606">
        <v>26</v>
      </c>
      <c r="AJ69" s="24" t="s">
        <v>41</v>
      </c>
      <c r="AK69" s="40">
        <v>0</v>
      </c>
      <c r="AL69" s="606"/>
      <c r="AM69" s="606"/>
      <c r="AP69" s="606">
        <v>27</v>
      </c>
      <c r="AQ69" s="24" t="s">
        <v>41</v>
      </c>
      <c r="AR69" s="40">
        <v>0</v>
      </c>
      <c r="AS69" s="606"/>
      <c r="AT69" s="606"/>
      <c r="AW69" s="606">
        <v>27</v>
      </c>
      <c r="AX69" s="24" t="s">
        <v>42</v>
      </c>
      <c r="AY69" s="40">
        <v>0</v>
      </c>
      <c r="AZ69" s="640">
        <v>-0.1</v>
      </c>
      <c r="BA69" s="606"/>
      <c r="BD69" s="606">
        <v>27</v>
      </c>
      <c r="BE69" s="24" t="s">
        <v>42</v>
      </c>
      <c r="BF69" s="40">
        <v>0</v>
      </c>
      <c r="BG69" s="640"/>
      <c r="BH69" s="606"/>
      <c r="BK69" s="37"/>
      <c r="BL69" s="24" t="s">
        <v>31</v>
      </c>
      <c r="BM69" s="37">
        <v>0</v>
      </c>
      <c r="BN69" s="606"/>
      <c r="BO69" s="606"/>
      <c r="BR69" s="606">
        <v>26</v>
      </c>
      <c r="BS69" s="24" t="s">
        <v>42</v>
      </c>
      <c r="BT69" s="40">
        <v>0</v>
      </c>
      <c r="BU69" s="606"/>
      <c r="BV69" s="606"/>
    </row>
    <row r="70" spans="7:74" ht="15">
      <c r="G70" s="606">
        <v>20</v>
      </c>
      <c r="H70" s="24" t="s">
        <v>31</v>
      </c>
      <c r="I70" s="37">
        <v>0</v>
      </c>
      <c r="J70" s="710"/>
      <c r="K70" s="710"/>
      <c r="L70" s="712"/>
      <c r="N70" s="656">
        <v>25</v>
      </c>
      <c r="O70" s="641" t="s">
        <v>39</v>
      </c>
      <c r="P70" s="38">
        <v>0</v>
      </c>
      <c r="Q70" s="657">
        <f>0-0.2</f>
        <v>-0.2</v>
      </c>
      <c r="R70" s="606"/>
      <c r="U70" s="660">
        <v>28</v>
      </c>
      <c r="V70" s="24" t="s">
        <v>41</v>
      </c>
      <c r="W70" s="40">
        <v>0</v>
      </c>
      <c r="X70" s="663"/>
      <c r="Y70" s="606"/>
      <c r="Z70" s="706"/>
      <c r="AA70" s="706"/>
      <c r="AB70" s="660">
        <v>23</v>
      </c>
      <c r="AC70" s="24" t="s">
        <v>33</v>
      </c>
      <c r="AD70" s="37">
        <v>0</v>
      </c>
      <c r="AE70" s="606"/>
      <c r="AF70" s="606"/>
      <c r="AG70" s="704"/>
      <c r="AI70" s="606">
        <v>27</v>
      </c>
      <c r="AJ70" s="24" t="s">
        <v>45</v>
      </c>
      <c r="AK70" s="40">
        <v>0</v>
      </c>
      <c r="AL70" s="642">
        <v>-1.6</v>
      </c>
      <c r="AM70" s="606"/>
      <c r="AP70" s="606">
        <v>28</v>
      </c>
      <c r="AQ70" s="24" t="s">
        <v>45</v>
      </c>
      <c r="AR70" s="40">
        <v>0</v>
      </c>
      <c r="AS70" s="606"/>
      <c r="AT70" s="606"/>
      <c r="AW70" s="606">
        <v>28</v>
      </c>
      <c r="AX70" s="24" t="s">
        <v>43</v>
      </c>
      <c r="AY70" s="40">
        <v>0</v>
      </c>
      <c r="AZ70" s="640">
        <v>-0.9</v>
      </c>
      <c r="BA70" s="606"/>
      <c r="BD70" s="606">
        <v>28</v>
      </c>
      <c r="BE70" s="24" t="s">
        <v>43</v>
      </c>
      <c r="BF70" s="40">
        <v>0</v>
      </c>
      <c r="BG70" s="640"/>
      <c r="BH70" s="606"/>
      <c r="BK70" s="37"/>
      <c r="BL70" s="24" t="s">
        <v>33</v>
      </c>
      <c r="BM70" s="37">
        <v>0</v>
      </c>
      <c r="BN70" s="606"/>
      <c r="BO70" s="606"/>
      <c r="BR70" s="606">
        <v>27</v>
      </c>
      <c r="BS70" s="24" t="s">
        <v>43</v>
      </c>
      <c r="BT70" s="40">
        <v>0</v>
      </c>
      <c r="BU70" s="606"/>
      <c r="BV70" s="606"/>
    </row>
    <row r="71" spans="7:74" ht="15">
      <c r="G71" s="713">
        <v>21</v>
      </c>
      <c r="H71" s="714" t="s">
        <v>33</v>
      </c>
      <c r="I71" s="532">
        <v>0</v>
      </c>
      <c r="J71" s="718">
        <v>-2.1</v>
      </c>
      <c r="K71" s="717" t="s">
        <v>84</v>
      </c>
      <c r="L71" s="700"/>
      <c r="N71" s="656">
        <v>26</v>
      </c>
      <c r="O71" s="641" t="s">
        <v>40</v>
      </c>
      <c r="P71" s="38">
        <v>0</v>
      </c>
      <c r="Q71" s="657">
        <f>0-4</f>
        <v>-4</v>
      </c>
      <c r="R71" s="606"/>
      <c r="U71" s="660">
        <v>29</v>
      </c>
      <c r="V71" s="24" t="s">
        <v>46</v>
      </c>
      <c r="W71" s="40">
        <v>0</v>
      </c>
      <c r="X71" s="657"/>
      <c r="Y71" s="606"/>
      <c r="Z71" s="706"/>
      <c r="AA71" s="706"/>
      <c r="AB71" s="660">
        <v>24</v>
      </c>
      <c r="AC71" s="24" t="s">
        <v>39</v>
      </c>
      <c r="AD71" s="37">
        <v>0</v>
      </c>
      <c r="AE71" s="606"/>
      <c r="AF71" s="606"/>
      <c r="AG71" s="704"/>
      <c r="AI71" s="606">
        <v>28</v>
      </c>
      <c r="AJ71" s="24" t="s">
        <v>46</v>
      </c>
      <c r="AK71" s="40">
        <v>0</v>
      </c>
      <c r="AL71" s="606"/>
      <c r="AM71" s="606"/>
      <c r="AP71" s="606">
        <v>29</v>
      </c>
      <c r="AQ71" s="24" t="s">
        <v>46</v>
      </c>
      <c r="AR71" s="40">
        <v>0</v>
      </c>
      <c r="AS71" s="606"/>
      <c r="AT71" s="606"/>
      <c r="AW71" s="606">
        <v>29</v>
      </c>
      <c r="AX71" s="24" t="s">
        <v>46</v>
      </c>
      <c r="AY71" s="40">
        <v>0</v>
      </c>
      <c r="AZ71" s="606"/>
      <c r="BA71" s="606"/>
      <c r="BD71" s="606">
        <v>29</v>
      </c>
      <c r="BE71" s="24" t="s">
        <v>46</v>
      </c>
      <c r="BF71" s="40">
        <v>0</v>
      </c>
      <c r="BG71" s="606"/>
      <c r="BH71" s="606"/>
      <c r="BK71" s="37"/>
      <c r="BL71" s="24" t="s">
        <v>39</v>
      </c>
      <c r="BM71" s="37">
        <v>0</v>
      </c>
      <c r="BN71" s="606"/>
      <c r="BO71" s="606"/>
      <c r="BR71" s="606">
        <v>28</v>
      </c>
      <c r="BS71" s="24" t="s">
        <v>45</v>
      </c>
      <c r="BT71" s="40">
        <v>0</v>
      </c>
      <c r="BU71" s="606"/>
      <c r="BV71" s="606"/>
    </row>
    <row r="72" spans="7:74">
      <c r="G72" s="606">
        <v>22</v>
      </c>
      <c r="H72" s="24" t="s">
        <v>41</v>
      </c>
      <c r="I72" s="40">
        <v>0</v>
      </c>
      <c r="J72" s="710"/>
      <c r="K72" s="710"/>
      <c r="L72" s="700"/>
      <c r="N72" s="660">
        <v>27</v>
      </c>
      <c r="O72" s="24" t="s">
        <v>41</v>
      </c>
      <c r="P72" s="40">
        <v>0</v>
      </c>
      <c r="Q72" s="663"/>
      <c r="R72" s="606"/>
      <c r="U72" s="660">
        <v>30</v>
      </c>
      <c r="V72" s="24" t="s">
        <v>49</v>
      </c>
      <c r="W72" s="37">
        <v>0</v>
      </c>
      <c r="X72" s="663"/>
      <c r="Y72" s="606"/>
      <c r="Z72" s="706"/>
      <c r="AA72" s="706"/>
      <c r="AB72" s="660">
        <v>25</v>
      </c>
      <c r="AC72" s="24" t="s">
        <v>41</v>
      </c>
      <c r="AD72" s="40">
        <v>0</v>
      </c>
      <c r="AE72" s="606"/>
      <c r="AF72" s="606"/>
      <c r="AG72" s="704"/>
      <c r="AI72" s="606">
        <v>29</v>
      </c>
      <c r="AJ72" s="24" t="s">
        <v>49</v>
      </c>
      <c r="AK72" s="37">
        <v>0</v>
      </c>
      <c r="AL72" s="606"/>
      <c r="AM72" s="606"/>
      <c r="AP72" s="606">
        <v>30</v>
      </c>
      <c r="AQ72" s="24" t="s">
        <v>49</v>
      </c>
      <c r="AR72" s="37">
        <v>0</v>
      </c>
      <c r="AS72" s="606"/>
      <c r="AT72" s="606"/>
      <c r="AW72" s="606">
        <v>30</v>
      </c>
      <c r="AX72" s="24" t="s">
        <v>49</v>
      </c>
      <c r="AY72" s="37">
        <v>0</v>
      </c>
      <c r="AZ72" s="606"/>
      <c r="BA72" s="606"/>
      <c r="BD72" s="606">
        <v>30</v>
      </c>
      <c r="BE72" s="24" t="s">
        <v>49</v>
      </c>
      <c r="BF72" s="37">
        <v>0</v>
      </c>
      <c r="BG72" s="606"/>
      <c r="BH72" s="606"/>
      <c r="BK72" s="37"/>
      <c r="BL72" s="24" t="s">
        <v>40</v>
      </c>
      <c r="BM72" s="37">
        <v>0</v>
      </c>
      <c r="BN72" s="606"/>
      <c r="BO72" s="606"/>
      <c r="BR72" s="606">
        <v>29</v>
      </c>
      <c r="BS72" s="24" t="s">
        <v>46</v>
      </c>
      <c r="BT72" s="40">
        <v>0</v>
      </c>
      <c r="BU72" s="606"/>
      <c r="BV72" s="606"/>
    </row>
    <row r="73" spans="7:74">
      <c r="G73" s="606">
        <v>23</v>
      </c>
      <c r="H73" s="24" t="s">
        <v>46</v>
      </c>
      <c r="I73" s="40">
        <v>0</v>
      </c>
      <c r="J73" s="710"/>
      <c r="K73" s="710"/>
      <c r="L73" s="700"/>
      <c r="N73" s="660">
        <v>28</v>
      </c>
      <c r="O73" s="24" t="s">
        <v>46</v>
      </c>
      <c r="P73" s="40">
        <v>0</v>
      </c>
      <c r="Q73" s="663"/>
      <c r="R73" s="606"/>
      <c r="U73" s="660">
        <v>31</v>
      </c>
      <c r="V73" s="24" t="s">
        <v>50</v>
      </c>
      <c r="W73" s="37">
        <v>0</v>
      </c>
      <c r="X73" s="663"/>
      <c r="Y73" s="606"/>
      <c r="Z73" s="706"/>
      <c r="AA73" s="706"/>
      <c r="AB73" s="660">
        <v>26</v>
      </c>
      <c r="AC73" s="24" t="s">
        <v>46</v>
      </c>
      <c r="AD73" s="40">
        <v>0</v>
      </c>
      <c r="AE73" s="606"/>
      <c r="AF73" s="606"/>
      <c r="AG73" s="704"/>
      <c r="AI73" s="606">
        <v>30</v>
      </c>
      <c r="AJ73" s="24" t="s">
        <v>50</v>
      </c>
      <c r="AK73" s="37">
        <v>0</v>
      </c>
      <c r="AL73" s="606"/>
      <c r="AM73" s="606"/>
      <c r="AP73" s="606">
        <v>31</v>
      </c>
      <c r="AQ73" s="24" t="s">
        <v>50</v>
      </c>
      <c r="AR73" s="37">
        <v>0</v>
      </c>
      <c r="AS73" s="606"/>
      <c r="AT73" s="606"/>
      <c r="AW73" s="606">
        <v>31</v>
      </c>
      <c r="AX73" s="24" t="s">
        <v>50</v>
      </c>
      <c r="AY73" s="37">
        <v>0</v>
      </c>
      <c r="AZ73" s="606"/>
      <c r="BA73" s="606"/>
      <c r="BD73" s="606">
        <v>31</v>
      </c>
      <c r="BE73" s="24" t="s">
        <v>50</v>
      </c>
      <c r="BF73" s="37">
        <v>0</v>
      </c>
      <c r="BG73" s="606"/>
      <c r="BH73" s="606"/>
      <c r="BK73" s="40"/>
      <c r="BL73" s="24" t="s">
        <v>43</v>
      </c>
      <c r="BM73" s="40">
        <v>0</v>
      </c>
      <c r="BN73" s="606"/>
      <c r="BO73" s="606"/>
      <c r="BR73" s="606">
        <v>30</v>
      </c>
      <c r="BS73" s="24" t="s">
        <v>49</v>
      </c>
      <c r="BT73" s="37">
        <v>0</v>
      </c>
      <c r="BU73" s="606"/>
      <c r="BV73" s="606"/>
    </row>
    <row r="74" spans="7:74" ht="15">
      <c r="G74" s="606">
        <v>24</v>
      </c>
      <c r="H74" s="24" t="s">
        <v>50</v>
      </c>
      <c r="I74" s="37">
        <v>0</v>
      </c>
      <c r="J74" s="710"/>
      <c r="K74" s="710"/>
      <c r="L74" s="712"/>
      <c r="N74" s="656">
        <v>29</v>
      </c>
      <c r="O74" s="641" t="s">
        <v>49</v>
      </c>
      <c r="P74" s="38">
        <v>0</v>
      </c>
      <c r="Q74" s="657">
        <f>0-2.2</f>
        <v>-2.2000000000000002</v>
      </c>
      <c r="R74" s="606"/>
      <c r="U74" s="660">
        <v>32</v>
      </c>
      <c r="V74" s="24" t="s">
        <v>53</v>
      </c>
      <c r="W74" s="40">
        <v>0</v>
      </c>
      <c r="X74" s="663"/>
      <c r="Y74" s="606"/>
      <c r="Z74" s="706"/>
      <c r="AA74" s="706"/>
      <c r="AB74" s="660">
        <v>27</v>
      </c>
      <c r="AC74" s="24" t="s">
        <v>49</v>
      </c>
      <c r="AD74" s="37">
        <v>0</v>
      </c>
      <c r="AE74" s="606"/>
      <c r="AF74" s="606"/>
      <c r="AG74" s="704"/>
      <c r="AI74" s="606">
        <v>31</v>
      </c>
      <c r="AJ74" s="24" t="s">
        <v>53</v>
      </c>
      <c r="AK74" s="40">
        <v>0</v>
      </c>
      <c r="AL74" s="606"/>
      <c r="AM74" s="606"/>
      <c r="AP74" s="606">
        <v>32</v>
      </c>
      <c r="AQ74" s="24" t="s">
        <v>53</v>
      </c>
      <c r="AR74" s="40">
        <v>0</v>
      </c>
      <c r="AS74" s="606"/>
      <c r="AT74" s="606"/>
      <c r="AW74" s="606">
        <v>32</v>
      </c>
      <c r="AX74" s="24" t="s">
        <v>53</v>
      </c>
      <c r="AY74" s="40">
        <v>0</v>
      </c>
      <c r="AZ74" s="606"/>
      <c r="BA74" s="606"/>
      <c r="BD74" s="606">
        <v>32</v>
      </c>
      <c r="BE74" s="24" t="s">
        <v>53</v>
      </c>
      <c r="BF74" s="40">
        <v>0</v>
      </c>
      <c r="BG74" s="606"/>
      <c r="BH74" s="606"/>
      <c r="BK74" s="40"/>
      <c r="BL74" s="24" t="s">
        <v>46</v>
      </c>
      <c r="BM74" s="40">
        <v>0</v>
      </c>
      <c r="BN74" s="606"/>
      <c r="BO74" s="606"/>
      <c r="BR74" s="606">
        <v>31</v>
      </c>
      <c r="BS74" s="24" t="s">
        <v>50</v>
      </c>
      <c r="BT74" s="37">
        <v>0</v>
      </c>
      <c r="BU74" s="606"/>
      <c r="BV74" s="606"/>
    </row>
    <row r="75" spans="7:74">
      <c r="G75" s="713">
        <v>25</v>
      </c>
      <c r="H75" s="714" t="s">
        <v>53</v>
      </c>
      <c r="I75" s="719">
        <v>0</v>
      </c>
      <c r="J75" s="718">
        <v>-1.8</v>
      </c>
      <c r="K75" s="717" t="s">
        <v>84</v>
      </c>
      <c r="L75" s="700"/>
      <c r="N75" s="660">
        <v>30</v>
      </c>
      <c r="O75" s="24" t="s">
        <v>50</v>
      </c>
      <c r="P75" s="37">
        <v>0</v>
      </c>
      <c r="Q75" s="663"/>
      <c r="R75" s="606"/>
      <c r="U75" s="660">
        <v>33</v>
      </c>
      <c r="V75" s="24" t="s">
        <v>54</v>
      </c>
      <c r="W75" s="37">
        <v>0</v>
      </c>
      <c r="X75" s="663"/>
      <c r="Y75" s="606"/>
      <c r="Z75" s="706"/>
      <c r="AA75" s="706"/>
      <c r="AB75" s="660">
        <v>28</v>
      </c>
      <c r="AC75" s="24" t="s">
        <v>50</v>
      </c>
      <c r="AD75" s="37">
        <v>0</v>
      </c>
      <c r="AE75" s="606"/>
      <c r="AF75" s="606"/>
      <c r="AG75" s="704"/>
      <c r="AI75" s="606">
        <v>32</v>
      </c>
      <c r="AJ75" s="24" t="s">
        <v>54</v>
      </c>
      <c r="AK75" s="37">
        <v>0</v>
      </c>
      <c r="AL75" s="606"/>
      <c r="AM75" s="606"/>
      <c r="AP75" s="606">
        <v>33</v>
      </c>
      <c r="AQ75" s="24" t="s">
        <v>54</v>
      </c>
      <c r="AR75" s="37">
        <v>0</v>
      </c>
      <c r="AS75" s="606"/>
      <c r="AT75" s="606"/>
      <c r="AW75" s="606">
        <v>33</v>
      </c>
      <c r="AX75" s="24" t="s">
        <v>54</v>
      </c>
      <c r="AY75" s="37">
        <v>0</v>
      </c>
      <c r="AZ75" s="606"/>
      <c r="BA75" s="606"/>
      <c r="BD75" s="606">
        <v>33</v>
      </c>
      <c r="BE75" s="24" t="s">
        <v>54</v>
      </c>
      <c r="BF75" s="37">
        <v>0</v>
      </c>
      <c r="BG75" s="606"/>
      <c r="BH75" s="606"/>
      <c r="BK75" s="37"/>
      <c r="BL75" s="24" t="s">
        <v>49</v>
      </c>
      <c r="BM75" s="37">
        <v>0</v>
      </c>
      <c r="BN75" s="606"/>
      <c r="BO75" s="606"/>
      <c r="BR75" s="606">
        <v>32</v>
      </c>
      <c r="BS75" s="24" t="s">
        <v>53</v>
      </c>
      <c r="BT75" s="40">
        <v>0</v>
      </c>
      <c r="BU75" s="606"/>
      <c r="BV75" s="606"/>
    </row>
    <row r="76" spans="7:74">
      <c r="G76" s="606">
        <v>26</v>
      </c>
      <c r="H76" s="24" t="s">
        <v>54</v>
      </c>
      <c r="I76" s="37">
        <v>0</v>
      </c>
      <c r="J76" s="710"/>
      <c r="K76" s="710"/>
      <c r="L76" s="700"/>
      <c r="N76" s="660">
        <v>31</v>
      </c>
      <c r="O76" s="24" t="s">
        <v>53</v>
      </c>
      <c r="P76" s="40">
        <v>0</v>
      </c>
      <c r="Q76" s="663"/>
      <c r="R76" s="606"/>
      <c r="U76" s="660">
        <v>34</v>
      </c>
      <c r="V76" s="24" t="s">
        <v>55</v>
      </c>
      <c r="W76" s="37">
        <v>0</v>
      </c>
      <c r="X76" s="663"/>
      <c r="Y76" s="606"/>
      <c r="Z76" s="706"/>
      <c r="AA76" s="706"/>
      <c r="AB76" s="660">
        <v>29</v>
      </c>
      <c r="AC76" s="24" t="s">
        <v>53</v>
      </c>
      <c r="AD76" s="40">
        <v>0</v>
      </c>
      <c r="AE76" s="606"/>
      <c r="AF76" s="606"/>
      <c r="AG76" s="704"/>
      <c r="AI76" s="606">
        <v>33</v>
      </c>
      <c r="AJ76" s="24" t="s">
        <v>55</v>
      </c>
      <c r="AK76" s="37">
        <v>0</v>
      </c>
      <c r="AL76" s="606"/>
      <c r="AM76" s="606"/>
      <c r="AP76" s="606">
        <v>34</v>
      </c>
      <c r="AQ76" s="24" t="s">
        <v>55</v>
      </c>
      <c r="AR76" s="37">
        <v>0</v>
      </c>
      <c r="AS76" s="606"/>
      <c r="AT76" s="606"/>
      <c r="AW76" s="606">
        <v>34</v>
      </c>
      <c r="AX76" s="24" t="s">
        <v>55</v>
      </c>
      <c r="AY76" s="37">
        <v>0</v>
      </c>
      <c r="AZ76" s="606"/>
      <c r="BA76" s="606"/>
      <c r="BD76" s="606">
        <v>34</v>
      </c>
      <c r="BE76" s="24" t="s">
        <v>55</v>
      </c>
      <c r="BF76" s="37">
        <v>0</v>
      </c>
      <c r="BG76" s="606"/>
      <c r="BH76" s="606"/>
      <c r="BK76" s="37"/>
      <c r="BL76" s="24" t="s">
        <v>50</v>
      </c>
      <c r="BM76" s="37">
        <v>0</v>
      </c>
      <c r="BN76" s="606"/>
      <c r="BO76" s="606"/>
      <c r="BR76" s="606">
        <v>33</v>
      </c>
      <c r="BS76" s="24" t="s">
        <v>54</v>
      </c>
      <c r="BT76" s="37">
        <v>0</v>
      </c>
      <c r="BU76" s="606"/>
      <c r="BV76" s="606"/>
    </row>
    <row r="77" spans="7:74">
      <c r="G77" s="606">
        <v>27</v>
      </c>
      <c r="H77" s="24" t="s">
        <v>55</v>
      </c>
      <c r="I77" s="37">
        <v>0</v>
      </c>
      <c r="J77" s="710"/>
      <c r="K77" s="710"/>
      <c r="L77" s="720"/>
      <c r="N77" s="660">
        <v>32</v>
      </c>
      <c r="O77" s="24" t="s">
        <v>54</v>
      </c>
      <c r="P77" s="37">
        <v>0</v>
      </c>
      <c r="Q77" s="663"/>
      <c r="R77" s="606"/>
      <c r="U77" s="660">
        <v>35</v>
      </c>
      <c r="V77" s="24" t="s">
        <v>56</v>
      </c>
      <c r="W77" s="37">
        <v>0</v>
      </c>
      <c r="X77" s="663"/>
      <c r="Y77" s="606"/>
      <c r="Z77" s="706"/>
      <c r="AA77" s="706"/>
      <c r="AB77" s="660">
        <v>30</v>
      </c>
      <c r="AC77" s="24" t="s">
        <v>54</v>
      </c>
      <c r="AD77" s="37">
        <v>0</v>
      </c>
      <c r="AE77" s="606"/>
      <c r="AF77" s="606"/>
      <c r="AG77" s="704"/>
      <c r="AI77" s="606">
        <v>34</v>
      </c>
      <c r="AJ77" s="24" t="s">
        <v>56</v>
      </c>
      <c r="AK77" s="37">
        <v>0</v>
      </c>
      <c r="AL77" s="606"/>
      <c r="AM77" s="606"/>
      <c r="AP77" s="606">
        <v>35</v>
      </c>
      <c r="AQ77" s="24" t="s">
        <v>56</v>
      </c>
      <c r="AR77" s="37">
        <v>0</v>
      </c>
      <c r="AS77" s="606"/>
      <c r="AT77" s="606"/>
      <c r="AW77" s="606">
        <v>35</v>
      </c>
      <c r="AX77" s="24" t="s">
        <v>56</v>
      </c>
      <c r="AY77" s="37">
        <v>0</v>
      </c>
      <c r="AZ77" s="606"/>
      <c r="BA77" s="606"/>
      <c r="BD77" s="606">
        <v>35</v>
      </c>
      <c r="BE77" s="24" t="s">
        <v>56</v>
      </c>
      <c r="BF77" s="37">
        <v>0</v>
      </c>
      <c r="BG77" s="606"/>
      <c r="BH77" s="606"/>
      <c r="BK77" s="40"/>
      <c r="BL77" s="24" t="s">
        <v>53</v>
      </c>
      <c r="BM77" s="40">
        <v>0</v>
      </c>
      <c r="BN77" s="606"/>
      <c r="BO77" s="606"/>
      <c r="BR77" s="606">
        <v>34</v>
      </c>
      <c r="BS77" s="24" t="s">
        <v>55</v>
      </c>
      <c r="BT77" s="37">
        <v>0</v>
      </c>
      <c r="BU77" s="606"/>
      <c r="BV77" s="606"/>
    </row>
    <row r="78" spans="7:74" ht="15">
      <c r="G78" s="606">
        <v>28</v>
      </c>
      <c r="H78" s="24" t="s">
        <v>56</v>
      </c>
      <c r="I78" s="37">
        <v>0</v>
      </c>
      <c r="J78" s="710"/>
      <c r="K78" s="710"/>
      <c r="L78" s="721"/>
      <c r="N78" s="660">
        <v>33</v>
      </c>
      <c r="O78" s="24" t="s">
        <v>55</v>
      </c>
      <c r="P78" s="37">
        <v>0</v>
      </c>
      <c r="Q78" s="663"/>
      <c r="R78" s="606"/>
      <c r="U78" s="660">
        <v>36</v>
      </c>
      <c r="V78" s="641" t="s">
        <v>58</v>
      </c>
      <c r="W78" s="40">
        <v>0</v>
      </c>
      <c r="X78" s="657">
        <v>-0.3</v>
      </c>
      <c r="Y78" s="606"/>
      <c r="Z78" s="706"/>
      <c r="AA78" s="706"/>
      <c r="AB78" s="660">
        <v>31</v>
      </c>
      <c r="AC78" s="24" t="s">
        <v>55</v>
      </c>
      <c r="AD78" s="37">
        <v>0</v>
      </c>
      <c r="AE78" s="606"/>
      <c r="AF78" s="606"/>
      <c r="AG78" s="704"/>
      <c r="AI78" s="606">
        <v>35</v>
      </c>
      <c r="AJ78" s="24" t="s">
        <v>58</v>
      </c>
      <c r="AK78" s="40">
        <v>0</v>
      </c>
      <c r="AL78" s="606"/>
      <c r="AM78" s="606"/>
      <c r="AP78" s="606">
        <v>36</v>
      </c>
      <c r="AQ78" s="24" t="s">
        <v>58</v>
      </c>
      <c r="AR78" s="40">
        <v>0</v>
      </c>
      <c r="AS78" s="606"/>
      <c r="AT78" s="606"/>
      <c r="AW78" s="606">
        <v>36</v>
      </c>
      <c r="AX78" s="24" t="s">
        <v>58</v>
      </c>
      <c r="AY78" s="40">
        <v>0</v>
      </c>
      <c r="AZ78" s="606"/>
      <c r="BA78" s="606"/>
      <c r="BD78" s="606">
        <v>36</v>
      </c>
      <c r="BE78" s="24" t="s">
        <v>58</v>
      </c>
      <c r="BF78" s="40">
        <v>0</v>
      </c>
      <c r="BG78" s="606"/>
      <c r="BH78" s="606"/>
      <c r="BK78" s="37"/>
      <c r="BL78" s="24" t="s">
        <v>54</v>
      </c>
      <c r="BM78" s="37">
        <v>0</v>
      </c>
      <c r="BN78" s="606"/>
      <c r="BO78" s="606"/>
      <c r="BR78" s="606">
        <v>35</v>
      </c>
      <c r="BS78" s="24" t="s">
        <v>56</v>
      </c>
      <c r="BT78" s="37">
        <v>0</v>
      </c>
      <c r="BU78" s="606"/>
      <c r="BV78" s="606"/>
    </row>
    <row r="79" spans="7:74">
      <c r="G79" s="713">
        <v>29</v>
      </c>
      <c r="H79" s="714" t="s">
        <v>59</v>
      </c>
      <c r="I79" s="532">
        <v>0</v>
      </c>
      <c r="J79" s="718">
        <v>-3.7</v>
      </c>
      <c r="K79" s="717" t="s">
        <v>84</v>
      </c>
      <c r="L79" s="720"/>
      <c r="N79" s="660">
        <v>34</v>
      </c>
      <c r="O79" s="24" t="s">
        <v>56</v>
      </c>
      <c r="P79" s="37">
        <v>0</v>
      </c>
      <c r="Q79" s="663"/>
      <c r="R79" s="606"/>
      <c r="U79" s="660">
        <v>37</v>
      </c>
      <c r="V79" s="24" t="s">
        <v>59</v>
      </c>
      <c r="W79" s="37">
        <v>0</v>
      </c>
      <c r="X79" s="663"/>
      <c r="Y79" s="606"/>
      <c r="Z79" s="706"/>
      <c r="AA79" s="706"/>
      <c r="AB79" s="660">
        <v>32</v>
      </c>
      <c r="AC79" s="24" t="s">
        <v>56</v>
      </c>
      <c r="AD79" s="37">
        <v>0</v>
      </c>
      <c r="AE79" s="606"/>
      <c r="AF79" s="606"/>
      <c r="AG79" s="704"/>
      <c r="AI79" s="606">
        <v>36</v>
      </c>
      <c r="AJ79" s="24" t="s">
        <v>59</v>
      </c>
      <c r="AK79" s="37">
        <v>0</v>
      </c>
      <c r="AL79" s="606"/>
      <c r="AM79" s="606"/>
      <c r="AP79" s="606">
        <v>37</v>
      </c>
      <c r="AQ79" s="24" t="s">
        <v>59</v>
      </c>
      <c r="AR79" s="37">
        <v>0</v>
      </c>
      <c r="AS79" s="606"/>
      <c r="AT79" s="606"/>
      <c r="AW79" s="606">
        <v>37</v>
      </c>
      <c r="AX79" s="24" t="s">
        <v>59</v>
      </c>
      <c r="AY79" s="37">
        <v>0</v>
      </c>
      <c r="AZ79" s="606"/>
      <c r="BA79" s="606"/>
      <c r="BD79" s="606">
        <v>37</v>
      </c>
      <c r="BE79" s="24" t="s">
        <v>59</v>
      </c>
      <c r="BF79" s="37">
        <v>0</v>
      </c>
      <c r="BG79" s="606"/>
      <c r="BH79" s="606"/>
      <c r="BK79" s="37"/>
      <c r="BL79" s="24" t="s">
        <v>55</v>
      </c>
      <c r="BM79" s="37">
        <v>0</v>
      </c>
      <c r="BN79" s="606"/>
      <c r="BO79" s="606"/>
      <c r="BR79" s="606">
        <v>36</v>
      </c>
      <c r="BS79" s="24" t="s">
        <v>58</v>
      </c>
      <c r="BT79" s="40">
        <v>0</v>
      </c>
      <c r="BU79" s="606"/>
      <c r="BV79" s="606"/>
    </row>
    <row r="80" spans="7:74">
      <c r="G80" s="606">
        <v>30</v>
      </c>
      <c r="H80" s="24" t="s">
        <v>60</v>
      </c>
      <c r="I80" s="40">
        <v>0</v>
      </c>
      <c r="J80" s="710"/>
      <c r="K80" s="710"/>
      <c r="L80" s="721"/>
      <c r="N80" s="660">
        <v>35</v>
      </c>
      <c r="O80" s="24" t="s">
        <v>59</v>
      </c>
      <c r="P80" s="37">
        <v>0</v>
      </c>
      <c r="Q80" s="663"/>
      <c r="R80" s="606"/>
      <c r="U80" s="660">
        <v>38</v>
      </c>
      <c r="V80" s="24" t="s">
        <v>60</v>
      </c>
      <c r="W80" s="40">
        <v>0</v>
      </c>
      <c r="X80" s="663"/>
      <c r="Y80" s="606"/>
      <c r="Z80" s="706"/>
      <c r="AA80" s="706"/>
      <c r="AB80" s="660">
        <v>33</v>
      </c>
      <c r="AC80" s="24" t="s">
        <v>58</v>
      </c>
      <c r="AD80" s="40">
        <v>0</v>
      </c>
      <c r="AE80" s="606"/>
      <c r="AF80" s="606"/>
      <c r="AG80" s="704"/>
      <c r="AI80" s="606">
        <v>37</v>
      </c>
      <c r="AJ80" s="24" t="s">
        <v>60</v>
      </c>
      <c r="AK80" s="40">
        <v>0</v>
      </c>
      <c r="AL80" s="606"/>
      <c r="AM80" s="606"/>
      <c r="AP80" s="606">
        <v>38</v>
      </c>
      <c r="AQ80" s="24" t="s">
        <v>60</v>
      </c>
      <c r="AR80" s="40">
        <v>0</v>
      </c>
      <c r="AS80" s="606"/>
      <c r="AT80" s="606"/>
      <c r="AW80" s="606">
        <v>38</v>
      </c>
      <c r="AX80" s="24" t="s">
        <v>60</v>
      </c>
      <c r="AY80" s="40">
        <v>0</v>
      </c>
      <c r="AZ80" s="606"/>
      <c r="BA80" s="606"/>
      <c r="BD80" s="606">
        <v>38</v>
      </c>
      <c r="BE80" s="24" t="s">
        <v>60</v>
      </c>
      <c r="BF80" s="40">
        <v>0</v>
      </c>
      <c r="BG80" s="606"/>
      <c r="BH80" s="606"/>
      <c r="BK80" s="37"/>
      <c r="BL80" s="24" t="s">
        <v>56</v>
      </c>
      <c r="BM80" s="37">
        <v>0</v>
      </c>
      <c r="BN80" s="606"/>
      <c r="BO80" s="606"/>
      <c r="BR80" s="606">
        <v>37</v>
      </c>
      <c r="BS80" s="24" t="s">
        <v>59</v>
      </c>
      <c r="BT80" s="37">
        <v>0</v>
      </c>
      <c r="BU80" s="606"/>
      <c r="BV80" s="606"/>
    </row>
    <row r="81" spans="7:74">
      <c r="G81" s="713">
        <v>31</v>
      </c>
      <c r="H81" s="714" t="s">
        <v>63</v>
      </c>
      <c r="I81" s="719">
        <v>0</v>
      </c>
      <c r="J81" s="718">
        <v>-0.7</v>
      </c>
      <c r="K81" s="717" t="s">
        <v>84</v>
      </c>
      <c r="L81" s="720"/>
      <c r="N81" s="660">
        <v>36</v>
      </c>
      <c r="O81" s="24" t="s">
        <v>60</v>
      </c>
      <c r="P81" s="40">
        <v>0</v>
      </c>
      <c r="Q81" s="663"/>
      <c r="R81" s="606"/>
      <c r="U81" s="660">
        <v>39</v>
      </c>
      <c r="V81" s="24" t="s">
        <v>63</v>
      </c>
      <c r="W81" s="40">
        <v>0</v>
      </c>
      <c r="X81" s="663"/>
      <c r="Y81" s="606"/>
      <c r="Z81" s="706"/>
      <c r="AA81" s="706"/>
      <c r="AB81" s="660">
        <v>34</v>
      </c>
      <c r="AC81" s="24" t="s">
        <v>59</v>
      </c>
      <c r="AD81" s="37">
        <v>0</v>
      </c>
      <c r="AE81" s="606"/>
      <c r="AF81" s="606"/>
      <c r="AG81" s="704"/>
      <c r="AI81" s="606">
        <v>38</v>
      </c>
      <c r="AJ81" s="24" t="s">
        <v>63</v>
      </c>
      <c r="AK81" s="40">
        <v>0</v>
      </c>
      <c r="AL81" s="606"/>
      <c r="AM81" s="606"/>
      <c r="AP81" s="606">
        <v>39</v>
      </c>
      <c r="AQ81" s="24" t="s">
        <v>66</v>
      </c>
      <c r="AR81" s="40">
        <v>0</v>
      </c>
      <c r="AS81" s="606"/>
      <c r="AT81" s="606"/>
      <c r="AW81" s="606">
        <v>39</v>
      </c>
      <c r="AX81" s="24" t="s">
        <v>66</v>
      </c>
      <c r="AY81" s="40">
        <v>0</v>
      </c>
      <c r="AZ81" s="606"/>
      <c r="BA81" s="606"/>
      <c r="BD81" s="606">
        <v>39</v>
      </c>
      <c r="BE81" s="24" t="s">
        <v>66</v>
      </c>
      <c r="BF81" s="40">
        <v>0</v>
      </c>
      <c r="BG81" s="606"/>
      <c r="BH81" s="606"/>
      <c r="BK81" s="40"/>
      <c r="BL81" s="24" t="s">
        <v>58</v>
      </c>
      <c r="BM81" s="40">
        <v>0</v>
      </c>
      <c r="BN81" s="606"/>
      <c r="BO81" s="606"/>
      <c r="BR81" s="606">
        <v>38</v>
      </c>
      <c r="BS81" s="24" t="s">
        <v>60</v>
      </c>
      <c r="BT81" s="40">
        <v>0</v>
      </c>
      <c r="BU81" s="606"/>
      <c r="BV81" s="606"/>
    </row>
    <row r="82" spans="7:74">
      <c r="G82" s="606">
        <v>32</v>
      </c>
      <c r="H82" s="24" t="s">
        <v>69</v>
      </c>
      <c r="I82" s="40">
        <v>0</v>
      </c>
      <c r="J82" s="710"/>
      <c r="K82" s="710"/>
      <c r="L82" s="721"/>
      <c r="N82" s="660">
        <v>37</v>
      </c>
      <c r="O82" s="24" t="s">
        <v>63</v>
      </c>
      <c r="P82" s="40">
        <v>0</v>
      </c>
      <c r="Q82" s="663"/>
      <c r="R82" s="606"/>
      <c r="U82" s="660">
        <v>40</v>
      </c>
      <c r="V82" s="24" t="s">
        <v>66</v>
      </c>
      <c r="W82" s="40">
        <v>0</v>
      </c>
      <c r="X82" s="663"/>
      <c r="Y82" s="606"/>
      <c r="Z82" s="706"/>
      <c r="AA82" s="706"/>
      <c r="AB82" s="660">
        <v>35</v>
      </c>
      <c r="AC82" s="24" t="s">
        <v>60</v>
      </c>
      <c r="AD82" s="40">
        <v>0</v>
      </c>
      <c r="AE82" s="606"/>
      <c r="AF82" s="606"/>
      <c r="AG82" s="704"/>
      <c r="AI82" s="606">
        <v>39</v>
      </c>
      <c r="AJ82" s="24" t="s">
        <v>69</v>
      </c>
      <c r="AK82" s="40">
        <v>0</v>
      </c>
      <c r="AL82" s="606"/>
      <c r="AM82" s="606"/>
      <c r="AP82" s="606">
        <v>40</v>
      </c>
      <c r="AQ82" s="24" t="s">
        <v>69</v>
      </c>
      <c r="AR82" s="40">
        <v>0</v>
      </c>
      <c r="AS82" s="606"/>
      <c r="AT82" s="606"/>
      <c r="AW82" s="606">
        <v>40</v>
      </c>
      <c r="AX82" s="24" t="s">
        <v>69</v>
      </c>
      <c r="AY82" s="40">
        <v>0</v>
      </c>
      <c r="AZ82" s="606"/>
      <c r="BA82" s="606"/>
      <c r="BD82" s="606">
        <v>40</v>
      </c>
      <c r="BE82" s="24" t="s">
        <v>69</v>
      </c>
      <c r="BF82" s="40">
        <v>0</v>
      </c>
      <c r="BG82" s="606"/>
      <c r="BH82" s="606"/>
      <c r="BK82" s="37"/>
      <c r="BL82" s="24" t="s">
        <v>59</v>
      </c>
      <c r="BM82" s="37">
        <v>0</v>
      </c>
      <c r="BN82" s="606"/>
      <c r="BO82" s="606"/>
      <c r="BR82" s="606">
        <v>39</v>
      </c>
      <c r="BS82" s="24" t="s">
        <v>66</v>
      </c>
      <c r="BT82" s="40">
        <v>0</v>
      </c>
      <c r="BU82" s="606"/>
      <c r="BV82" s="606"/>
    </row>
    <row r="83" spans="7:74">
      <c r="G83" s="713">
        <v>33</v>
      </c>
      <c r="H83" s="714" t="s">
        <v>74</v>
      </c>
      <c r="I83" s="719">
        <v>0</v>
      </c>
      <c r="J83" s="722">
        <v>-1</v>
      </c>
      <c r="K83" s="717" t="s">
        <v>84</v>
      </c>
      <c r="L83" s="720"/>
      <c r="N83" s="660">
        <v>38</v>
      </c>
      <c r="O83" s="24" t="s">
        <v>69</v>
      </c>
      <c r="P83" s="40">
        <v>0</v>
      </c>
      <c r="Q83" s="663"/>
      <c r="R83" s="606"/>
      <c r="U83" s="660">
        <v>41</v>
      </c>
      <c r="V83" s="24" t="s">
        <v>69</v>
      </c>
      <c r="W83" s="40">
        <v>0</v>
      </c>
      <c r="X83" s="663"/>
      <c r="Y83" s="606"/>
      <c r="Z83" s="706"/>
      <c r="AA83" s="706"/>
      <c r="AB83" s="660">
        <v>36</v>
      </c>
      <c r="AC83" s="24" t="s">
        <v>69</v>
      </c>
      <c r="AD83" s="40">
        <v>0</v>
      </c>
      <c r="AE83" s="606"/>
      <c r="AF83" s="606"/>
      <c r="AG83" s="704"/>
      <c r="AI83" s="606">
        <v>40</v>
      </c>
      <c r="AJ83" s="24" t="s">
        <v>74</v>
      </c>
      <c r="AK83" s="40">
        <v>0</v>
      </c>
      <c r="AL83" s="606"/>
      <c r="AM83" s="606"/>
      <c r="AP83" s="606">
        <v>41</v>
      </c>
      <c r="AQ83" s="24" t="s">
        <v>74</v>
      </c>
      <c r="AR83" s="40">
        <v>0</v>
      </c>
      <c r="AS83" s="606"/>
      <c r="AT83" s="606"/>
      <c r="AW83" s="606">
        <v>41</v>
      </c>
      <c r="AX83" s="24" t="s">
        <v>74</v>
      </c>
      <c r="AY83" s="40">
        <v>0</v>
      </c>
      <c r="AZ83" s="606"/>
      <c r="BA83" s="606"/>
      <c r="BD83" s="606">
        <v>41</v>
      </c>
      <c r="BE83" s="24" t="s">
        <v>74</v>
      </c>
      <c r="BF83" s="40">
        <v>0</v>
      </c>
      <c r="BG83" s="606"/>
      <c r="BH83" s="606"/>
      <c r="BK83" s="40"/>
      <c r="BL83" s="24" t="s">
        <v>69</v>
      </c>
      <c r="BM83" s="40">
        <v>0</v>
      </c>
      <c r="BN83" s="606"/>
      <c r="BO83" s="606"/>
      <c r="BR83" s="606">
        <v>40</v>
      </c>
      <c r="BS83" s="24" t="s">
        <v>69</v>
      </c>
      <c r="BT83" s="40">
        <v>0</v>
      </c>
      <c r="BU83" s="606"/>
      <c r="BV83" s="606"/>
    </row>
    <row r="84" spans="7:74">
      <c r="G84" s="606">
        <v>34</v>
      </c>
      <c r="H84" s="24" t="s">
        <v>75</v>
      </c>
      <c r="I84" s="37">
        <v>0</v>
      </c>
      <c r="J84" s="710"/>
      <c r="K84" s="710"/>
      <c r="L84" s="720"/>
      <c r="N84" s="660">
        <v>39</v>
      </c>
      <c r="O84" s="24" t="s">
        <v>74</v>
      </c>
      <c r="P84" s="40">
        <v>0</v>
      </c>
      <c r="Q84" s="663"/>
      <c r="R84" s="606"/>
      <c r="U84" s="660">
        <v>42</v>
      </c>
      <c r="V84" s="24" t="s">
        <v>74</v>
      </c>
      <c r="W84" s="40">
        <v>0</v>
      </c>
      <c r="X84" s="663"/>
      <c r="Y84" s="606"/>
      <c r="Z84" s="706"/>
      <c r="AA84" s="706"/>
      <c r="AB84" s="660">
        <v>37</v>
      </c>
      <c r="AC84" s="24" t="s">
        <v>74</v>
      </c>
      <c r="AD84" s="40">
        <v>0</v>
      </c>
      <c r="AE84" s="606"/>
      <c r="AF84" s="606"/>
      <c r="AG84" s="704"/>
      <c r="AI84" s="606">
        <v>41</v>
      </c>
      <c r="AJ84" s="24" t="s">
        <v>75</v>
      </c>
      <c r="AK84" s="37">
        <v>0</v>
      </c>
      <c r="AL84" s="606"/>
      <c r="AM84" s="606"/>
      <c r="AP84" s="606">
        <v>42</v>
      </c>
      <c r="AQ84" s="24" t="s">
        <v>75</v>
      </c>
      <c r="AR84" s="37">
        <v>0</v>
      </c>
      <c r="AS84" s="606"/>
      <c r="AT84" s="606"/>
      <c r="AW84" s="606">
        <v>42</v>
      </c>
      <c r="AX84" s="24" t="s">
        <v>75</v>
      </c>
      <c r="AY84" s="37">
        <v>0</v>
      </c>
      <c r="AZ84" s="606"/>
      <c r="BA84" s="606"/>
      <c r="BD84" s="606">
        <v>42</v>
      </c>
      <c r="BE84" s="24" t="s">
        <v>75</v>
      </c>
      <c r="BF84" s="37">
        <v>0</v>
      </c>
      <c r="BG84" s="606"/>
      <c r="BH84" s="606"/>
      <c r="BK84" s="40"/>
      <c r="BL84" s="24" t="s">
        <v>74</v>
      </c>
      <c r="BM84" s="40">
        <v>0</v>
      </c>
      <c r="BN84" s="606"/>
      <c r="BO84" s="606"/>
      <c r="BR84" s="606">
        <v>41</v>
      </c>
      <c r="BS84" s="24" t="s">
        <v>74</v>
      </c>
      <c r="BT84" s="40">
        <v>0</v>
      </c>
      <c r="BU84" s="606"/>
      <c r="BV84" s="606"/>
    </row>
    <row r="85" spans="7:74">
      <c r="G85" s="606">
        <v>35</v>
      </c>
      <c r="H85" s="24" t="s">
        <v>76</v>
      </c>
      <c r="I85" s="37">
        <v>0</v>
      </c>
      <c r="J85" s="710"/>
      <c r="K85" s="710"/>
      <c r="L85" s="721"/>
      <c r="N85" s="660">
        <v>40</v>
      </c>
      <c r="O85" s="24" t="s">
        <v>75</v>
      </c>
      <c r="P85" s="37">
        <v>0</v>
      </c>
      <c r="Q85" s="663"/>
      <c r="R85" s="606"/>
      <c r="U85" s="660">
        <v>43</v>
      </c>
      <c r="V85" s="24" t="s">
        <v>75</v>
      </c>
      <c r="W85" s="37">
        <v>0</v>
      </c>
      <c r="X85" s="663"/>
      <c r="Y85" s="606"/>
      <c r="Z85" s="706"/>
      <c r="AA85" s="706"/>
      <c r="AB85" s="660">
        <v>38</v>
      </c>
      <c r="AC85" s="24" t="s">
        <v>75</v>
      </c>
      <c r="AD85" s="37">
        <v>0</v>
      </c>
      <c r="AE85" s="606"/>
      <c r="AF85" s="606"/>
      <c r="AG85" s="704"/>
      <c r="AI85" s="606">
        <v>42</v>
      </c>
      <c r="AJ85" s="24" t="s">
        <v>76</v>
      </c>
      <c r="AK85" s="37">
        <v>0</v>
      </c>
      <c r="AL85" s="606"/>
      <c r="AM85" s="606"/>
      <c r="AP85" s="606">
        <v>43</v>
      </c>
      <c r="AQ85" s="24" t="s">
        <v>76</v>
      </c>
      <c r="AR85" s="37">
        <v>0</v>
      </c>
      <c r="AS85" s="606"/>
      <c r="AT85" s="606"/>
      <c r="AW85" s="606">
        <v>43</v>
      </c>
      <c r="AX85" s="24" t="s">
        <v>76</v>
      </c>
      <c r="AY85" s="37">
        <v>0</v>
      </c>
      <c r="AZ85" s="606"/>
      <c r="BA85" s="606"/>
      <c r="BD85" s="606">
        <v>43</v>
      </c>
      <c r="BE85" s="24" t="s">
        <v>76</v>
      </c>
      <c r="BF85" s="37">
        <v>0</v>
      </c>
      <c r="BG85" s="606"/>
      <c r="BH85" s="606"/>
      <c r="BK85" s="37"/>
      <c r="BL85" s="24" t="s">
        <v>75</v>
      </c>
      <c r="BM85" s="37">
        <v>0</v>
      </c>
      <c r="BN85" s="606"/>
      <c r="BO85" s="606"/>
      <c r="BR85" s="606">
        <v>42</v>
      </c>
      <c r="BS85" s="24" t="s">
        <v>75</v>
      </c>
      <c r="BT85" s="37">
        <v>0</v>
      </c>
      <c r="BU85" s="606"/>
      <c r="BV85" s="606"/>
    </row>
    <row r="86" spans="7:74" ht="15">
      <c r="G86" s="713">
        <v>36</v>
      </c>
      <c r="H86" s="714" t="s">
        <v>77</v>
      </c>
      <c r="I86" s="532">
        <v>0</v>
      </c>
      <c r="J86" s="718">
        <v>-0.9</v>
      </c>
      <c r="K86" s="717" t="s">
        <v>84</v>
      </c>
      <c r="L86" s="720"/>
      <c r="N86" s="660">
        <v>41</v>
      </c>
      <c r="O86" s="24" t="s">
        <v>76</v>
      </c>
      <c r="P86" s="37">
        <v>0</v>
      </c>
      <c r="Q86" s="663"/>
      <c r="R86" s="606"/>
      <c r="U86" s="660">
        <v>44</v>
      </c>
      <c r="V86" s="24" t="s">
        <v>76</v>
      </c>
      <c r="W86" s="37">
        <v>0</v>
      </c>
      <c r="X86" s="663"/>
      <c r="Y86" s="606"/>
      <c r="Z86" s="706"/>
      <c r="AA86" s="706"/>
      <c r="AB86" s="660">
        <v>39</v>
      </c>
      <c r="AC86" s="24" t="s">
        <v>76</v>
      </c>
      <c r="AD86" s="37">
        <v>0</v>
      </c>
      <c r="AE86" s="606"/>
      <c r="AF86" s="606"/>
      <c r="AG86" s="704"/>
      <c r="AI86" s="606">
        <v>43</v>
      </c>
      <c r="AJ86" s="24" t="s">
        <v>77</v>
      </c>
      <c r="AK86" s="37">
        <v>0</v>
      </c>
      <c r="AL86" s="642">
        <v>-3.1</v>
      </c>
      <c r="AM86" s="606"/>
      <c r="AP86" s="606">
        <v>44</v>
      </c>
      <c r="AQ86" s="24" t="s">
        <v>77</v>
      </c>
      <c r="AR86" s="37">
        <v>0</v>
      </c>
      <c r="AS86" s="606"/>
      <c r="AT86" s="606"/>
      <c r="AW86" s="606">
        <v>44</v>
      </c>
      <c r="AX86" s="24" t="s">
        <v>77</v>
      </c>
      <c r="AY86" s="37">
        <v>0</v>
      </c>
      <c r="AZ86" s="606"/>
      <c r="BA86" s="606"/>
      <c r="BD86" s="606">
        <v>44</v>
      </c>
      <c r="BE86" s="24" t="s">
        <v>77</v>
      </c>
      <c r="BF86" s="37">
        <v>0</v>
      </c>
      <c r="BG86" s="606"/>
      <c r="BH86" s="606"/>
      <c r="BK86" s="37"/>
      <c r="BL86" s="24" t="s">
        <v>76</v>
      </c>
      <c r="BM86" s="37">
        <v>0</v>
      </c>
      <c r="BN86" s="606"/>
      <c r="BO86" s="606"/>
      <c r="BR86" s="606">
        <v>43</v>
      </c>
      <c r="BS86" s="24" t="s">
        <v>76</v>
      </c>
      <c r="BT86" s="37">
        <v>0</v>
      </c>
      <c r="BU86" s="606"/>
      <c r="BV86" s="606"/>
    </row>
    <row r="87" spans="7:74">
      <c r="G87" s="606">
        <v>37</v>
      </c>
      <c r="H87" s="24" t="s">
        <v>78</v>
      </c>
      <c r="I87" s="37">
        <v>0</v>
      </c>
      <c r="J87" s="710"/>
      <c r="K87" s="710"/>
      <c r="L87" s="720"/>
      <c r="N87" s="660">
        <v>42</v>
      </c>
      <c r="O87" s="24" t="s">
        <v>78</v>
      </c>
      <c r="P87" s="37">
        <v>0</v>
      </c>
      <c r="Q87" s="663"/>
      <c r="R87" s="606"/>
      <c r="U87" s="660">
        <v>45</v>
      </c>
      <c r="V87" s="24" t="s">
        <v>78</v>
      </c>
      <c r="W87" s="37">
        <v>0</v>
      </c>
      <c r="X87" s="663"/>
      <c r="Y87" s="606"/>
      <c r="Z87" s="706"/>
      <c r="AA87" s="706"/>
      <c r="AB87" s="660">
        <v>40</v>
      </c>
      <c r="AC87" s="24" t="s">
        <v>78</v>
      </c>
      <c r="AD87" s="37">
        <v>0</v>
      </c>
      <c r="AE87" s="606"/>
      <c r="AF87" s="606"/>
      <c r="AG87" s="704"/>
      <c r="AI87" s="606">
        <v>44</v>
      </c>
      <c r="AJ87" s="24" t="s">
        <v>78</v>
      </c>
      <c r="AK87" s="37">
        <v>0</v>
      </c>
      <c r="AL87" s="606"/>
      <c r="AM87" s="606"/>
      <c r="AP87" s="606">
        <v>45</v>
      </c>
      <c r="AQ87" s="24" t="s">
        <v>78</v>
      </c>
      <c r="AR87" s="37">
        <v>0</v>
      </c>
      <c r="AS87" s="606"/>
      <c r="AT87" s="606"/>
      <c r="AW87" s="606">
        <v>45</v>
      </c>
      <c r="AX87" s="24" t="s">
        <v>78</v>
      </c>
      <c r="AY87" s="37">
        <v>0</v>
      </c>
      <c r="AZ87" s="606"/>
      <c r="BA87" s="606"/>
      <c r="BD87" s="606">
        <v>45</v>
      </c>
      <c r="BE87" s="24" t="s">
        <v>78</v>
      </c>
      <c r="BF87" s="37">
        <v>0</v>
      </c>
      <c r="BG87" s="606"/>
      <c r="BH87" s="606"/>
      <c r="BK87" s="37"/>
      <c r="BL87" s="24" t="s">
        <v>78</v>
      </c>
      <c r="BM87" s="37">
        <v>0</v>
      </c>
      <c r="BN87" s="606"/>
      <c r="BO87" s="606"/>
      <c r="BR87" s="606">
        <v>44</v>
      </c>
      <c r="BS87" s="24" t="s">
        <v>78</v>
      </c>
      <c r="BT87" s="37">
        <v>0</v>
      </c>
      <c r="BU87" s="606"/>
      <c r="BV87" s="606"/>
    </row>
    <row r="88" spans="7:74">
      <c r="G88" s="606">
        <v>38</v>
      </c>
      <c r="H88" s="24" t="s">
        <v>79</v>
      </c>
      <c r="I88" s="37">
        <v>0</v>
      </c>
      <c r="J88" s="710"/>
      <c r="K88" s="710"/>
      <c r="L88" s="720"/>
      <c r="N88" s="660">
        <v>43</v>
      </c>
      <c r="O88" s="24" t="s">
        <v>79</v>
      </c>
      <c r="P88" s="37">
        <v>0</v>
      </c>
      <c r="Q88" s="663"/>
      <c r="R88" s="606"/>
      <c r="U88" s="660">
        <v>46</v>
      </c>
      <c r="V88" s="24" t="s">
        <v>79</v>
      </c>
      <c r="W88" s="37">
        <v>0</v>
      </c>
      <c r="X88" s="663"/>
      <c r="Y88" s="606"/>
      <c r="Z88" s="706"/>
      <c r="AA88" s="706"/>
      <c r="AB88" s="660">
        <v>41</v>
      </c>
      <c r="AC88" s="24" t="s">
        <v>79</v>
      </c>
      <c r="AD88" s="37">
        <v>0</v>
      </c>
      <c r="AE88" s="606"/>
      <c r="AF88" s="606"/>
      <c r="AG88" s="704"/>
      <c r="AI88" s="606">
        <v>45</v>
      </c>
      <c r="AJ88" s="24" t="s">
        <v>79</v>
      </c>
      <c r="AK88" s="37">
        <v>0</v>
      </c>
      <c r="AL88" s="606"/>
      <c r="AM88" s="606"/>
      <c r="AP88" s="606">
        <v>46</v>
      </c>
      <c r="AQ88" s="24" t="s">
        <v>79</v>
      </c>
      <c r="AR88" s="37">
        <v>0</v>
      </c>
      <c r="AS88" s="606"/>
      <c r="AT88" s="606"/>
      <c r="AW88" s="606">
        <v>46</v>
      </c>
      <c r="AX88" s="24" t="s">
        <v>79</v>
      </c>
      <c r="AY88" s="37">
        <v>0</v>
      </c>
      <c r="AZ88" s="606"/>
      <c r="BA88" s="606"/>
      <c r="BD88" s="606">
        <v>46</v>
      </c>
      <c r="BE88" s="24" t="s">
        <v>79</v>
      </c>
      <c r="BF88" s="37">
        <v>0</v>
      </c>
      <c r="BG88" s="606"/>
      <c r="BH88" s="606"/>
      <c r="BK88" s="37"/>
      <c r="BL88" s="24" t="s">
        <v>79</v>
      </c>
      <c r="BM88" s="37">
        <v>0</v>
      </c>
      <c r="BN88" s="606"/>
      <c r="BO88" s="606"/>
      <c r="BR88" s="606">
        <v>45</v>
      </c>
      <c r="BS88" s="24" t="s">
        <v>79</v>
      </c>
      <c r="BT88" s="37">
        <v>0</v>
      </c>
      <c r="BU88" s="606"/>
      <c r="BV88" s="606"/>
    </row>
    <row r="89" spans="7:74">
      <c r="G89" s="606">
        <v>39</v>
      </c>
      <c r="H89" s="24" t="s">
        <v>179</v>
      </c>
      <c r="I89" s="40">
        <v>0</v>
      </c>
      <c r="J89" s="710"/>
      <c r="K89" s="710"/>
      <c r="N89" s="660">
        <v>44</v>
      </c>
      <c r="O89" s="24" t="s">
        <v>179</v>
      </c>
      <c r="P89" s="40">
        <v>0</v>
      </c>
      <c r="Q89" s="663"/>
      <c r="R89" s="606"/>
      <c r="U89" s="660">
        <v>47</v>
      </c>
      <c r="V89" s="24" t="s">
        <v>179</v>
      </c>
      <c r="W89" s="40">
        <v>0</v>
      </c>
      <c r="X89" s="663"/>
      <c r="Y89" s="606"/>
      <c r="AB89" s="660">
        <v>42</v>
      </c>
      <c r="AC89" s="24" t="s">
        <v>179</v>
      </c>
      <c r="AD89" s="40">
        <v>0</v>
      </c>
      <c r="AE89" s="606"/>
      <c r="AF89" s="606"/>
      <c r="AG89" s="704"/>
      <c r="AI89" s="606">
        <v>46</v>
      </c>
      <c r="AJ89" s="24" t="s">
        <v>179</v>
      </c>
      <c r="AK89" s="40">
        <v>0</v>
      </c>
      <c r="AL89" s="606"/>
      <c r="AM89" s="606"/>
      <c r="AP89" s="606">
        <v>47</v>
      </c>
      <c r="AQ89" s="24" t="s">
        <v>179</v>
      </c>
      <c r="AR89" s="40">
        <v>0</v>
      </c>
      <c r="AS89" s="606"/>
      <c r="AT89" s="606"/>
      <c r="AW89" s="606">
        <v>47</v>
      </c>
      <c r="AX89" s="24" t="s">
        <v>179</v>
      </c>
      <c r="AY89" s="40">
        <v>0</v>
      </c>
      <c r="AZ89" s="606"/>
      <c r="BA89" s="606"/>
      <c r="BD89" s="606">
        <v>47</v>
      </c>
      <c r="BE89" s="24" t="s">
        <v>179</v>
      </c>
      <c r="BF89" s="40">
        <v>0</v>
      </c>
      <c r="BG89" s="606"/>
      <c r="BH89" s="606"/>
      <c r="BK89" s="40"/>
      <c r="BL89" s="24" t="s">
        <v>179</v>
      </c>
      <c r="BM89" s="40">
        <v>0</v>
      </c>
      <c r="BN89" s="606"/>
      <c r="BO89" s="606"/>
      <c r="BR89" s="606">
        <v>46</v>
      </c>
      <c r="BS89" s="24" t="s">
        <v>179</v>
      </c>
      <c r="BT89" s="40">
        <v>0</v>
      </c>
      <c r="BU89" s="606"/>
      <c r="BV89" s="606"/>
    </row>
  </sheetData>
  <mergeCells count="43">
    <mergeCell ref="BR4:BR5"/>
    <mergeCell ref="BS4:BS5"/>
    <mergeCell ref="BT4:BT5"/>
    <mergeCell ref="BU4:BV4"/>
    <mergeCell ref="BK4:BK5"/>
    <mergeCell ref="BL4:BL5"/>
    <mergeCell ref="BM4:BM5"/>
    <mergeCell ref="BN4:BO4"/>
    <mergeCell ref="BD4:BD5"/>
    <mergeCell ref="BE4:BE5"/>
    <mergeCell ref="BF4:BF5"/>
    <mergeCell ref="BG4:BH4"/>
    <mergeCell ref="B4:B5"/>
    <mergeCell ref="C4:C5"/>
    <mergeCell ref="D4:D5"/>
    <mergeCell ref="G4:G5"/>
    <mergeCell ref="H4:H5"/>
    <mergeCell ref="I4:I5"/>
    <mergeCell ref="AD4:AD5"/>
    <mergeCell ref="J4:K4"/>
    <mergeCell ref="N4:N5"/>
    <mergeCell ref="O4:O5"/>
    <mergeCell ref="P4:P5"/>
    <mergeCell ref="Q4:R4"/>
    <mergeCell ref="U4:U5"/>
    <mergeCell ref="AE4:AF4"/>
    <mergeCell ref="AI4:AI5"/>
    <mergeCell ref="AJ4:AJ5"/>
    <mergeCell ref="AK4:AK5"/>
    <mergeCell ref="AL4:AM4"/>
    <mergeCell ref="V4:V5"/>
    <mergeCell ref="W4:W5"/>
    <mergeCell ref="X4:Y4"/>
    <mergeCell ref="AB4:AB5"/>
    <mergeCell ref="AC4:AC5"/>
    <mergeCell ref="AW4:AW5"/>
    <mergeCell ref="AX4:AX5"/>
    <mergeCell ref="AY4:AY5"/>
    <mergeCell ref="AZ4:BA4"/>
    <mergeCell ref="AP4:AP5"/>
    <mergeCell ref="AQ4:AQ5"/>
    <mergeCell ref="AR4:AR5"/>
    <mergeCell ref="AS4:AT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P96"/>
  <sheetViews>
    <sheetView zoomScaleNormal="100" workbookViewId="0">
      <selection activeCell="EK12" sqref="EK12"/>
    </sheetView>
  </sheetViews>
  <sheetFormatPr defaultRowHeight="14.25"/>
  <cols>
    <col min="1" max="1" width="9.140625" style="2"/>
    <col min="2" max="2" width="38.5703125" style="34" customWidth="1"/>
    <col min="3" max="3" width="13.85546875" style="2" customWidth="1"/>
    <col min="4" max="4" width="9.140625" style="2"/>
    <col min="5" max="5" width="9.7109375" style="2" customWidth="1"/>
    <col min="6" max="7" width="10.85546875" style="2" customWidth="1"/>
    <col min="8" max="8" width="9.140625" style="2"/>
    <col min="9" max="9" width="38.5703125" style="2" customWidth="1"/>
    <col min="10" max="10" width="11.7109375" style="745" customWidth="1"/>
    <col min="11" max="12" width="12.5703125" style="2" customWidth="1"/>
    <col min="13" max="13" width="12.140625" style="2" customWidth="1"/>
    <col min="14" max="14" width="10" style="2" customWidth="1"/>
    <col min="15" max="15" width="9.140625" style="2"/>
    <col min="16" max="16" width="11.42578125" style="2" customWidth="1"/>
    <col min="17" max="22" width="9.140625" style="2"/>
    <col min="23" max="23" width="38.5703125" style="2" customWidth="1"/>
    <col min="24" max="24" width="11.7109375" style="745" customWidth="1"/>
    <col min="25" max="26" width="12.5703125" style="2" customWidth="1"/>
    <col min="27" max="27" width="12.140625" style="2" customWidth="1"/>
    <col min="28" max="28" width="10" style="2" customWidth="1"/>
    <col min="29" max="29" width="9.140625" style="2"/>
    <col min="30" max="30" width="11.42578125" style="2" customWidth="1"/>
    <col min="31" max="36" width="9.140625" style="2"/>
    <col min="37" max="37" width="38.5703125" style="2" customWidth="1"/>
    <col min="38" max="38" width="11.7109375" style="2" customWidth="1"/>
    <col min="39" max="40" width="12.5703125" style="2" customWidth="1"/>
    <col min="41" max="41" width="12.140625" style="2" customWidth="1"/>
    <col min="42" max="42" width="10" style="2" customWidth="1"/>
    <col min="43" max="43" width="9.140625" style="2"/>
    <col min="44" max="44" width="11.42578125" style="2" customWidth="1"/>
    <col min="45" max="50" width="9.140625" style="2"/>
    <col min="51" max="51" width="38.5703125" style="2" customWidth="1"/>
    <col min="52" max="52" width="11.7109375" style="2" customWidth="1"/>
    <col min="53" max="54" width="12.5703125" style="2" customWidth="1"/>
    <col min="55" max="55" width="12.140625" style="2" customWidth="1"/>
    <col min="56" max="56" width="10" style="2" customWidth="1"/>
    <col min="57" max="57" width="9.140625" style="2"/>
    <col min="58" max="58" width="11.42578125" style="2" customWidth="1"/>
    <col min="59" max="64" width="9.140625" style="2"/>
    <col min="65" max="65" width="38.5703125" style="2" customWidth="1"/>
    <col min="66" max="66" width="11.7109375" style="2" customWidth="1"/>
    <col min="67" max="68" width="12.5703125" style="2" customWidth="1"/>
    <col min="69" max="69" width="12.140625" style="2" customWidth="1"/>
    <col min="70" max="70" width="10" style="2" customWidth="1"/>
    <col min="71" max="71" width="9.140625" style="2"/>
    <col min="72" max="72" width="11.42578125" style="2" customWidth="1"/>
    <col min="73" max="78" width="9.140625" style="2"/>
    <col min="79" max="79" width="38.5703125" style="2" customWidth="1"/>
    <col min="80" max="80" width="11.7109375" style="2" customWidth="1"/>
    <col min="81" max="82" width="12.5703125" style="2" customWidth="1"/>
    <col min="83" max="83" width="12.140625" style="2" customWidth="1"/>
    <col min="84" max="84" width="10" style="2" customWidth="1"/>
    <col min="85" max="85" width="9.140625" style="2"/>
    <col min="86" max="86" width="11.42578125" style="2" customWidth="1"/>
    <col min="87" max="92" width="9.140625" style="2"/>
    <col min="93" max="93" width="38.5703125" style="2" customWidth="1"/>
    <col min="94" max="95" width="9.140625" style="2"/>
    <col min="96" max="96" width="11.42578125" style="2" customWidth="1"/>
    <col min="97" max="97" width="12.85546875" style="2" customWidth="1"/>
    <col min="98" max="106" width="9.140625" style="2"/>
    <col min="107" max="107" width="38.5703125" style="2" customWidth="1"/>
    <col min="108" max="109" width="9.140625" style="2"/>
    <col min="110" max="110" width="11.42578125" style="2" customWidth="1"/>
    <col min="111" max="111" width="12.85546875" style="2" customWidth="1"/>
    <col min="112" max="120" width="9.140625" style="2"/>
    <col min="121" max="121" width="38.5703125" style="2" customWidth="1"/>
    <col min="122" max="122" width="12.42578125" style="905" customWidth="1"/>
    <col min="123" max="123" width="9.140625" style="2"/>
    <col min="124" max="124" width="11.42578125" style="2" customWidth="1"/>
    <col min="125" max="125" width="12.85546875" style="2" customWidth="1"/>
    <col min="126" max="134" width="9.140625" style="2"/>
    <col min="135" max="135" width="38.5703125" style="2" customWidth="1"/>
    <col min="136" max="136" width="12.42578125" style="2" customWidth="1"/>
    <col min="137" max="137" width="9.140625" style="2" customWidth="1"/>
    <col min="138" max="138" width="11.42578125" style="2" customWidth="1"/>
    <col min="139" max="139" width="12.85546875" style="2" customWidth="1"/>
    <col min="140" max="144" width="9.140625" style="2" customWidth="1"/>
    <col min="145" max="16384" width="9.140625" style="2"/>
  </cols>
  <sheetData>
    <row r="1" spans="1:146">
      <c r="B1" s="1"/>
      <c r="EF1" s="905"/>
    </row>
    <row r="2" spans="1:146" ht="15">
      <c r="A2" s="3" t="s">
        <v>92</v>
      </c>
      <c r="B2" s="3"/>
      <c r="EF2" s="905"/>
    </row>
    <row r="3" spans="1:146" ht="15">
      <c r="A3" s="4" t="s">
        <v>80</v>
      </c>
      <c r="B3" s="4"/>
      <c r="H3" s="4"/>
      <c r="V3" s="4"/>
      <c r="EF3" s="905"/>
    </row>
    <row r="4" spans="1:146" ht="15" customHeight="1">
      <c r="B4" s="5"/>
      <c r="M4" s="20"/>
      <c r="N4" s="20"/>
      <c r="O4" s="20"/>
      <c r="AA4" s="20"/>
      <c r="AB4" s="20"/>
      <c r="AC4" s="20"/>
      <c r="EF4" s="905"/>
    </row>
    <row r="5" spans="1:146" ht="15" customHeight="1">
      <c r="B5" s="5"/>
      <c r="H5" s="3" t="s">
        <v>363</v>
      </c>
      <c r="M5" s="20"/>
      <c r="N5" s="20"/>
      <c r="O5" s="20"/>
      <c r="V5" s="3" t="s">
        <v>364</v>
      </c>
      <c r="AA5" s="20"/>
      <c r="AB5" s="20"/>
      <c r="AC5" s="20"/>
      <c r="AJ5" s="725" t="s">
        <v>365</v>
      </c>
      <c r="AL5" s="745"/>
      <c r="AO5" s="20"/>
      <c r="AP5" s="20"/>
      <c r="AQ5" s="20"/>
      <c r="AW5" s="93"/>
      <c r="AX5" s="725" t="s">
        <v>366</v>
      </c>
      <c r="AZ5" s="745"/>
      <c r="BC5" s="20"/>
      <c r="BD5" s="20"/>
      <c r="BE5" s="20"/>
      <c r="BL5" s="725" t="s">
        <v>367</v>
      </c>
      <c r="BN5" s="745"/>
      <c r="BQ5" s="20"/>
      <c r="BR5" s="20"/>
      <c r="BS5" s="20"/>
      <c r="BZ5" s="725" t="s">
        <v>396</v>
      </c>
      <c r="CB5" s="745"/>
      <c r="CE5" s="20"/>
      <c r="CF5" s="20"/>
      <c r="CG5" s="20"/>
      <c r="CN5" s="725" t="s">
        <v>397</v>
      </c>
      <c r="CP5" s="745"/>
      <c r="CS5" s="20"/>
      <c r="CT5" s="20"/>
      <c r="CU5" s="20"/>
      <c r="DB5" s="725" t="s">
        <v>413</v>
      </c>
      <c r="DD5" s="745"/>
      <c r="DG5" s="20"/>
      <c r="DH5" s="20"/>
      <c r="DI5" s="20"/>
      <c r="DP5" s="725" t="s">
        <v>423</v>
      </c>
      <c r="DR5" s="906"/>
      <c r="DU5" s="20"/>
      <c r="DV5" s="20"/>
      <c r="DW5" s="20"/>
      <c r="ED5" s="943" t="s">
        <v>435</v>
      </c>
      <c r="EE5" s="944"/>
      <c r="EF5" s="945"/>
      <c r="EG5" s="944"/>
      <c r="EH5" s="944"/>
      <c r="EI5" s="944"/>
      <c r="EJ5" s="944"/>
      <c r="EK5" s="944"/>
      <c r="EL5" s="944"/>
      <c r="EM5" s="944"/>
    </row>
    <row r="6" spans="1:146" ht="21" customHeight="1">
      <c r="A6" s="1052" t="s">
        <v>257</v>
      </c>
      <c r="B6" s="1053"/>
      <c r="C6" s="1028">
        <v>2014</v>
      </c>
      <c r="D6" s="1028"/>
      <c r="E6" s="1028"/>
      <c r="F6" s="1028"/>
      <c r="G6" s="746"/>
      <c r="M6" s="20"/>
      <c r="N6" s="20"/>
      <c r="O6" s="20"/>
      <c r="AA6" s="20"/>
      <c r="AB6" s="20"/>
      <c r="AC6" s="20"/>
      <c r="AL6" s="745"/>
      <c r="AO6" s="20"/>
      <c r="AP6" s="20"/>
      <c r="AQ6" s="20"/>
      <c r="AW6" s="93"/>
      <c r="AZ6" s="745"/>
      <c r="BC6" s="20"/>
      <c r="BD6" s="20"/>
      <c r="BE6" s="20"/>
      <c r="BN6" s="745"/>
      <c r="BQ6" s="20"/>
      <c r="BR6" s="20"/>
      <c r="BS6" s="20"/>
      <c r="CB6" s="745"/>
      <c r="CE6" s="20"/>
      <c r="CF6" s="20"/>
      <c r="CG6" s="20"/>
      <c r="CP6" s="745"/>
      <c r="CS6" s="20"/>
      <c r="CT6" s="20"/>
      <c r="CU6" s="20"/>
      <c r="DD6" s="745"/>
      <c r="DG6" s="20"/>
      <c r="DH6" s="20"/>
      <c r="DI6" s="20"/>
      <c r="DR6" s="906"/>
      <c r="DU6" s="20"/>
      <c r="DV6" s="20"/>
      <c r="DW6" s="20"/>
      <c r="EF6" s="906"/>
      <c r="EI6" s="20"/>
      <c r="EJ6" s="20"/>
      <c r="EK6" s="20"/>
    </row>
    <row r="7" spans="1:146" ht="33" customHeight="1">
      <c r="A7" s="1052"/>
      <c r="B7" s="1053"/>
      <c r="C7" s="1024" t="s">
        <v>368</v>
      </c>
      <c r="D7" s="1024"/>
      <c r="E7" s="1023" t="s">
        <v>109</v>
      </c>
      <c r="F7" s="1023"/>
      <c r="G7" s="747"/>
      <c r="H7" s="1054" t="s">
        <v>257</v>
      </c>
      <c r="I7" s="1025"/>
      <c r="J7" s="749" t="s">
        <v>251</v>
      </c>
      <c r="K7" s="1033" t="s">
        <v>207</v>
      </c>
      <c r="L7" s="1034"/>
      <c r="M7" s="1034"/>
      <c r="N7" s="1034"/>
      <c r="O7" s="1034"/>
      <c r="P7" s="1034"/>
      <c r="Q7" s="1035"/>
      <c r="V7" s="1054" t="s">
        <v>257</v>
      </c>
      <c r="W7" s="1025"/>
      <c r="X7" s="749" t="s">
        <v>251</v>
      </c>
      <c r="Y7" s="1033" t="s">
        <v>207</v>
      </c>
      <c r="Z7" s="1034"/>
      <c r="AA7" s="1034"/>
      <c r="AB7" s="1034"/>
      <c r="AC7" s="1034"/>
      <c r="AD7" s="1034"/>
      <c r="AE7" s="1035"/>
      <c r="AJ7" s="748" t="s">
        <v>257</v>
      </c>
      <c r="AK7" s="727"/>
      <c r="AL7" s="749" t="s">
        <v>251</v>
      </c>
      <c r="AM7" s="1033" t="s">
        <v>207</v>
      </c>
      <c r="AN7" s="1034"/>
      <c r="AO7" s="1034"/>
      <c r="AP7" s="1034"/>
      <c r="AQ7" s="1034"/>
      <c r="AR7" s="1034"/>
      <c r="AS7" s="1035"/>
      <c r="AW7" s="93"/>
      <c r="AX7" s="748" t="s">
        <v>257</v>
      </c>
      <c r="AY7" s="727"/>
      <c r="AZ7" s="749" t="s">
        <v>251</v>
      </c>
      <c r="BA7" s="1033" t="s">
        <v>207</v>
      </c>
      <c r="BB7" s="1034"/>
      <c r="BC7" s="1034"/>
      <c r="BD7" s="1034"/>
      <c r="BE7" s="1034"/>
      <c r="BF7" s="1034"/>
      <c r="BG7" s="1035"/>
      <c r="BL7" s="748" t="s">
        <v>257</v>
      </c>
      <c r="BM7" s="727"/>
      <c r="BN7" s="749" t="s">
        <v>251</v>
      </c>
      <c r="BO7" s="1033" t="s">
        <v>207</v>
      </c>
      <c r="BP7" s="1034"/>
      <c r="BQ7" s="1034"/>
      <c r="BR7" s="1034"/>
      <c r="BS7" s="1034"/>
      <c r="BT7" s="1034"/>
      <c r="BU7" s="1035"/>
      <c r="BZ7" s="748" t="s">
        <v>257</v>
      </c>
      <c r="CA7" s="727"/>
      <c r="CB7" s="749" t="s">
        <v>251</v>
      </c>
      <c r="CC7" s="1033" t="s">
        <v>207</v>
      </c>
      <c r="CD7" s="1034"/>
      <c r="CE7" s="1034"/>
      <c r="CF7" s="1034"/>
      <c r="CG7" s="1034"/>
      <c r="CH7" s="1034"/>
      <c r="CI7" s="1035"/>
      <c r="CN7" s="748" t="s">
        <v>257</v>
      </c>
      <c r="CO7" s="727"/>
      <c r="CP7" s="749" t="s">
        <v>251</v>
      </c>
      <c r="CQ7" s="1033" t="s">
        <v>207</v>
      </c>
      <c r="CR7" s="1034"/>
      <c r="CS7" s="1034"/>
      <c r="CT7" s="1034"/>
      <c r="CU7" s="1034"/>
      <c r="CV7" s="1034"/>
      <c r="CW7" s="1035"/>
      <c r="DB7" s="748" t="s">
        <v>257</v>
      </c>
      <c r="DC7" s="727"/>
      <c r="DD7" s="749" t="s">
        <v>251</v>
      </c>
      <c r="DE7" s="1033" t="s">
        <v>207</v>
      </c>
      <c r="DF7" s="1034"/>
      <c r="DG7" s="1034"/>
      <c r="DH7" s="1034"/>
      <c r="DI7" s="1034"/>
      <c r="DJ7" s="1034"/>
      <c r="DK7" s="1035"/>
      <c r="DP7" s="748" t="s">
        <v>257</v>
      </c>
      <c r="DQ7" s="727"/>
      <c r="DR7" s="907" t="s">
        <v>251</v>
      </c>
      <c r="DS7" s="1033" t="s">
        <v>207</v>
      </c>
      <c r="DT7" s="1034"/>
      <c r="DU7" s="1034"/>
      <c r="DV7" s="1034"/>
      <c r="DW7" s="1034"/>
      <c r="DX7" s="1034"/>
      <c r="DY7" s="1035"/>
      <c r="ED7" s="748" t="s">
        <v>257</v>
      </c>
      <c r="EE7" s="727"/>
      <c r="EF7" s="907" t="s">
        <v>251</v>
      </c>
      <c r="EG7" s="1033" t="s">
        <v>207</v>
      </c>
      <c r="EH7" s="1034"/>
      <c r="EI7" s="1034"/>
      <c r="EJ7" s="1034"/>
      <c r="EK7" s="1034"/>
      <c r="EL7" s="1034"/>
      <c r="EM7" s="1035"/>
    </row>
    <row r="8" spans="1:146" ht="42" customHeight="1">
      <c r="A8" s="1052"/>
      <c r="B8" s="1053"/>
      <c r="C8" s="726"/>
      <c r="D8" s="726"/>
      <c r="E8" s="8"/>
      <c r="F8" s="8"/>
      <c r="G8" s="747"/>
      <c r="H8" s="1055"/>
      <c r="I8" s="1026"/>
      <c r="J8" s="1048" t="s">
        <v>82</v>
      </c>
      <c r="K8" s="1036" t="s">
        <v>82</v>
      </c>
      <c r="L8" s="1038" t="s">
        <v>252</v>
      </c>
      <c r="M8" s="1038" t="s">
        <v>253</v>
      </c>
      <c r="N8" s="1023" t="s">
        <v>250</v>
      </c>
      <c r="O8" s="1023"/>
      <c r="P8" s="1023" t="s">
        <v>175</v>
      </c>
      <c r="Q8" s="1023"/>
      <c r="V8" s="1055"/>
      <c r="W8" s="1026"/>
      <c r="X8" s="1048" t="s">
        <v>82</v>
      </c>
      <c r="Y8" s="1036" t="s">
        <v>82</v>
      </c>
      <c r="Z8" s="1038" t="s">
        <v>252</v>
      </c>
      <c r="AA8" s="1038" t="s">
        <v>253</v>
      </c>
      <c r="AB8" s="1023" t="s">
        <v>250</v>
      </c>
      <c r="AC8" s="1023"/>
      <c r="AD8" s="1023" t="s">
        <v>175</v>
      </c>
      <c r="AE8" s="1023"/>
      <c r="AJ8" s="750"/>
      <c r="AK8" s="728"/>
      <c r="AL8" s="1048" t="s">
        <v>82</v>
      </c>
      <c r="AM8" s="1036" t="s">
        <v>82</v>
      </c>
      <c r="AN8" s="1036" t="s">
        <v>252</v>
      </c>
      <c r="AO8" s="1036" t="s">
        <v>253</v>
      </c>
      <c r="AP8" s="1046" t="s">
        <v>250</v>
      </c>
      <c r="AQ8" s="1047"/>
      <c r="AR8" s="1046" t="s">
        <v>175</v>
      </c>
      <c r="AS8" s="1047"/>
      <c r="AW8" s="93"/>
      <c r="AX8" s="750"/>
      <c r="AY8" s="728"/>
      <c r="AZ8" s="1048" t="s">
        <v>82</v>
      </c>
      <c r="BA8" s="1036" t="s">
        <v>82</v>
      </c>
      <c r="BB8" s="1036" t="s">
        <v>252</v>
      </c>
      <c r="BC8" s="1036" t="s">
        <v>253</v>
      </c>
      <c r="BD8" s="1046" t="s">
        <v>250</v>
      </c>
      <c r="BE8" s="1047"/>
      <c r="BF8" s="1046" t="s">
        <v>175</v>
      </c>
      <c r="BG8" s="1047"/>
      <c r="BL8" s="750"/>
      <c r="BM8" s="728"/>
      <c r="BN8" s="1048" t="s">
        <v>82</v>
      </c>
      <c r="BO8" s="1036" t="s">
        <v>82</v>
      </c>
      <c r="BP8" s="1036" t="s">
        <v>252</v>
      </c>
      <c r="BQ8" s="1036" t="s">
        <v>253</v>
      </c>
      <c r="BR8" s="1046" t="s">
        <v>250</v>
      </c>
      <c r="BS8" s="1047"/>
      <c r="BT8" s="1046" t="s">
        <v>175</v>
      </c>
      <c r="BU8" s="1047"/>
      <c r="BZ8" s="750"/>
      <c r="CA8" s="728"/>
      <c r="CB8" s="1048" t="s">
        <v>82</v>
      </c>
      <c r="CC8" s="1036" t="s">
        <v>82</v>
      </c>
      <c r="CD8" s="1036" t="s">
        <v>252</v>
      </c>
      <c r="CE8" s="1036" t="s">
        <v>253</v>
      </c>
      <c r="CF8" s="1046" t="s">
        <v>250</v>
      </c>
      <c r="CG8" s="1047"/>
      <c r="CH8" s="1046" t="s">
        <v>175</v>
      </c>
      <c r="CI8" s="1047"/>
      <c r="CN8" s="750"/>
      <c r="CO8" s="728"/>
      <c r="CP8" s="1048" t="s">
        <v>82</v>
      </c>
      <c r="CQ8" s="1036" t="s">
        <v>82</v>
      </c>
      <c r="CR8" s="1036" t="s">
        <v>252</v>
      </c>
      <c r="CS8" s="1036" t="s">
        <v>253</v>
      </c>
      <c r="CT8" s="1046" t="s">
        <v>250</v>
      </c>
      <c r="CU8" s="1047"/>
      <c r="CV8" s="1046" t="s">
        <v>175</v>
      </c>
      <c r="CW8" s="1047"/>
      <c r="DB8" s="750"/>
      <c r="DC8" s="728"/>
      <c r="DD8" s="1048" t="s">
        <v>82</v>
      </c>
      <c r="DE8" s="1036" t="s">
        <v>82</v>
      </c>
      <c r="DF8" s="1036" t="s">
        <v>252</v>
      </c>
      <c r="DG8" s="1036" t="s">
        <v>253</v>
      </c>
      <c r="DH8" s="1046" t="s">
        <v>250</v>
      </c>
      <c r="DI8" s="1047"/>
      <c r="DJ8" s="1046" t="s">
        <v>175</v>
      </c>
      <c r="DK8" s="1047"/>
      <c r="DP8" s="750"/>
      <c r="DQ8" s="728"/>
      <c r="DR8" s="1048" t="s">
        <v>82</v>
      </c>
      <c r="DS8" s="1036" t="s">
        <v>82</v>
      </c>
      <c r="DT8" s="1036" t="s">
        <v>252</v>
      </c>
      <c r="DU8" s="1036" t="s">
        <v>253</v>
      </c>
      <c r="DV8" s="1046" t="s">
        <v>250</v>
      </c>
      <c r="DW8" s="1047"/>
      <c r="DX8" s="1046" t="s">
        <v>175</v>
      </c>
      <c r="DY8" s="1047"/>
      <c r="ED8" s="750"/>
      <c r="EE8" s="728"/>
      <c r="EF8" s="1048" t="s">
        <v>82</v>
      </c>
      <c r="EG8" s="1036" t="s">
        <v>82</v>
      </c>
      <c r="EH8" s="1036" t="s">
        <v>252</v>
      </c>
      <c r="EI8" s="1036" t="s">
        <v>253</v>
      </c>
      <c r="EJ8" s="1046" t="s">
        <v>250</v>
      </c>
      <c r="EK8" s="1047"/>
      <c r="EL8" s="1046" t="s">
        <v>175</v>
      </c>
      <c r="EM8" s="1047"/>
    </row>
    <row r="9" spans="1:146" ht="46.5" customHeight="1">
      <c r="A9" s="1052"/>
      <c r="B9" s="1053"/>
      <c r="C9" s="8" t="s">
        <v>82</v>
      </c>
      <c r="D9" s="8" t="s">
        <v>369</v>
      </c>
      <c r="E9" s="8" t="s">
        <v>82</v>
      </c>
      <c r="F9" s="8" t="s">
        <v>83</v>
      </c>
      <c r="G9" s="747"/>
      <c r="H9" s="1056"/>
      <c r="I9" s="1027"/>
      <c r="J9" s="1049"/>
      <c r="K9" s="1037"/>
      <c r="L9" s="1037"/>
      <c r="M9" s="1037"/>
      <c r="N9" s="8" t="s">
        <v>82</v>
      </c>
      <c r="O9" s="8" t="s">
        <v>83</v>
      </c>
      <c r="P9" s="8" t="s">
        <v>82</v>
      </c>
      <c r="Q9" s="8" t="s">
        <v>83</v>
      </c>
      <c r="S9" s="752" t="s">
        <v>370</v>
      </c>
      <c r="T9" s="752" t="s">
        <v>371</v>
      </c>
      <c r="V9" s="1056"/>
      <c r="W9" s="1027"/>
      <c r="X9" s="1049"/>
      <c r="Y9" s="1037"/>
      <c r="Z9" s="1037"/>
      <c r="AA9" s="1037"/>
      <c r="AB9" s="8" t="s">
        <v>82</v>
      </c>
      <c r="AC9" s="8" t="s">
        <v>83</v>
      </c>
      <c r="AD9" s="8" t="s">
        <v>82</v>
      </c>
      <c r="AE9" s="8" t="s">
        <v>83</v>
      </c>
      <c r="AG9" s="752" t="s">
        <v>370</v>
      </c>
      <c r="AH9" s="752" t="s">
        <v>371</v>
      </c>
      <c r="AJ9" s="751"/>
      <c r="AK9" s="729"/>
      <c r="AL9" s="1049"/>
      <c r="AM9" s="1037"/>
      <c r="AN9" s="1037"/>
      <c r="AO9" s="1037"/>
      <c r="AP9" s="8" t="s">
        <v>82</v>
      </c>
      <c r="AQ9" s="8" t="s">
        <v>83</v>
      </c>
      <c r="AR9" s="8" t="s">
        <v>82</v>
      </c>
      <c r="AS9" s="8" t="s">
        <v>83</v>
      </c>
      <c r="AU9" s="752" t="s">
        <v>370</v>
      </c>
      <c r="AV9" s="752" t="s">
        <v>371</v>
      </c>
      <c r="AW9" s="93"/>
      <c r="AX9" s="751"/>
      <c r="AY9" s="729"/>
      <c r="AZ9" s="1049"/>
      <c r="BA9" s="1037"/>
      <c r="BB9" s="1037"/>
      <c r="BC9" s="1037"/>
      <c r="BD9" s="8" t="s">
        <v>82</v>
      </c>
      <c r="BE9" s="8" t="s">
        <v>83</v>
      </c>
      <c r="BF9" s="8" t="s">
        <v>82</v>
      </c>
      <c r="BG9" s="8" t="s">
        <v>83</v>
      </c>
      <c r="BI9" s="752" t="s">
        <v>370</v>
      </c>
      <c r="BJ9" s="752" t="s">
        <v>371</v>
      </c>
      <c r="BL9" s="751"/>
      <c r="BM9" s="729"/>
      <c r="BN9" s="1049"/>
      <c r="BO9" s="1037"/>
      <c r="BP9" s="1037"/>
      <c r="BQ9" s="1037"/>
      <c r="BR9" s="8" t="s">
        <v>82</v>
      </c>
      <c r="BS9" s="8" t="s">
        <v>83</v>
      </c>
      <c r="BT9" s="8" t="s">
        <v>82</v>
      </c>
      <c r="BU9" s="8" t="s">
        <v>83</v>
      </c>
      <c r="BW9" s="752" t="s">
        <v>370</v>
      </c>
      <c r="BX9" s="752" t="s">
        <v>371</v>
      </c>
      <c r="BZ9" s="751"/>
      <c r="CA9" s="729"/>
      <c r="CB9" s="1049"/>
      <c r="CC9" s="1037"/>
      <c r="CD9" s="1037"/>
      <c r="CE9" s="1037"/>
      <c r="CF9" s="8" t="s">
        <v>82</v>
      </c>
      <c r="CG9" s="8" t="s">
        <v>83</v>
      </c>
      <c r="CH9" s="8" t="s">
        <v>82</v>
      </c>
      <c r="CI9" s="8" t="s">
        <v>83</v>
      </c>
      <c r="CK9" s="752" t="s">
        <v>370</v>
      </c>
      <c r="CL9" s="752" t="s">
        <v>371</v>
      </c>
      <c r="CN9" s="751"/>
      <c r="CO9" s="729"/>
      <c r="CP9" s="1049"/>
      <c r="CQ9" s="1037"/>
      <c r="CR9" s="1037"/>
      <c r="CS9" s="1037"/>
      <c r="CT9" s="8" t="s">
        <v>82</v>
      </c>
      <c r="CU9" s="8" t="s">
        <v>83</v>
      </c>
      <c r="CV9" s="8" t="s">
        <v>82</v>
      </c>
      <c r="CW9" s="8" t="s">
        <v>83</v>
      </c>
      <c r="CY9" s="752" t="s">
        <v>370</v>
      </c>
      <c r="CZ9" s="752" t="s">
        <v>371</v>
      </c>
      <c r="DB9" s="751"/>
      <c r="DC9" s="729"/>
      <c r="DD9" s="1049"/>
      <c r="DE9" s="1037"/>
      <c r="DF9" s="1037"/>
      <c r="DG9" s="1037"/>
      <c r="DH9" s="8" t="s">
        <v>82</v>
      </c>
      <c r="DI9" s="8" t="s">
        <v>83</v>
      </c>
      <c r="DJ9" s="8" t="s">
        <v>82</v>
      </c>
      <c r="DK9" s="8" t="s">
        <v>83</v>
      </c>
      <c r="DM9" s="752" t="s">
        <v>370</v>
      </c>
      <c r="DN9" s="752" t="s">
        <v>371</v>
      </c>
      <c r="DP9" s="751"/>
      <c r="DQ9" s="729"/>
      <c r="DR9" s="1049"/>
      <c r="DS9" s="1037"/>
      <c r="DT9" s="1037"/>
      <c r="DU9" s="1037"/>
      <c r="DV9" s="8" t="s">
        <v>82</v>
      </c>
      <c r="DW9" s="8" t="s">
        <v>83</v>
      </c>
      <c r="DX9" s="8" t="s">
        <v>82</v>
      </c>
      <c r="DY9" s="8" t="s">
        <v>83</v>
      </c>
      <c r="EA9" s="752" t="s">
        <v>370</v>
      </c>
      <c r="EB9" s="752" t="s">
        <v>371</v>
      </c>
      <c r="ED9" s="751"/>
      <c r="EE9" s="729"/>
      <c r="EF9" s="1049"/>
      <c r="EG9" s="1037"/>
      <c r="EH9" s="1037"/>
      <c r="EI9" s="1037"/>
      <c r="EJ9" s="8" t="s">
        <v>82</v>
      </c>
      <c r="EK9" s="8" t="s">
        <v>83</v>
      </c>
      <c r="EL9" s="8" t="s">
        <v>82</v>
      </c>
      <c r="EM9" s="8" t="s">
        <v>83</v>
      </c>
      <c r="EO9" s="752" t="s">
        <v>370</v>
      </c>
      <c r="EP9" s="752" t="s">
        <v>371</v>
      </c>
    </row>
    <row r="10" spans="1:146" ht="15" customHeight="1">
      <c r="A10" s="1050" t="s">
        <v>106</v>
      </c>
      <c r="B10" s="1051"/>
      <c r="C10" s="753">
        <v>254.5</v>
      </c>
      <c r="D10" s="730"/>
      <c r="E10" s="754">
        <v>87.6</v>
      </c>
      <c r="F10" s="754">
        <v>52.5</v>
      </c>
      <c r="G10" s="755"/>
      <c r="H10" s="756"/>
      <c r="I10" s="756" t="s">
        <v>231</v>
      </c>
      <c r="J10" s="757">
        <v>2947</v>
      </c>
      <c r="K10" s="758">
        <v>235.9</v>
      </c>
      <c r="L10" s="759">
        <f>K10/J10*100</f>
        <v>8.0047505938242285</v>
      </c>
      <c r="M10" s="760"/>
      <c r="N10" s="761">
        <v>-6.8</v>
      </c>
      <c r="O10" s="761">
        <f>235.9/242.7*100</f>
        <v>97.198187062216732</v>
      </c>
      <c r="P10" s="761">
        <f>235.9-218.1</f>
        <v>17.800000000000011</v>
      </c>
      <c r="Q10" s="761">
        <f>235.9/218.1*100</f>
        <v>108.16139385602935</v>
      </c>
      <c r="V10" s="762"/>
      <c r="W10" s="762" t="s">
        <v>231</v>
      </c>
      <c r="X10" s="763">
        <v>2934</v>
      </c>
      <c r="Y10" s="764">
        <f>SUM(Y11:Y48)</f>
        <v>212.10000000000005</v>
      </c>
      <c r="Z10" s="765">
        <f>Y10/X10*100</f>
        <v>7.2290388548057276</v>
      </c>
      <c r="AA10" s="766"/>
      <c r="AB10" s="767">
        <f>Y10-K10</f>
        <v>-23.799999999999955</v>
      </c>
      <c r="AC10" s="767">
        <f>Y10/K10*100</f>
        <v>89.910979228486667</v>
      </c>
      <c r="AD10" s="767">
        <f>Y10-218.1</f>
        <v>-5.9999999999999432</v>
      </c>
      <c r="AE10" s="767">
        <f>Y10/218.1*100</f>
        <v>97.2489683631362</v>
      </c>
      <c r="AG10" s="2">
        <v>2947</v>
      </c>
      <c r="AH10" s="2">
        <v>2050</v>
      </c>
      <c r="AJ10" s="762"/>
      <c r="AK10" s="762" t="s">
        <v>231</v>
      </c>
      <c r="AL10" s="763">
        <v>3277</v>
      </c>
      <c r="AM10" s="764">
        <f>SUM(AM11:AM45)</f>
        <v>220.59999999999994</v>
      </c>
      <c r="AN10" s="765">
        <f>AM10/AL10*100</f>
        <v>6.7317668599328639</v>
      </c>
      <c r="AO10" s="766"/>
      <c r="AP10" s="767">
        <f>AM10-Y10</f>
        <v>8.4999999999998863</v>
      </c>
      <c r="AQ10" s="767">
        <f>AM10/Y10*100</f>
        <v>104.00754361150395</v>
      </c>
      <c r="AR10" s="767">
        <f>AM10-218.1</f>
        <v>2.4999999999999432</v>
      </c>
      <c r="AS10" s="767">
        <f>AM10/218.1*100</f>
        <v>101.14626318202657</v>
      </c>
      <c r="AU10" s="2">
        <v>2934</v>
      </c>
      <c r="AV10" s="2">
        <v>2050</v>
      </c>
      <c r="AW10" s="93"/>
      <c r="AX10" s="762"/>
      <c r="AY10" s="762" t="s">
        <v>231</v>
      </c>
      <c r="AZ10" s="763">
        <v>3314</v>
      </c>
      <c r="BA10" s="764">
        <f>SUM(BA11:BA85)</f>
        <v>194.19999999999996</v>
      </c>
      <c r="BB10" s="765">
        <f>BA10/AZ10*100</f>
        <v>5.8599879299939639</v>
      </c>
      <c r="BC10" s="766"/>
      <c r="BD10" s="767">
        <f>BA10-AM10</f>
        <v>-26.399999999999977</v>
      </c>
      <c r="BE10" s="767">
        <f>BA10/AM10*100</f>
        <v>88.032638259292838</v>
      </c>
      <c r="BF10" s="767">
        <f>BA10-218.1</f>
        <v>-23.900000000000034</v>
      </c>
      <c r="BG10" s="767">
        <f>BA10/218.1*100</f>
        <v>89.041723979825747</v>
      </c>
      <c r="BI10" s="2">
        <v>3277</v>
      </c>
      <c r="BJ10" s="2">
        <v>2050</v>
      </c>
      <c r="BL10" s="762"/>
      <c r="BM10" s="762" t="s">
        <v>231</v>
      </c>
      <c r="BN10" s="763">
        <v>3519</v>
      </c>
      <c r="BO10" s="764">
        <f>SUM(BO11:BO85)</f>
        <v>195.89999999999995</v>
      </c>
      <c r="BP10" s="765">
        <f>BO10/BN10*100</f>
        <v>5.5669224211423689</v>
      </c>
      <c r="BQ10" s="766"/>
      <c r="BR10" s="767">
        <f>BO10-BA10</f>
        <v>1.6999999999999886</v>
      </c>
      <c r="BS10" s="767">
        <f>BO10/BA10*100</f>
        <v>100.87538619979401</v>
      </c>
      <c r="BT10" s="767">
        <f>BO10-218.1</f>
        <v>-22.200000000000045</v>
      </c>
      <c r="BU10" s="767">
        <f>BO10/218.1*100</f>
        <v>89.82118294360383</v>
      </c>
      <c r="BW10" s="2">
        <v>3314</v>
      </c>
      <c r="BX10" s="2">
        <v>2050</v>
      </c>
      <c r="BZ10" s="762"/>
      <c r="CA10" s="762" t="s">
        <v>231</v>
      </c>
      <c r="CB10" s="763">
        <v>3233</v>
      </c>
      <c r="CC10" s="764">
        <f>SUM(CC11:CC85)</f>
        <v>189.10000000000002</v>
      </c>
      <c r="CD10" s="765">
        <f>CC10/CB10*100</f>
        <v>5.8490566037735858</v>
      </c>
      <c r="CE10" s="766"/>
      <c r="CF10" s="767">
        <f>CC10-BO10</f>
        <v>-6.7999999999999261</v>
      </c>
      <c r="CG10" s="767">
        <f>CC10/BO10*100</f>
        <v>96.528841245533471</v>
      </c>
      <c r="CH10" s="767">
        <f>CC10-218.1</f>
        <v>-28.999999999999972</v>
      </c>
      <c r="CI10" s="767">
        <f>CC10/218.1*100</f>
        <v>86.70334708849154</v>
      </c>
      <c r="CK10" s="2">
        <v>3519</v>
      </c>
      <c r="CL10" s="2">
        <v>2050</v>
      </c>
      <c r="CN10" s="762"/>
      <c r="CO10" s="762" t="s">
        <v>231</v>
      </c>
      <c r="CP10" s="763">
        <v>3466</v>
      </c>
      <c r="CQ10" s="764">
        <f>SUM(CQ11:CQ85)</f>
        <v>188</v>
      </c>
      <c r="CR10" s="765">
        <f>CQ10/CP10*100</f>
        <v>5.4241200230813611</v>
      </c>
      <c r="CS10" s="766"/>
      <c r="CT10" s="767">
        <f>CQ10-CC10</f>
        <v>-1.1000000000000227</v>
      </c>
      <c r="CU10" s="767">
        <f>CQ10/CC10*100</f>
        <v>99.418297197250112</v>
      </c>
      <c r="CV10" s="767">
        <f>CQ10-218.1</f>
        <v>-30.099999999999994</v>
      </c>
      <c r="CW10" s="767">
        <f>CQ10/218.1*100</f>
        <v>86.198991288399824</v>
      </c>
      <c r="CY10" s="2">
        <v>3233</v>
      </c>
      <c r="CZ10" s="2">
        <v>2050</v>
      </c>
      <c r="DB10" s="762"/>
      <c r="DC10" s="762" t="s">
        <v>231</v>
      </c>
      <c r="DD10" s="763">
        <v>3505</v>
      </c>
      <c r="DE10" s="764">
        <f>SUM(DE11:DE85)</f>
        <v>193.7</v>
      </c>
      <c r="DF10" s="765">
        <f>DE10/DD10*100</f>
        <v>5.5263908701854492</v>
      </c>
      <c r="DG10" s="766"/>
      <c r="DH10" s="767">
        <f>DE10-CQ10</f>
        <v>5.6999999999999886</v>
      </c>
      <c r="DI10" s="767">
        <f>DE10/CQ10*100</f>
        <v>103.031914893617</v>
      </c>
      <c r="DJ10" s="767">
        <f>DE10-218.1</f>
        <v>-24.400000000000006</v>
      </c>
      <c r="DK10" s="767">
        <f>DE10/218.1*100</f>
        <v>88.812471343420455</v>
      </c>
      <c r="DM10" s="2">
        <v>3466</v>
      </c>
      <c r="DN10" s="2">
        <v>2050</v>
      </c>
      <c r="DP10" s="762"/>
      <c r="DQ10" s="762" t="s">
        <v>231</v>
      </c>
      <c r="DR10" s="763">
        <v>3900</v>
      </c>
      <c r="DS10" s="764">
        <f>SUM(DS11:DS85)</f>
        <v>190.2</v>
      </c>
      <c r="DT10" s="765">
        <f>DS10/DR10*100</f>
        <v>4.8769230769230765</v>
      </c>
      <c r="DU10" s="766"/>
      <c r="DV10" s="767">
        <f>DS10-DE10</f>
        <v>-3.5</v>
      </c>
      <c r="DW10" s="767">
        <f>DS10/DE10*100</f>
        <v>98.19308208569953</v>
      </c>
      <c r="DX10" s="767">
        <f>DS10-218.1</f>
        <v>-27.900000000000006</v>
      </c>
      <c r="DY10" s="767">
        <f>DS10/218.1*100</f>
        <v>87.207702888583214</v>
      </c>
      <c r="EA10" s="2">
        <v>3466</v>
      </c>
      <c r="EB10" s="2">
        <v>2050</v>
      </c>
      <c r="ED10" s="762"/>
      <c r="EE10" s="762" t="s">
        <v>231</v>
      </c>
      <c r="EF10" s="763">
        <v>3572</v>
      </c>
      <c r="EG10" s="764">
        <f>SUM(EG11:EG85)</f>
        <v>189.2</v>
      </c>
      <c r="EH10" s="765">
        <f>EG10/EF10*100</f>
        <v>5.2967525195968639</v>
      </c>
      <c r="EI10" s="766"/>
      <c r="EJ10" s="767">
        <f>EG10-DS10</f>
        <v>-1</v>
      </c>
      <c r="EK10" s="767">
        <f>EG10/DS10*100</f>
        <v>99.474237644584647</v>
      </c>
      <c r="EL10" s="767">
        <f>EG10-218.1</f>
        <v>-28.900000000000006</v>
      </c>
      <c r="EM10" s="767">
        <f>EG10/218.1*100</f>
        <v>86.749197615772573</v>
      </c>
    </row>
    <row r="11" spans="1:146" ht="15" customHeight="1">
      <c r="A11" s="768">
        <v>1</v>
      </c>
      <c r="B11" s="24" t="s">
        <v>18</v>
      </c>
      <c r="C11" s="40">
        <v>41.8</v>
      </c>
      <c r="D11" s="26">
        <f>C11/254.5*100</f>
        <v>16.424361493123772</v>
      </c>
      <c r="E11" s="12">
        <v>36.599999999999994</v>
      </c>
      <c r="F11" s="13" t="s">
        <v>116</v>
      </c>
      <c r="G11" s="769"/>
      <c r="H11" s="770">
        <v>1</v>
      </c>
      <c r="I11" s="641" t="s">
        <v>18</v>
      </c>
      <c r="J11" s="771">
        <v>98.8</v>
      </c>
      <c r="K11" s="771">
        <v>34.6</v>
      </c>
      <c r="L11" s="11">
        <f>K11/J11*100</f>
        <v>35.020242914979761</v>
      </c>
      <c r="M11" s="12">
        <f>K11/235.9*100</f>
        <v>14.667231877914372</v>
      </c>
      <c r="N11" s="772">
        <f>K11-S11</f>
        <v>4.7000000000000028</v>
      </c>
      <c r="O11" s="772">
        <f>K11/S11*100</f>
        <v>115.71906354515052</v>
      </c>
      <c r="P11" s="772">
        <f>K11-T11</f>
        <v>12.8</v>
      </c>
      <c r="Q11" s="772">
        <f>K11/T11*100</f>
        <v>158.71559633027522</v>
      </c>
      <c r="S11" s="2">
        <v>29.9</v>
      </c>
      <c r="T11" s="2">
        <v>21.8</v>
      </c>
      <c r="V11" s="773">
        <v>1</v>
      </c>
      <c r="W11" s="734" t="s">
        <v>18</v>
      </c>
      <c r="X11" s="771">
        <v>115.4</v>
      </c>
      <c r="Y11" s="11">
        <v>31.4</v>
      </c>
      <c r="Z11" s="40">
        <f>Y11/X11*100</f>
        <v>27.209705372616984</v>
      </c>
      <c r="AA11" s="12">
        <f>Y11/212.1*100</f>
        <v>14.804337576614804</v>
      </c>
      <c r="AB11" s="66">
        <f>Y11-AG11</f>
        <v>-3.2000000000000028</v>
      </c>
      <c r="AC11" s="66">
        <f>Y11/AG11*100</f>
        <v>90.751445086705189</v>
      </c>
      <c r="AD11" s="772">
        <f t="shared" ref="AD11:AD48" si="0">Y11-AH11</f>
        <v>9.5999999999999979</v>
      </c>
      <c r="AE11" s="772">
        <f>Y11/AH11*100</f>
        <v>144.0366972477064</v>
      </c>
      <c r="AG11" s="774">
        <v>34.6</v>
      </c>
      <c r="AH11" s="2">
        <v>21.8</v>
      </c>
      <c r="AJ11" s="775">
        <v>1</v>
      </c>
      <c r="AK11" s="43" t="s">
        <v>18</v>
      </c>
      <c r="AL11" s="40">
        <v>125.7</v>
      </c>
      <c r="AM11" s="40">
        <v>32.799999999999997</v>
      </c>
      <c r="AN11" s="40">
        <f>AM11/AL11*100</f>
        <v>26.093874303898168</v>
      </c>
      <c r="AO11" s="26">
        <f>AM11/220.6*100</f>
        <v>14.868540344514958</v>
      </c>
      <c r="AP11" s="776">
        <f>AM11-AU11</f>
        <v>1.3999999999999986</v>
      </c>
      <c r="AQ11" s="776">
        <f>AM11/AU11*100</f>
        <v>104.45859872611464</v>
      </c>
      <c r="AR11" s="776">
        <f t="shared" ref="AR11:AR45" si="1">AM11-AV11</f>
        <v>10.999999999999996</v>
      </c>
      <c r="AS11" s="776">
        <f>AM11/AV11*100</f>
        <v>150.45871559633025</v>
      </c>
      <c r="AU11" s="774">
        <v>31.4</v>
      </c>
      <c r="AV11" s="2">
        <v>21.8</v>
      </c>
      <c r="AW11" s="93"/>
      <c r="AX11" s="775">
        <v>1</v>
      </c>
      <c r="AY11" s="43" t="s">
        <v>18</v>
      </c>
      <c r="AZ11" s="40">
        <v>109</v>
      </c>
      <c r="BA11" s="40">
        <v>21.9</v>
      </c>
      <c r="BB11" s="40">
        <f>BA11/AZ11*100</f>
        <v>20.091743119266052</v>
      </c>
      <c r="BC11" s="26">
        <f>BA11/194.2*100</f>
        <v>11.277033985581875</v>
      </c>
      <c r="BD11" s="776">
        <f>BA11-BI11</f>
        <v>-10.899999999999999</v>
      </c>
      <c r="BE11" s="776">
        <f t="shared" ref="BE11:BE34" si="2">BA11/BI11*100</f>
        <v>66.768292682926827</v>
      </c>
      <c r="BF11" s="776">
        <f t="shared" ref="BF11:BF74" si="3">BA11-BJ11</f>
        <v>9.9999999999997868E-2</v>
      </c>
      <c r="BG11" s="776">
        <f t="shared" ref="BG11:BG20" si="4">BA11/BJ11*100</f>
        <v>100.45871559633026</v>
      </c>
      <c r="BI11" s="774">
        <v>32.799999999999997</v>
      </c>
      <c r="BJ11" s="2">
        <v>21.8</v>
      </c>
      <c r="BL11" s="630">
        <v>1</v>
      </c>
      <c r="BM11" s="631" t="s">
        <v>18</v>
      </c>
      <c r="BN11" s="40">
        <v>99.1</v>
      </c>
      <c r="BO11" s="22">
        <v>20.6</v>
      </c>
      <c r="BP11" s="40">
        <f>BO11/BN11*100</f>
        <v>20.787083753784056</v>
      </c>
      <c r="BQ11" s="26">
        <f>BO11/195.9*100</f>
        <v>10.515569167942829</v>
      </c>
      <c r="BR11" s="776">
        <f>BO11-BW11</f>
        <v>-1.2999999999999972</v>
      </c>
      <c r="BS11" s="776">
        <f t="shared" ref="BS11:BS46" si="5">BO11/BW11*100</f>
        <v>94.063926940639291</v>
      </c>
      <c r="BT11" s="776">
        <f t="shared" ref="BT11:BT46" si="6">BO11-BX11</f>
        <v>-1.1999999999999993</v>
      </c>
      <c r="BU11" s="776">
        <f t="shared" ref="BU11:BU20" si="7">BO11/BX11*100</f>
        <v>94.495412844036693</v>
      </c>
      <c r="BW11" s="774">
        <v>21.9</v>
      </c>
      <c r="BX11" s="2">
        <v>21.8</v>
      </c>
      <c r="BZ11" s="633">
        <v>1</v>
      </c>
      <c r="CA11" s="620" t="s">
        <v>62</v>
      </c>
      <c r="CB11" s="66">
        <v>110.1</v>
      </c>
      <c r="CC11" s="22">
        <v>21.1</v>
      </c>
      <c r="CD11" s="40">
        <f>CC11/CB11*100</f>
        <v>19.164396003633062</v>
      </c>
      <c r="CE11" s="26">
        <f>CC11/189.1*100</f>
        <v>11.158117398202011</v>
      </c>
      <c r="CF11" s="777">
        <f>CC11-CK11</f>
        <v>5.6000000000000014</v>
      </c>
      <c r="CG11" s="777">
        <f>CC11/CK11*100</f>
        <v>136.12903225806451</v>
      </c>
      <c r="CH11" s="777">
        <f>CC11-CL11</f>
        <v>10.8</v>
      </c>
      <c r="CI11" s="777">
        <f>CC11/CL11*100</f>
        <v>204.85436893203882</v>
      </c>
      <c r="CK11" s="2">
        <v>15.5</v>
      </c>
      <c r="CL11" s="2">
        <v>10.3</v>
      </c>
      <c r="CN11" s="633">
        <v>1</v>
      </c>
      <c r="CO11" s="620" t="s">
        <v>18</v>
      </c>
      <c r="CP11" s="66">
        <v>105.7</v>
      </c>
      <c r="CQ11" s="22">
        <v>25.3</v>
      </c>
      <c r="CR11" s="40">
        <f>CQ11/CP11*100</f>
        <v>23.935666982024596</v>
      </c>
      <c r="CS11" s="26">
        <f>CQ11/188*100</f>
        <v>13.457446808510639</v>
      </c>
      <c r="CT11" s="777">
        <f>CQ11-CY11</f>
        <v>7.1999999999999993</v>
      </c>
      <c r="CU11" s="777">
        <f>CQ11/CY11*100</f>
        <v>139.77900552486187</v>
      </c>
      <c r="CV11" s="777">
        <f>CQ11-CZ11</f>
        <v>3.5</v>
      </c>
      <c r="CW11" s="777">
        <f t="shared" ref="CW11:CW17" si="8">CQ11/CZ11*100</f>
        <v>116.05504587155964</v>
      </c>
      <c r="CY11" s="2">
        <v>18.100000000000001</v>
      </c>
      <c r="CZ11" s="2">
        <v>21.8</v>
      </c>
      <c r="DB11" s="637">
        <v>1</v>
      </c>
      <c r="DC11" s="631" t="s">
        <v>62</v>
      </c>
      <c r="DD11" s="40">
        <v>97.4</v>
      </c>
      <c r="DE11" s="632">
        <v>23.5</v>
      </c>
      <c r="DF11" s="40">
        <f>DE11/DD11*100</f>
        <v>24.127310061601641</v>
      </c>
      <c r="DG11" s="26">
        <f>DE11/193.7*100</f>
        <v>12.132163138874549</v>
      </c>
      <c r="DH11" s="777">
        <f>DE11-DM11</f>
        <v>5.8999999999999986</v>
      </c>
      <c r="DI11" s="777">
        <f>DE11/DM11*100</f>
        <v>133.52272727272728</v>
      </c>
      <c r="DJ11" s="777">
        <f>DE11-DN11</f>
        <v>13.2</v>
      </c>
      <c r="DK11" s="777">
        <f>DE11/DN11*100</f>
        <v>228.15533980582524</v>
      </c>
      <c r="DM11" s="2">
        <v>17.600000000000001</v>
      </c>
      <c r="DN11" s="2">
        <v>10.3</v>
      </c>
      <c r="DP11" s="637">
        <v>1</v>
      </c>
      <c r="DQ11" s="631" t="s">
        <v>18</v>
      </c>
      <c r="DR11" s="908">
        <v>75</v>
      </c>
      <c r="DS11" s="632">
        <v>14.9</v>
      </c>
      <c r="DT11" s="909">
        <f>DS11/DR11*100</f>
        <v>19.866666666666667</v>
      </c>
      <c r="DU11" s="26">
        <f>DS11/190.2*100</f>
        <v>7.8338590956887497</v>
      </c>
      <c r="DV11" s="784">
        <f t="shared" ref="DV11:DV48" si="9">DS11-EA11</f>
        <v>-5.9</v>
      </c>
      <c r="DW11" s="784">
        <f t="shared" ref="DW11:DW48" si="10">DS11/EA11*100</f>
        <v>71.634615384615387</v>
      </c>
      <c r="DX11" s="784">
        <f t="shared" ref="DX11:DX48" si="11">DS11-EB11</f>
        <v>-6.9</v>
      </c>
      <c r="DY11" s="784">
        <f>DS11/EB11*100</f>
        <v>68.348623853211009</v>
      </c>
      <c r="EA11" s="2">
        <v>20.8</v>
      </c>
      <c r="EB11" s="2">
        <v>21.8</v>
      </c>
      <c r="ED11" s="660">
        <v>1</v>
      </c>
      <c r="EE11" s="24" t="s">
        <v>18</v>
      </c>
      <c r="EF11" s="908">
        <v>78.3</v>
      </c>
      <c r="EG11" s="22">
        <v>19</v>
      </c>
      <c r="EH11" s="40">
        <f t="shared" ref="EH11:EH46" si="12">EG11/EF11*100</f>
        <v>24.265644955300129</v>
      </c>
      <c r="EI11" s="26">
        <f>EG11/189.2*100</f>
        <v>10.042283298097251</v>
      </c>
      <c r="EJ11" s="777">
        <f t="shared" ref="EJ11:EJ46" si="13">EG11-EO11</f>
        <v>4.0999999999999996</v>
      </c>
      <c r="EK11" s="777">
        <f t="shared" ref="EK11:EK46" si="14">EG11/EO11*100</f>
        <v>127.51677852348993</v>
      </c>
      <c r="EL11" s="784">
        <f t="shared" ref="EL11:EL46" si="15">EG11-EP11</f>
        <v>-2.8000000000000007</v>
      </c>
      <c r="EM11" s="784">
        <f>EG11/EP11*100</f>
        <v>87.155963302752298</v>
      </c>
      <c r="EO11" s="2">
        <v>14.9</v>
      </c>
      <c r="EP11" s="2">
        <v>21.8</v>
      </c>
    </row>
    <row r="12" spans="1:146" ht="15">
      <c r="A12" s="768">
        <v>2</v>
      </c>
      <c r="B12" s="24" t="s">
        <v>35</v>
      </c>
      <c r="C12" s="40">
        <v>21.3</v>
      </c>
      <c r="D12" s="26">
        <f t="shared" ref="D12:D48" si="16">C12/254.5*100</f>
        <v>8.3693516699410608</v>
      </c>
      <c r="E12" s="12">
        <v>3.9000000000000021</v>
      </c>
      <c r="F12" s="13">
        <v>22.413793103448285</v>
      </c>
      <c r="G12" s="769"/>
      <c r="H12" s="656">
        <v>2</v>
      </c>
      <c r="I12" s="641" t="s">
        <v>20</v>
      </c>
      <c r="J12" s="11">
        <v>61.7</v>
      </c>
      <c r="K12" s="38">
        <v>16.100000000000001</v>
      </c>
      <c r="L12" s="11">
        <f t="shared" ref="L12:L48" si="17">K12/J12*100</f>
        <v>26.094003241491087</v>
      </c>
      <c r="M12" s="12">
        <f t="shared" ref="M12:M48" si="18">K12/235.9*100</f>
        <v>6.8249258160237396</v>
      </c>
      <c r="N12" s="772">
        <f t="shared" ref="N12:N48" si="19">K12-S12</f>
        <v>1.4000000000000021</v>
      </c>
      <c r="O12" s="772">
        <f t="shared" ref="O12:O48" si="20">K12/S12*100</f>
        <v>109.52380952380953</v>
      </c>
      <c r="P12" s="772">
        <f t="shared" ref="P12:P48" si="21">K12-T12</f>
        <v>2.5000000000000018</v>
      </c>
      <c r="Q12" s="772">
        <f t="shared" ref="Q12:Q48" si="22">K12/T12*100</f>
        <v>118.38235294117649</v>
      </c>
      <c r="S12" s="2">
        <v>14.7</v>
      </c>
      <c r="T12" s="2">
        <v>13.6</v>
      </c>
      <c r="V12" s="778">
        <v>2</v>
      </c>
      <c r="W12" s="734" t="s">
        <v>35</v>
      </c>
      <c r="X12" s="11">
        <v>15</v>
      </c>
      <c r="Y12" s="11">
        <v>14.4</v>
      </c>
      <c r="Z12" s="779">
        <f t="shared" ref="Z12:Z48" si="23">Y12/X12*100</f>
        <v>96.000000000000014</v>
      </c>
      <c r="AA12" s="12">
        <f t="shared" ref="AA12:AA48" si="24">Y12/212.1*100</f>
        <v>6.7892503536067892</v>
      </c>
      <c r="AB12" s="772">
        <f t="shared" ref="AB12:AB48" si="25">Y12-AG12</f>
        <v>0</v>
      </c>
      <c r="AC12" s="772">
        <f t="shared" ref="AC12:AC34" si="26">Y12/AG12*100</f>
        <v>100</v>
      </c>
      <c r="AD12" s="66">
        <f t="shared" si="0"/>
        <v>-4.0999999999999996</v>
      </c>
      <c r="AE12" s="66">
        <f>Y12/AH12*100</f>
        <v>77.837837837837839</v>
      </c>
      <c r="AG12" s="37">
        <v>14.4</v>
      </c>
      <c r="AH12" s="2">
        <v>18.5</v>
      </c>
      <c r="AJ12" s="649">
        <v>2</v>
      </c>
      <c r="AK12" s="14" t="s">
        <v>77</v>
      </c>
      <c r="AL12" s="16">
        <v>27.1</v>
      </c>
      <c r="AM12" s="16">
        <v>17.5</v>
      </c>
      <c r="AN12" s="780">
        <f t="shared" ref="AN12:AN45" si="27">AM12/AL12*100</f>
        <v>64.575645756457561</v>
      </c>
      <c r="AO12" s="17">
        <f>AM12/220.6*100</f>
        <v>7.9329102447869451</v>
      </c>
      <c r="AP12" s="781">
        <f t="shared" ref="AP12:AP45" si="28">AM12-AU12</f>
        <v>4.5999999999999996</v>
      </c>
      <c r="AQ12" s="781">
        <f t="shared" ref="AQ12:AQ34" si="29">AM12/AU12*100</f>
        <v>135.65891472868216</v>
      </c>
      <c r="AR12" s="781">
        <f t="shared" si="1"/>
        <v>17.5</v>
      </c>
      <c r="AS12" s="781" t="s">
        <v>84</v>
      </c>
      <c r="AU12" s="37">
        <v>12.9</v>
      </c>
      <c r="AV12" s="2">
        <v>0</v>
      </c>
      <c r="AW12" s="93"/>
      <c r="AX12" s="782">
        <v>2</v>
      </c>
      <c r="AY12" s="43" t="s">
        <v>47</v>
      </c>
      <c r="AZ12" s="40">
        <v>35.700000000000003</v>
      </c>
      <c r="BA12" s="40">
        <v>16.100000000000001</v>
      </c>
      <c r="BB12" s="783">
        <f t="shared" ref="BB12:BB75" si="30">BA12/AZ12*100</f>
        <v>45.098039215686278</v>
      </c>
      <c r="BC12" s="26">
        <f t="shared" ref="BC12:BC75" si="31">BA12/194.2*100</f>
        <v>8.290422245108136</v>
      </c>
      <c r="BD12" s="776">
        <f t="shared" ref="BD12:BD75" si="32">BA12-BI12</f>
        <v>6.2000000000000011</v>
      </c>
      <c r="BE12" s="776">
        <f t="shared" si="2"/>
        <v>162.62626262626264</v>
      </c>
      <c r="BF12" s="776">
        <f t="shared" si="3"/>
        <v>5.4000000000000021</v>
      </c>
      <c r="BG12" s="776">
        <f t="shared" si="4"/>
        <v>150.46728971962619</v>
      </c>
      <c r="BI12" s="37">
        <v>9.9</v>
      </c>
      <c r="BJ12" s="2">
        <v>10.7</v>
      </c>
      <c r="BL12" s="619">
        <v>2</v>
      </c>
      <c r="BM12" s="620" t="s">
        <v>26</v>
      </c>
      <c r="BN12" s="40">
        <v>38.700000000000003</v>
      </c>
      <c r="BO12" s="592">
        <v>18.3</v>
      </c>
      <c r="BP12" s="22">
        <f t="shared" ref="BP12:BP46" si="33">BO12/BN12*100</f>
        <v>47.286821705426355</v>
      </c>
      <c r="BQ12" s="26">
        <f t="shared" ref="BQ12:BQ46" si="34">BO12/195.9*100</f>
        <v>9.3415007656967841</v>
      </c>
      <c r="BR12" s="777">
        <f t="shared" ref="BR12:BR46" si="35">BO12-BW12</f>
        <v>3.5</v>
      </c>
      <c r="BS12" s="777">
        <f t="shared" si="5"/>
        <v>123.64864864864865</v>
      </c>
      <c r="BT12" s="777">
        <f t="shared" si="6"/>
        <v>2.5</v>
      </c>
      <c r="BU12" s="777">
        <f t="shared" si="7"/>
        <v>115.82278481012658</v>
      </c>
      <c r="BW12" s="37">
        <v>14.8</v>
      </c>
      <c r="BX12" s="2">
        <v>15.8</v>
      </c>
      <c r="BZ12" s="637">
        <v>2</v>
      </c>
      <c r="CA12" s="631" t="s">
        <v>18</v>
      </c>
      <c r="CB12" s="66">
        <v>102.3</v>
      </c>
      <c r="CC12" s="632">
        <v>18.100000000000001</v>
      </c>
      <c r="CD12" s="40">
        <f t="shared" ref="CD12:CD45" si="36">CC12/CB12*100</f>
        <v>17.693059628543502</v>
      </c>
      <c r="CE12" s="26">
        <f t="shared" ref="CE12:CE45" si="37">CC12/189.1*100</f>
        <v>9.571655208884188</v>
      </c>
      <c r="CF12" s="784">
        <f t="shared" ref="CF12:CF45" si="38">CC12-CK12</f>
        <v>-2.5</v>
      </c>
      <c r="CG12" s="784">
        <f t="shared" ref="CG12:CG45" si="39">CC12/CK12*100</f>
        <v>87.864077669902912</v>
      </c>
      <c r="CH12" s="784">
        <f t="shared" ref="CH12:CH45" si="40">CC12-CL12</f>
        <v>-3.6999999999999993</v>
      </c>
      <c r="CI12" s="784">
        <f t="shared" ref="CI12:CI45" si="41">CC12/CL12*100</f>
        <v>83.027522935779814</v>
      </c>
      <c r="CK12" s="2">
        <v>20.6</v>
      </c>
      <c r="CL12" s="2">
        <v>21.8</v>
      </c>
      <c r="CN12" s="637">
        <v>2</v>
      </c>
      <c r="CO12" s="631" t="s">
        <v>62</v>
      </c>
      <c r="CP12" s="66">
        <v>97.7</v>
      </c>
      <c r="CQ12" s="632">
        <v>17.600000000000001</v>
      </c>
      <c r="CR12" s="40">
        <f t="shared" ref="CR12:CR45" si="42">CQ12/CP12*100</f>
        <v>18.014329580348004</v>
      </c>
      <c r="CS12" s="26">
        <f t="shared" ref="CS12:CS45" si="43">CQ12/188*100</f>
        <v>9.3617021276595747</v>
      </c>
      <c r="CT12" s="784">
        <f t="shared" ref="CT12:CT45" si="44">CQ12-CY12</f>
        <v>-3.5</v>
      </c>
      <c r="CU12" s="784">
        <f t="shared" ref="CU12:CU32" si="45">CQ12/CY12*100</f>
        <v>83.412322274881518</v>
      </c>
      <c r="CV12" s="784">
        <f t="shared" ref="CV12:CV45" si="46">CQ12-CZ12</f>
        <v>7.3000000000000007</v>
      </c>
      <c r="CW12" s="784">
        <f t="shared" si="8"/>
        <v>170.873786407767</v>
      </c>
      <c r="CY12" s="2">
        <v>21.1</v>
      </c>
      <c r="CZ12" s="2">
        <v>10.3</v>
      </c>
      <c r="DB12" s="637">
        <v>2</v>
      </c>
      <c r="DC12" s="631" t="s">
        <v>18</v>
      </c>
      <c r="DD12" s="40">
        <v>82.2</v>
      </c>
      <c r="DE12" s="632">
        <v>20.8</v>
      </c>
      <c r="DF12" s="40">
        <f t="shared" ref="DF12:DF45" si="47">DE12/DD12*100</f>
        <v>25.304136253041364</v>
      </c>
      <c r="DG12" s="26">
        <f t="shared" ref="DG12:DG45" si="48">DE12/193.7*100</f>
        <v>10.738255033557047</v>
      </c>
      <c r="DH12" s="784">
        <f t="shared" ref="DH12:DH45" si="49">DE12-DM12</f>
        <v>-4.5</v>
      </c>
      <c r="DI12" s="784">
        <f t="shared" ref="DI12:DI45" si="50">DE12/DM12*100</f>
        <v>82.213438735177874</v>
      </c>
      <c r="DJ12" s="784">
        <f t="shared" ref="DJ12:DJ45" si="51">DE12-DN12</f>
        <v>-1</v>
      </c>
      <c r="DK12" s="784">
        <f t="shared" ref="DK12:DK45" si="52">DE12/DN12*100</f>
        <v>95.412844036697251</v>
      </c>
      <c r="DM12" s="2">
        <v>25.3</v>
      </c>
      <c r="DN12" s="2">
        <v>21.8</v>
      </c>
      <c r="DP12" s="637">
        <v>2</v>
      </c>
      <c r="DQ12" s="631" t="s">
        <v>35</v>
      </c>
      <c r="DR12" s="908">
        <v>48.4</v>
      </c>
      <c r="DS12" s="632">
        <v>14.4</v>
      </c>
      <c r="DT12" s="40">
        <f t="shared" ref="DT12:DT52" si="53">DS12/DR12*100</f>
        <v>29.75206611570248</v>
      </c>
      <c r="DU12" s="26">
        <f t="shared" ref="DU12:DU52" si="54">DS12/190.2*100</f>
        <v>7.5709779179810726</v>
      </c>
      <c r="DV12" s="784">
        <f t="shared" si="9"/>
        <v>0</v>
      </c>
      <c r="DW12" s="784">
        <f t="shared" si="10"/>
        <v>100</v>
      </c>
      <c r="DX12" s="784">
        <f t="shared" si="11"/>
        <v>-4.0999999999999996</v>
      </c>
      <c r="DY12" s="784">
        <f>DS12/EB12*100</f>
        <v>77.837837837837839</v>
      </c>
      <c r="EA12" s="2">
        <v>14.4</v>
      </c>
      <c r="EB12" s="2">
        <v>18.5</v>
      </c>
      <c r="ED12" s="660">
        <v>2</v>
      </c>
      <c r="EE12" s="24" t="s">
        <v>35</v>
      </c>
      <c r="EF12" s="908">
        <v>32.799999999999997</v>
      </c>
      <c r="EG12" s="22">
        <v>14.4</v>
      </c>
      <c r="EH12" s="40">
        <f t="shared" si="12"/>
        <v>43.902439024390247</v>
      </c>
      <c r="EI12" s="26">
        <f t="shared" ref="EI12:EI46" si="55">EG12/189.2*100</f>
        <v>7.6109936575052854</v>
      </c>
      <c r="EJ12" s="777">
        <f t="shared" si="13"/>
        <v>0</v>
      </c>
      <c r="EK12" s="777">
        <f t="shared" si="14"/>
        <v>100</v>
      </c>
      <c r="EL12" s="784">
        <f t="shared" si="15"/>
        <v>-4.0999999999999996</v>
      </c>
      <c r="EM12" s="784">
        <f>EG12/EP12*100</f>
        <v>77.837837837837839</v>
      </c>
      <c r="EO12" s="2">
        <v>14.4</v>
      </c>
      <c r="EP12" s="2">
        <v>18.5</v>
      </c>
    </row>
    <row r="13" spans="1:146" s="33" customFormat="1" ht="15">
      <c r="A13" s="768">
        <v>3</v>
      </c>
      <c r="B13" s="24" t="s">
        <v>26</v>
      </c>
      <c r="C13" s="37">
        <v>19.2</v>
      </c>
      <c r="D13" s="26">
        <f t="shared" si="16"/>
        <v>7.5442043222003932</v>
      </c>
      <c r="E13" s="12">
        <v>19.2</v>
      </c>
      <c r="F13" s="13" t="s">
        <v>84</v>
      </c>
      <c r="G13" s="769"/>
      <c r="H13" s="656">
        <v>3</v>
      </c>
      <c r="I13" s="641" t="s">
        <v>71</v>
      </c>
      <c r="J13" s="11">
        <v>93.3</v>
      </c>
      <c r="K13" s="11">
        <v>15.4</v>
      </c>
      <c r="L13" s="40">
        <f t="shared" si="17"/>
        <v>16.505894962486604</v>
      </c>
      <c r="M13" s="12">
        <f t="shared" si="18"/>
        <v>6.5281899109792292</v>
      </c>
      <c r="N13" s="772">
        <f t="shared" si="19"/>
        <v>0.59999999999999964</v>
      </c>
      <c r="O13" s="772">
        <f t="shared" si="20"/>
        <v>104.05405405405406</v>
      </c>
      <c r="P13" s="772">
        <f t="shared" si="21"/>
        <v>12.2</v>
      </c>
      <c r="Q13" s="772" t="s">
        <v>261</v>
      </c>
      <c r="S13" s="33">
        <v>14.8</v>
      </c>
      <c r="T13" s="33">
        <v>3.2</v>
      </c>
      <c r="V13" s="778">
        <v>3</v>
      </c>
      <c r="W13" s="734" t="s">
        <v>26</v>
      </c>
      <c r="X13" s="11">
        <v>31.7</v>
      </c>
      <c r="Y13" s="719">
        <v>14.4</v>
      </c>
      <c r="Z13" s="11">
        <f t="shared" si="23"/>
        <v>45.425867507886437</v>
      </c>
      <c r="AA13" s="12">
        <f t="shared" si="24"/>
        <v>6.7892503536067892</v>
      </c>
      <c r="AB13" s="772">
        <f t="shared" si="25"/>
        <v>9.9999999999999645E-2</v>
      </c>
      <c r="AC13" s="772">
        <f t="shared" si="26"/>
        <v>100.69930069930069</v>
      </c>
      <c r="AD13" s="66">
        <f t="shared" si="0"/>
        <v>-1.4000000000000004</v>
      </c>
      <c r="AE13" s="66">
        <f>Y13/AH13*100</f>
        <v>91.139240506329116</v>
      </c>
      <c r="AG13" s="40">
        <v>14.3</v>
      </c>
      <c r="AH13" s="33">
        <v>15.8</v>
      </c>
      <c r="AJ13" s="782">
        <v>3</v>
      </c>
      <c r="AK13" s="43" t="s">
        <v>26</v>
      </c>
      <c r="AL13" s="785">
        <v>32.200000000000003</v>
      </c>
      <c r="AM13" s="785">
        <v>14.6</v>
      </c>
      <c r="AN13" s="40">
        <f t="shared" si="27"/>
        <v>45.341614906832298</v>
      </c>
      <c r="AO13" s="26">
        <f t="shared" ref="AO13:AO45" si="56">AM13/220.6*100</f>
        <v>6.618313689936536</v>
      </c>
      <c r="AP13" s="776">
        <f t="shared" si="28"/>
        <v>0.19999999999999929</v>
      </c>
      <c r="AQ13" s="776">
        <f t="shared" si="29"/>
        <v>101.38888888888889</v>
      </c>
      <c r="AR13" s="776">
        <f t="shared" si="1"/>
        <v>-1.2000000000000011</v>
      </c>
      <c r="AS13" s="776">
        <f>AM13/AV13*100</f>
        <v>92.405063291139228</v>
      </c>
      <c r="AU13" s="40">
        <v>14.4</v>
      </c>
      <c r="AV13" s="33">
        <v>15.8</v>
      </c>
      <c r="AW13" s="537"/>
      <c r="AX13" s="775">
        <v>3</v>
      </c>
      <c r="AY13" s="43" t="s">
        <v>26</v>
      </c>
      <c r="AZ13" s="40">
        <v>51.3</v>
      </c>
      <c r="BA13" s="40">
        <v>14.8</v>
      </c>
      <c r="BB13" s="40">
        <f t="shared" si="30"/>
        <v>28.849902534113063</v>
      </c>
      <c r="BC13" s="26">
        <f t="shared" si="31"/>
        <v>7.6210092687950581</v>
      </c>
      <c r="BD13" s="776">
        <f t="shared" si="32"/>
        <v>0.20000000000000107</v>
      </c>
      <c r="BE13" s="776">
        <f t="shared" si="2"/>
        <v>101.36986301369863</v>
      </c>
      <c r="BF13" s="776">
        <f t="shared" si="3"/>
        <v>-1</v>
      </c>
      <c r="BG13" s="776">
        <f t="shared" si="4"/>
        <v>93.670886075949369</v>
      </c>
      <c r="BI13" s="40">
        <v>14.6</v>
      </c>
      <c r="BJ13" s="33">
        <v>15.8</v>
      </c>
      <c r="BL13" s="619">
        <v>3</v>
      </c>
      <c r="BM13" s="620" t="s">
        <v>67</v>
      </c>
      <c r="BN13" s="40">
        <v>257.60000000000002</v>
      </c>
      <c r="BO13" s="22">
        <v>16.8</v>
      </c>
      <c r="BP13" s="40">
        <f t="shared" si="33"/>
        <v>6.5217391304347823</v>
      </c>
      <c r="BQ13" s="26">
        <f t="shared" si="34"/>
        <v>8.5758039816232774</v>
      </c>
      <c r="BR13" s="777">
        <f t="shared" si="35"/>
        <v>5.7000000000000011</v>
      </c>
      <c r="BS13" s="777">
        <f t="shared" si="5"/>
        <v>151.35135135135135</v>
      </c>
      <c r="BT13" s="777">
        <f t="shared" si="6"/>
        <v>6.6000000000000014</v>
      </c>
      <c r="BU13" s="777">
        <f t="shared" si="7"/>
        <v>164.70588235294119</v>
      </c>
      <c r="BW13" s="40">
        <v>11.1</v>
      </c>
      <c r="BX13" s="33">
        <v>10.199999999999999</v>
      </c>
      <c r="BZ13" s="633">
        <v>3</v>
      </c>
      <c r="CA13" s="620" t="s">
        <v>47</v>
      </c>
      <c r="CB13" s="66">
        <v>40</v>
      </c>
      <c r="CC13" s="22">
        <v>14.6</v>
      </c>
      <c r="CD13" s="783">
        <f t="shared" si="36"/>
        <v>36.5</v>
      </c>
      <c r="CE13" s="26">
        <f t="shared" si="37"/>
        <v>7.7207826546800638</v>
      </c>
      <c r="CF13" s="777">
        <f t="shared" si="38"/>
        <v>2.6999999999999993</v>
      </c>
      <c r="CG13" s="777">
        <f t="shared" si="39"/>
        <v>122.68907563025209</v>
      </c>
      <c r="CH13" s="777">
        <f t="shared" si="40"/>
        <v>3.9000000000000004</v>
      </c>
      <c r="CI13" s="777">
        <f t="shared" si="41"/>
        <v>136.44859813084113</v>
      </c>
      <c r="CK13" s="33">
        <v>11.9</v>
      </c>
      <c r="CL13" s="33">
        <v>10.7</v>
      </c>
      <c r="CN13" s="633">
        <v>3</v>
      </c>
      <c r="CO13" s="620" t="s">
        <v>35</v>
      </c>
      <c r="CP13" s="66">
        <v>53.8</v>
      </c>
      <c r="CQ13" s="22">
        <v>14.4</v>
      </c>
      <c r="CR13" s="40">
        <f t="shared" si="42"/>
        <v>26.765799256505581</v>
      </c>
      <c r="CS13" s="26">
        <f t="shared" si="43"/>
        <v>7.6595744680851059</v>
      </c>
      <c r="CT13" s="777">
        <f t="shared" si="44"/>
        <v>0</v>
      </c>
      <c r="CU13" s="777">
        <f t="shared" si="45"/>
        <v>100</v>
      </c>
      <c r="CV13" s="777">
        <f t="shared" si="46"/>
        <v>-4.0999999999999996</v>
      </c>
      <c r="CW13" s="777">
        <f t="shared" si="8"/>
        <v>77.837837837837839</v>
      </c>
      <c r="CY13" s="33">
        <v>14.4</v>
      </c>
      <c r="CZ13" s="33">
        <v>18.5</v>
      </c>
      <c r="DB13" s="637">
        <v>3</v>
      </c>
      <c r="DC13" s="631" t="s">
        <v>35</v>
      </c>
      <c r="DD13" s="40">
        <v>22.3</v>
      </c>
      <c r="DE13" s="632">
        <v>14.4</v>
      </c>
      <c r="DF13" s="783">
        <f t="shared" si="47"/>
        <v>64.573991031390136</v>
      </c>
      <c r="DG13" s="26">
        <f t="shared" si="48"/>
        <v>7.4341765616933415</v>
      </c>
      <c r="DH13" s="777">
        <f t="shared" si="49"/>
        <v>0</v>
      </c>
      <c r="DI13" s="777">
        <f t="shared" si="50"/>
        <v>100</v>
      </c>
      <c r="DJ13" s="784">
        <f t="shared" si="51"/>
        <v>-4.0999999999999996</v>
      </c>
      <c r="DK13" s="784">
        <f t="shared" si="52"/>
        <v>77.837837837837839</v>
      </c>
      <c r="DM13" s="33">
        <v>14.4</v>
      </c>
      <c r="DN13" s="33">
        <v>18.5</v>
      </c>
      <c r="DP13" s="637">
        <v>3</v>
      </c>
      <c r="DQ13" s="631" t="s">
        <v>26</v>
      </c>
      <c r="DR13" s="908">
        <v>29.7</v>
      </c>
      <c r="DS13" s="739">
        <v>12.8</v>
      </c>
      <c r="DT13" s="40">
        <f t="shared" si="53"/>
        <v>43.0976430976431</v>
      </c>
      <c r="DU13" s="26">
        <f t="shared" si="54"/>
        <v>6.7297581493165097</v>
      </c>
      <c r="DV13" s="784">
        <f t="shared" si="9"/>
        <v>-0.79999999999999893</v>
      </c>
      <c r="DW13" s="784">
        <f t="shared" si="10"/>
        <v>94.117647058823536</v>
      </c>
      <c r="DX13" s="784">
        <f t="shared" si="11"/>
        <v>-3</v>
      </c>
      <c r="DY13" s="784">
        <f>DS13/EB13*100</f>
        <v>81.012658227848107</v>
      </c>
      <c r="EA13" s="33">
        <v>13.6</v>
      </c>
      <c r="EB13" s="33">
        <v>15.8</v>
      </c>
      <c r="ED13" s="660">
        <v>3</v>
      </c>
      <c r="EE13" s="24" t="s">
        <v>26</v>
      </c>
      <c r="EF13" s="908">
        <v>22.9</v>
      </c>
      <c r="EG13" s="592">
        <v>12.8</v>
      </c>
      <c r="EH13" s="40">
        <f t="shared" si="12"/>
        <v>55.895196506550228</v>
      </c>
      <c r="EI13" s="26">
        <f t="shared" si="55"/>
        <v>6.7653276955602539</v>
      </c>
      <c r="EJ13" s="777">
        <f t="shared" si="13"/>
        <v>0</v>
      </c>
      <c r="EK13" s="777">
        <f t="shared" si="14"/>
        <v>100</v>
      </c>
      <c r="EL13" s="784">
        <f t="shared" si="15"/>
        <v>-3</v>
      </c>
      <c r="EM13" s="784">
        <f>EG13/EP13*100</f>
        <v>81.012658227848107</v>
      </c>
      <c r="EO13" s="33">
        <v>12.8</v>
      </c>
      <c r="EP13" s="33">
        <v>15.8</v>
      </c>
    </row>
    <row r="14" spans="1:146" ht="15">
      <c r="A14" s="768">
        <v>4</v>
      </c>
      <c r="B14" s="24" t="s">
        <v>62</v>
      </c>
      <c r="C14" s="40">
        <v>17.100000000000001</v>
      </c>
      <c r="D14" s="26">
        <f t="shared" si="16"/>
        <v>6.7190569744597255</v>
      </c>
      <c r="E14" s="12">
        <v>5.9000000000000021</v>
      </c>
      <c r="F14" s="13">
        <v>52.678571428571445</v>
      </c>
      <c r="G14" s="769"/>
      <c r="H14" s="656">
        <v>4</v>
      </c>
      <c r="I14" s="641" t="s">
        <v>35</v>
      </c>
      <c r="J14" s="40">
        <v>15.4</v>
      </c>
      <c r="K14" s="40">
        <v>14.4</v>
      </c>
      <c r="L14" s="11">
        <f t="shared" si="17"/>
        <v>93.506493506493499</v>
      </c>
      <c r="M14" s="26">
        <f t="shared" si="18"/>
        <v>6.1042814752013559</v>
      </c>
      <c r="N14" s="772">
        <f t="shared" si="19"/>
        <v>0</v>
      </c>
      <c r="O14" s="772">
        <f t="shared" si="20"/>
        <v>100</v>
      </c>
      <c r="P14" s="66">
        <f t="shared" si="21"/>
        <v>-4.0999999999999996</v>
      </c>
      <c r="Q14" s="66">
        <f t="shared" si="22"/>
        <v>77.837837837837839</v>
      </c>
      <c r="S14" s="2">
        <v>14.4</v>
      </c>
      <c r="T14" s="2">
        <v>18.5</v>
      </c>
      <c r="V14" s="778">
        <v>4</v>
      </c>
      <c r="W14" s="734" t="s">
        <v>62</v>
      </c>
      <c r="X14" s="11">
        <v>78.8</v>
      </c>
      <c r="Y14" s="11">
        <v>13.4</v>
      </c>
      <c r="Z14" s="40">
        <f t="shared" si="23"/>
        <v>17.00507614213198</v>
      </c>
      <c r="AA14" s="12">
        <f t="shared" si="24"/>
        <v>6.3177746346063186</v>
      </c>
      <c r="AB14" s="772">
        <f t="shared" si="25"/>
        <v>6.4</v>
      </c>
      <c r="AC14" s="772">
        <f t="shared" si="26"/>
        <v>191.42857142857144</v>
      </c>
      <c r="AD14" s="772">
        <f t="shared" si="0"/>
        <v>3.0999999999999996</v>
      </c>
      <c r="AE14" s="772">
        <f>Y14/AH14*100</f>
        <v>130.09708737864077</v>
      </c>
      <c r="AG14" s="40">
        <v>7</v>
      </c>
      <c r="AH14" s="2">
        <v>10.3</v>
      </c>
      <c r="AJ14" s="782">
        <v>4</v>
      </c>
      <c r="AK14" s="43" t="s">
        <v>35</v>
      </c>
      <c r="AL14" s="40">
        <v>50.5</v>
      </c>
      <c r="AM14" s="40">
        <v>14.4</v>
      </c>
      <c r="AN14" s="40">
        <f t="shared" si="27"/>
        <v>28.514851485148519</v>
      </c>
      <c r="AO14" s="26">
        <f t="shared" si="56"/>
        <v>6.5276518585675429</v>
      </c>
      <c r="AP14" s="776">
        <f t="shared" si="28"/>
        <v>0</v>
      </c>
      <c r="AQ14" s="776">
        <f t="shared" si="29"/>
        <v>100</v>
      </c>
      <c r="AR14" s="776">
        <f t="shared" si="1"/>
        <v>-4.0999999999999996</v>
      </c>
      <c r="AS14" s="776">
        <f>AM14/AV14*100</f>
        <v>77.837837837837839</v>
      </c>
      <c r="AU14" s="40">
        <v>14.4</v>
      </c>
      <c r="AV14" s="2">
        <v>18.5</v>
      </c>
      <c r="AW14" s="93"/>
      <c r="AX14" s="782">
        <v>4</v>
      </c>
      <c r="AY14" s="43" t="s">
        <v>35</v>
      </c>
      <c r="AZ14" s="40">
        <v>41.5</v>
      </c>
      <c r="BA14" s="40">
        <v>14.4</v>
      </c>
      <c r="BB14" s="40">
        <f t="shared" si="30"/>
        <v>34.69879518072289</v>
      </c>
      <c r="BC14" s="26">
        <f t="shared" si="31"/>
        <v>7.4150360453141095</v>
      </c>
      <c r="BD14" s="776">
        <f t="shared" si="32"/>
        <v>0</v>
      </c>
      <c r="BE14" s="776">
        <f t="shared" si="2"/>
        <v>100</v>
      </c>
      <c r="BF14" s="776">
        <f t="shared" si="3"/>
        <v>-4.0999999999999996</v>
      </c>
      <c r="BG14" s="776">
        <f t="shared" si="4"/>
        <v>77.837837837837839</v>
      </c>
      <c r="BI14" s="40">
        <v>14.4</v>
      </c>
      <c r="BJ14" s="2">
        <v>18.5</v>
      </c>
      <c r="BL14" s="619">
        <v>4</v>
      </c>
      <c r="BM14" s="620" t="s">
        <v>62</v>
      </c>
      <c r="BN14" s="40">
        <v>102.1</v>
      </c>
      <c r="BO14" s="22">
        <v>15.5</v>
      </c>
      <c r="BP14" s="40">
        <f t="shared" si="33"/>
        <v>15.181194906953968</v>
      </c>
      <c r="BQ14" s="26">
        <f t="shared" si="34"/>
        <v>7.9122001020929051</v>
      </c>
      <c r="BR14" s="777">
        <f t="shared" si="35"/>
        <v>5.0999999999999996</v>
      </c>
      <c r="BS14" s="777">
        <f t="shared" si="5"/>
        <v>149.03846153846155</v>
      </c>
      <c r="BT14" s="777">
        <f t="shared" si="6"/>
        <v>5.1999999999999993</v>
      </c>
      <c r="BU14" s="777">
        <f t="shared" si="7"/>
        <v>150.48543689320388</v>
      </c>
      <c r="BW14" s="40">
        <v>10.4</v>
      </c>
      <c r="BX14" s="2">
        <v>10.3</v>
      </c>
      <c r="BZ14" s="633">
        <v>4</v>
      </c>
      <c r="CA14" s="620" t="s">
        <v>35</v>
      </c>
      <c r="CB14" s="66">
        <v>32.5</v>
      </c>
      <c r="CC14" s="22">
        <v>14.4</v>
      </c>
      <c r="CD14" s="783">
        <f t="shared" si="36"/>
        <v>44.307692307692307</v>
      </c>
      <c r="CE14" s="26">
        <f t="shared" si="37"/>
        <v>7.6150185087255418</v>
      </c>
      <c r="CF14" s="777">
        <f t="shared" si="38"/>
        <v>0</v>
      </c>
      <c r="CG14" s="777">
        <f t="shared" si="39"/>
        <v>100</v>
      </c>
      <c r="CH14" s="784">
        <f t="shared" si="40"/>
        <v>-4.0999999999999996</v>
      </c>
      <c r="CI14" s="784">
        <f t="shared" si="41"/>
        <v>77.837837837837839</v>
      </c>
      <c r="CK14" s="2">
        <v>14.4</v>
      </c>
      <c r="CL14" s="2">
        <v>18.5</v>
      </c>
      <c r="CN14" s="637">
        <v>4</v>
      </c>
      <c r="CO14" s="631" t="s">
        <v>26</v>
      </c>
      <c r="CP14" s="66">
        <v>26.2</v>
      </c>
      <c r="CQ14" s="739">
        <v>13.7</v>
      </c>
      <c r="CR14" s="783">
        <f t="shared" si="42"/>
        <v>52.290076335877863</v>
      </c>
      <c r="CS14" s="26">
        <f t="shared" si="43"/>
        <v>7.287234042553191</v>
      </c>
      <c r="CT14" s="784">
        <f t="shared" si="44"/>
        <v>-0.5</v>
      </c>
      <c r="CU14" s="784">
        <f t="shared" si="45"/>
        <v>96.478873239436624</v>
      </c>
      <c r="CV14" s="784">
        <f t="shared" si="46"/>
        <v>-2.1000000000000014</v>
      </c>
      <c r="CW14" s="784">
        <f t="shared" si="8"/>
        <v>86.70886075949366</v>
      </c>
      <c r="CY14" s="2">
        <v>14.2</v>
      </c>
      <c r="CZ14" s="2">
        <v>15.8</v>
      </c>
      <c r="DB14" s="637">
        <v>4</v>
      </c>
      <c r="DC14" s="631" t="s">
        <v>26</v>
      </c>
      <c r="DD14" s="870">
        <v>59.2</v>
      </c>
      <c r="DE14" s="739">
        <v>13.6</v>
      </c>
      <c r="DF14" s="40">
        <f t="shared" si="47"/>
        <v>22.972972972972972</v>
      </c>
      <c r="DG14" s="26">
        <f t="shared" si="48"/>
        <v>7.0211667527103767</v>
      </c>
      <c r="DH14" s="784">
        <f t="shared" si="49"/>
        <v>-9.9999999999999645E-2</v>
      </c>
      <c r="DI14" s="784">
        <f t="shared" si="50"/>
        <v>99.270072992700733</v>
      </c>
      <c r="DJ14" s="784">
        <f t="shared" si="51"/>
        <v>-2.2000000000000011</v>
      </c>
      <c r="DK14" s="784">
        <f t="shared" si="52"/>
        <v>86.075949367088597</v>
      </c>
      <c r="DM14" s="2">
        <v>13.7</v>
      </c>
      <c r="DN14" s="2">
        <v>15.8</v>
      </c>
      <c r="DP14" s="637">
        <v>4</v>
      </c>
      <c r="DQ14" s="631" t="s">
        <v>67</v>
      </c>
      <c r="DR14" s="908">
        <v>257.8</v>
      </c>
      <c r="DS14" s="632">
        <v>11.4</v>
      </c>
      <c r="DT14" s="40">
        <f t="shared" si="53"/>
        <v>4.422032583397983</v>
      </c>
      <c r="DU14" s="26">
        <f t="shared" si="54"/>
        <v>5.9936908517350158</v>
      </c>
      <c r="DV14" s="784">
        <f t="shared" si="9"/>
        <v>-1.5</v>
      </c>
      <c r="DW14" s="784">
        <f t="shared" si="10"/>
        <v>88.372093023255815</v>
      </c>
      <c r="DX14" s="784">
        <f t="shared" si="11"/>
        <v>1.2000000000000011</v>
      </c>
      <c r="DY14" s="784">
        <f>DS14/EB14*100</f>
        <v>111.76470588235294</v>
      </c>
      <c r="EA14" s="2">
        <v>12.9</v>
      </c>
      <c r="EB14" s="2">
        <v>10.199999999999999</v>
      </c>
      <c r="ED14" s="660">
        <v>4</v>
      </c>
      <c r="EE14" s="24" t="s">
        <v>65</v>
      </c>
      <c r="EF14" s="908">
        <v>170.8</v>
      </c>
      <c r="EG14" s="22">
        <v>12.7</v>
      </c>
      <c r="EH14" s="40">
        <f t="shared" si="12"/>
        <v>7.4355971896955486</v>
      </c>
      <c r="EI14" s="26">
        <f t="shared" si="55"/>
        <v>6.7124735729386886</v>
      </c>
      <c r="EJ14" s="777">
        <f t="shared" si="13"/>
        <v>6.3999999999999995</v>
      </c>
      <c r="EK14" s="777">
        <f t="shared" si="14"/>
        <v>201.58730158730157</v>
      </c>
      <c r="EL14" s="777">
        <f t="shared" si="15"/>
        <v>1.1999999999999993</v>
      </c>
      <c r="EM14" s="777">
        <f>EG14/EP14*100</f>
        <v>110.43478260869564</v>
      </c>
      <c r="EO14" s="2">
        <v>6.3</v>
      </c>
      <c r="EP14" s="2">
        <v>11.5</v>
      </c>
    </row>
    <row r="15" spans="1:146" ht="15">
      <c r="A15" s="768">
        <v>5</v>
      </c>
      <c r="B15" s="24" t="s">
        <v>67</v>
      </c>
      <c r="C15" s="40">
        <v>16.3</v>
      </c>
      <c r="D15" s="26">
        <f t="shared" si="16"/>
        <v>6.4047151277013752</v>
      </c>
      <c r="E15" s="12">
        <v>12</v>
      </c>
      <c r="F15" s="13" t="s">
        <v>115</v>
      </c>
      <c r="G15" s="769"/>
      <c r="H15" s="656">
        <v>5</v>
      </c>
      <c r="I15" s="641" t="s">
        <v>26</v>
      </c>
      <c r="J15" s="40">
        <v>25.2</v>
      </c>
      <c r="K15" s="37">
        <v>14.3</v>
      </c>
      <c r="L15" s="11">
        <f t="shared" si="17"/>
        <v>56.746031746031754</v>
      </c>
      <c r="M15" s="26">
        <f t="shared" si="18"/>
        <v>6.0618906316235694</v>
      </c>
      <c r="N15" s="66">
        <f t="shared" si="19"/>
        <v>-0.89999999999999858</v>
      </c>
      <c r="O15" s="66">
        <f t="shared" si="20"/>
        <v>94.078947368421069</v>
      </c>
      <c r="P15" s="66">
        <f t="shared" si="21"/>
        <v>-1.5</v>
      </c>
      <c r="Q15" s="66">
        <f t="shared" si="22"/>
        <v>90.506329113924053</v>
      </c>
      <c r="S15" s="2">
        <v>15.2</v>
      </c>
      <c r="T15" s="2">
        <v>15.8</v>
      </c>
      <c r="V15" s="778">
        <v>5</v>
      </c>
      <c r="W15" s="734" t="s">
        <v>67</v>
      </c>
      <c r="X15" s="11">
        <v>79.5</v>
      </c>
      <c r="Y15" s="11">
        <v>13</v>
      </c>
      <c r="Z15" s="40">
        <f t="shared" si="23"/>
        <v>16.352201257861633</v>
      </c>
      <c r="AA15" s="12">
        <f t="shared" si="24"/>
        <v>6.1291843470061291</v>
      </c>
      <c r="AB15" s="772">
        <f t="shared" si="25"/>
        <v>2.3000000000000007</v>
      </c>
      <c r="AC15" s="772">
        <f t="shared" si="26"/>
        <v>121.49532710280376</v>
      </c>
      <c r="AD15" s="772">
        <f t="shared" si="0"/>
        <v>2.8000000000000007</v>
      </c>
      <c r="AE15" s="772">
        <f>Y15/AH15*100</f>
        <v>127.45098039215688</v>
      </c>
      <c r="AG15" s="37">
        <v>10.7</v>
      </c>
      <c r="AH15" s="2">
        <v>10.199999999999999</v>
      </c>
      <c r="AJ15" s="782">
        <v>5</v>
      </c>
      <c r="AK15" s="43" t="s">
        <v>67</v>
      </c>
      <c r="AL15" s="40">
        <v>283.60000000000002</v>
      </c>
      <c r="AM15" s="40">
        <v>14.1</v>
      </c>
      <c r="AN15" s="40">
        <f t="shared" si="27"/>
        <v>4.9717912552891388</v>
      </c>
      <c r="AO15" s="26">
        <f t="shared" si="56"/>
        <v>6.3916591115140529</v>
      </c>
      <c r="AP15" s="776">
        <f t="shared" si="28"/>
        <v>1.0999999999999996</v>
      </c>
      <c r="AQ15" s="776">
        <f t="shared" si="29"/>
        <v>108.46153846153845</v>
      </c>
      <c r="AR15" s="776">
        <f t="shared" si="1"/>
        <v>3.9000000000000004</v>
      </c>
      <c r="AS15" s="776">
        <f>AM15/AV15*100</f>
        <v>138.23529411764704</v>
      </c>
      <c r="AU15" s="37">
        <v>13</v>
      </c>
      <c r="AV15" s="2">
        <v>10.199999999999999</v>
      </c>
      <c r="AW15" s="93"/>
      <c r="AX15" s="775">
        <v>5</v>
      </c>
      <c r="AY15" s="43" t="s">
        <v>65</v>
      </c>
      <c r="AZ15" s="40">
        <v>119.7</v>
      </c>
      <c r="BA15" s="40">
        <v>11.5</v>
      </c>
      <c r="BB15" s="40">
        <f t="shared" si="30"/>
        <v>9.6073517126148698</v>
      </c>
      <c r="BC15" s="26">
        <f t="shared" si="31"/>
        <v>5.92173017507724</v>
      </c>
      <c r="BD15" s="776">
        <f t="shared" si="32"/>
        <v>0</v>
      </c>
      <c r="BE15" s="776">
        <f t="shared" si="2"/>
        <v>100</v>
      </c>
      <c r="BF15" s="776">
        <f t="shared" si="3"/>
        <v>0</v>
      </c>
      <c r="BG15" s="776">
        <f t="shared" si="4"/>
        <v>100</v>
      </c>
      <c r="BI15" s="37">
        <v>11.5</v>
      </c>
      <c r="BJ15" s="2">
        <v>11.5</v>
      </c>
      <c r="BL15" s="619">
        <v>5</v>
      </c>
      <c r="BM15" s="620" t="s">
        <v>35</v>
      </c>
      <c r="BN15" s="40">
        <v>35.799999999999997</v>
      </c>
      <c r="BO15" s="22">
        <v>14.4</v>
      </c>
      <c r="BP15" s="22">
        <f t="shared" si="33"/>
        <v>40.22346368715084</v>
      </c>
      <c r="BQ15" s="26">
        <f t="shared" si="34"/>
        <v>7.3506891271056665</v>
      </c>
      <c r="BR15" s="776">
        <f t="shared" si="35"/>
        <v>0</v>
      </c>
      <c r="BS15" s="776">
        <f t="shared" si="5"/>
        <v>100</v>
      </c>
      <c r="BT15" s="776">
        <f t="shared" si="6"/>
        <v>-4.0999999999999996</v>
      </c>
      <c r="BU15" s="776">
        <f t="shared" si="7"/>
        <v>77.837837837837839</v>
      </c>
      <c r="BW15" s="37">
        <v>14.4</v>
      </c>
      <c r="BX15" s="2">
        <v>18.5</v>
      </c>
      <c r="BZ15" s="637">
        <v>5</v>
      </c>
      <c r="CA15" s="631" t="s">
        <v>26</v>
      </c>
      <c r="CB15" s="66">
        <v>28</v>
      </c>
      <c r="CC15" s="648">
        <v>14.2</v>
      </c>
      <c r="CD15" s="783">
        <f t="shared" si="36"/>
        <v>50.714285714285708</v>
      </c>
      <c r="CE15" s="26">
        <f t="shared" si="37"/>
        <v>7.5092543627710198</v>
      </c>
      <c r="CF15" s="784">
        <f t="shared" si="38"/>
        <v>-4.1000000000000014</v>
      </c>
      <c r="CG15" s="784">
        <f t="shared" si="39"/>
        <v>77.595628415300538</v>
      </c>
      <c r="CH15" s="784">
        <f t="shared" si="40"/>
        <v>-1.6000000000000014</v>
      </c>
      <c r="CI15" s="784">
        <f t="shared" si="41"/>
        <v>89.873417721518976</v>
      </c>
      <c r="CK15" s="2">
        <v>18.3</v>
      </c>
      <c r="CL15" s="2">
        <v>15.8</v>
      </c>
      <c r="CN15" s="637">
        <v>5</v>
      </c>
      <c r="CO15" s="631" t="s">
        <v>47</v>
      </c>
      <c r="CP15" s="66">
        <v>27.6</v>
      </c>
      <c r="CQ15" s="632">
        <v>11.8</v>
      </c>
      <c r="CR15" s="40">
        <f t="shared" si="42"/>
        <v>42.753623188405797</v>
      </c>
      <c r="CS15" s="26">
        <f t="shared" si="43"/>
        <v>6.2765957446808516</v>
      </c>
      <c r="CT15" s="784">
        <f t="shared" si="44"/>
        <v>-2.7999999999999989</v>
      </c>
      <c r="CU15" s="784">
        <f t="shared" si="45"/>
        <v>80.821917808219183</v>
      </c>
      <c r="CV15" s="784">
        <f t="shared" si="46"/>
        <v>1.1000000000000014</v>
      </c>
      <c r="CW15" s="784">
        <f t="shared" si="8"/>
        <v>110.28037383177572</v>
      </c>
      <c r="CY15" s="2">
        <v>14.6</v>
      </c>
      <c r="CZ15" s="2">
        <v>10.7</v>
      </c>
      <c r="DB15" s="637">
        <v>5</v>
      </c>
      <c r="DC15" s="631" t="s">
        <v>67</v>
      </c>
      <c r="DD15" s="40">
        <v>260.10000000000002</v>
      </c>
      <c r="DE15" s="632">
        <v>12.9</v>
      </c>
      <c r="DF15" s="40">
        <f t="shared" si="47"/>
        <v>4.9596309111880048</v>
      </c>
      <c r="DG15" s="26">
        <f t="shared" si="48"/>
        <v>6.659783169850285</v>
      </c>
      <c r="DH15" s="777">
        <f t="shared" si="49"/>
        <v>1.0999999999999996</v>
      </c>
      <c r="DI15" s="777">
        <f t="shared" si="50"/>
        <v>109.32203389830508</v>
      </c>
      <c r="DJ15" s="777">
        <f t="shared" si="51"/>
        <v>2.7000000000000011</v>
      </c>
      <c r="DK15" s="777">
        <f t="shared" si="52"/>
        <v>126.47058823529413</v>
      </c>
      <c r="DM15" s="2">
        <v>11.8</v>
      </c>
      <c r="DN15" s="2">
        <v>10.199999999999999</v>
      </c>
      <c r="DP15" s="660">
        <v>5</v>
      </c>
      <c r="DQ15" s="24" t="s">
        <v>178</v>
      </c>
      <c r="DR15" s="908">
        <v>101.9</v>
      </c>
      <c r="DS15" s="40">
        <v>9.8000000000000007</v>
      </c>
      <c r="DT15" s="40">
        <f t="shared" si="53"/>
        <v>9.6172718351324828</v>
      </c>
      <c r="DU15" s="26">
        <f t="shared" si="54"/>
        <v>5.152471083070453</v>
      </c>
      <c r="DV15" s="776">
        <f t="shared" si="9"/>
        <v>1.6000000000000014</v>
      </c>
      <c r="DW15" s="776">
        <f t="shared" si="10"/>
        <v>119.51219512195124</v>
      </c>
      <c r="DX15" s="776">
        <f t="shared" si="11"/>
        <v>9.8000000000000007</v>
      </c>
      <c r="DY15" s="776" t="s">
        <v>84</v>
      </c>
      <c r="EA15" s="2">
        <v>8.1999999999999993</v>
      </c>
      <c r="ED15" s="660">
        <v>5</v>
      </c>
      <c r="EE15" s="24" t="s">
        <v>41</v>
      </c>
      <c r="EF15" s="908">
        <v>28.6</v>
      </c>
      <c r="EG15" s="22">
        <v>11.2</v>
      </c>
      <c r="EH15" s="40">
        <f t="shared" si="12"/>
        <v>39.160839160839153</v>
      </c>
      <c r="EI15" s="26">
        <f t="shared" si="55"/>
        <v>5.9196617336152215</v>
      </c>
      <c r="EJ15" s="777">
        <f t="shared" si="13"/>
        <v>5.7999999999999989</v>
      </c>
      <c r="EK15" s="777">
        <f t="shared" si="14"/>
        <v>207.40740740740739</v>
      </c>
      <c r="EL15" s="777">
        <f t="shared" si="15"/>
        <v>6.3999999999999995</v>
      </c>
      <c r="EM15" s="777">
        <f>EG15/EP15*100</f>
        <v>233.33333333333334</v>
      </c>
      <c r="EO15" s="2">
        <v>5.4</v>
      </c>
      <c r="EP15" s="2">
        <v>4.8</v>
      </c>
    </row>
    <row r="16" spans="1:146" ht="15">
      <c r="A16" s="768">
        <v>6</v>
      </c>
      <c r="B16" s="24" t="s">
        <v>65</v>
      </c>
      <c r="C16" s="40">
        <v>15.1</v>
      </c>
      <c r="D16" s="26">
        <f t="shared" si="16"/>
        <v>5.9332023575638511</v>
      </c>
      <c r="E16" s="26">
        <v>-4.7999999999999989</v>
      </c>
      <c r="F16" s="29">
        <v>-24.120603015075375</v>
      </c>
      <c r="G16" s="786"/>
      <c r="H16" s="660">
        <v>6</v>
      </c>
      <c r="I16" s="24" t="s">
        <v>65</v>
      </c>
      <c r="J16" s="40">
        <v>81.2</v>
      </c>
      <c r="K16" s="40">
        <v>11.5</v>
      </c>
      <c r="L16" s="40">
        <f t="shared" si="17"/>
        <v>14.16256157635468</v>
      </c>
      <c r="M16" s="26">
        <f t="shared" si="18"/>
        <v>4.8749470114455278</v>
      </c>
      <c r="N16" s="787">
        <f t="shared" si="19"/>
        <v>0</v>
      </c>
      <c r="O16" s="787">
        <f t="shared" si="20"/>
        <v>100</v>
      </c>
      <c r="P16" s="787">
        <f t="shared" si="21"/>
        <v>0</v>
      </c>
      <c r="Q16" s="787">
        <f t="shared" si="22"/>
        <v>100</v>
      </c>
      <c r="S16" s="2">
        <v>11.5</v>
      </c>
      <c r="T16" s="2">
        <v>11.5</v>
      </c>
      <c r="V16" s="778">
        <v>6</v>
      </c>
      <c r="W16" s="734" t="s">
        <v>77</v>
      </c>
      <c r="X16" s="11">
        <v>44.7</v>
      </c>
      <c r="Y16" s="11">
        <v>12.9</v>
      </c>
      <c r="Z16" s="40">
        <f t="shared" si="23"/>
        <v>28.859060402684563</v>
      </c>
      <c r="AA16" s="12">
        <f t="shared" si="24"/>
        <v>6.0820367751060829</v>
      </c>
      <c r="AB16" s="772">
        <f t="shared" si="25"/>
        <v>12.9</v>
      </c>
      <c r="AC16" s="788" t="s">
        <v>84</v>
      </c>
      <c r="AD16" s="772">
        <f t="shared" si="0"/>
        <v>12.9</v>
      </c>
      <c r="AE16" s="788" t="s">
        <v>84</v>
      </c>
      <c r="AG16" s="40">
        <v>0</v>
      </c>
      <c r="AH16" s="2">
        <v>0</v>
      </c>
      <c r="AJ16" s="782">
        <v>6</v>
      </c>
      <c r="AK16" s="43" t="s">
        <v>62</v>
      </c>
      <c r="AL16" s="40">
        <v>95</v>
      </c>
      <c r="AM16" s="40">
        <v>13</v>
      </c>
      <c r="AN16" s="40">
        <f t="shared" si="27"/>
        <v>13.684210526315791</v>
      </c>
      <c r="AO16" s="26">
        <f t="shared" si="56"/>
        <v>5.8930190389845878</v>
      </c>
      <c r="AP16" s="776">
        <f t="shared" si="28"/>
        <v>-0.40000000000000036</v>
      </c>
      <c r="AQ16" s="776">
        <f t="shared" si="29"/>
        <v>97.014925373134332</v>
      </c>
      <c r="AR16" s="776">
        <f t="shared" si="1"/>
        <v>2.6999999999999993</v>
      </c>
      <c r="AS16" s="776">
        <f>AM16/AV16*100</f>
        <v>126.21359223300969</v>
      </c>
      <c r="AU16" s="40">
        <v>13.4</v>
      </c>
      <c r="AV16" s="2">
        <v>10.3</v>
      </c>
      <c r="AW16" s="93"/>
      <c r="AX16" s="782">
        <v>6</v>
      </c>
      <c r="AY16" s="43" t="s">
        <v>67</v>
      </c>
      <c r="AZ16" s="40">
        <v>245.7</v>
      </c>
      <c r="BA16" s="40">
        <v>11.1</v>
      </c>
      <c r="BB16" s="40">
        <f t="shared" si="30"/>
        <v>4.5177045177045176</v>
      </c>
      <c r="BC16" s="26">
        <f t="shared" si="31"/>
        <v>5.7157569515962923</v>
      </c>
      <c r="BD16" s="776">
        <f t="shared" si="32"/>
        <v>-3</v>
      </c>
      <c r="BE16" s="776">
        <f t="shared" si="2"/>
        <v>78.723404255319153</v>
      </c>
      <c r="BF16" s="776">
        <f t="shared" si="3"/>
        <v>0.90000000000000036</v>
      </c>
      <c r="BG16" s="776">
        <f t="shared" si="4"/>
        <v>108.82352941176472</v>
      </c>
      <c r="BI16" s="40">
        <v>14.1</v>
      </c>
      <c r="BJ16" s="2">
        <v>10.199999999999999</v>
      </c>
      <c r="BL16" s="630">
        <v>6</v>
      </c>
      <c r="BM16" s="631" t="s">
        <v>47</v>
      </c>
      <c r="BN16" s="40">
        <v>36.6</v>
      </c>
      <c r="BO16" s="22">
        <v>11.9</v>
      </c>
      <c r="BP16" s="22">
        <f t="shared" si="33"/>
        <v>32.513661202185787</v>
      </c>
      <c r="BQ16" s="26">
        <f t="shared" si="34"/>
        <v>6.0745278203164883</v>
      </c>
      <c r="BR16" s="776">
        <f t="shared" si="35"/>
        <v>-4.2000000000000011</v>
      </c>
      <c r="BS16" s="776">
        <f t="shared" si="5"/>
        <v>73.91304347826086</v>
      </c>
      <c r="BT16" s="776">
        <f t="shared" si="6"/>
        <v>1.2000000000000011</v>
      </c>
      <c r="BU16" s="776">
        <f t="shared" si="7"/>
        <v>111.21495327102804</v>
      </c>
      <c r="BW16" s="40">
        <v>16.100000000000001</v>
      </c>
      <c r="BX16" s="2">
        <v>10.7</v>
      </c>
      <c r="BZ16" s="637">
        <v>6</v>
      </c>
      <c r="CA16" s="631" t="s">
        <v>67</v>
      </c>
      <c r="CB16" s="66">
        <v>250.3</v>
      </c>
      <c r="CC16" s="632">
        <v>13.4</v>
      </c>
      <c r="CD16" s="40">
        <f t="shared" si="36"/>
        <v>5.3535757091490206</v>
      </c>
      <c r="CE16" s="26">
        <f t="shared" si="37"/>
        <v>7.0861977789529353</v>
      </c>
      <c r="CF16" s="784">
        <f t="shared" si="38"/>
        <v>-3.4000000000000004</v>
      </c>
      <c r="CG16" s="784">
        <f t="shared" si="39"/>
        <v>79.761904761904759</v>
      </c>
      <c r="CH16" s="777">
        <f t="shared" si="40"/>
        <v>3.2000000000000011</v>
      </c>
      <c r="CI16" s="777">
        <f t="shared" si="41"/>
        <v>131.37254901960787</v>
      </c>
      <c r="CK16" s="2">
        <v>16.8</v>
      </c>
      <c r="CL16" s="2">
        <v>10.199999999999999</v>
      </c>
      <c r="CN16" s="637">
        <v>6</v>
      </c>
      <c r="CO16" s="631" t="s">
        <v>67</v>
      </c>
      <c r="CP16" s="66">
        <v>254.8</v>
      </c>
      <c r="CQ16" s="632">
        <v>11.8</v>
      </c>
      <c r="CR16" s="40">
        <f t="shared" si="42"/>
        <v>4.6310832025117739</v>
      </c>
      <c r="CS16" s="26">
        <f t="shared" si="43"/>
        <v>6.2765957446808516</v>
      </c>
      <c r="CT16" s="784">
        <f t="shared" si="44"/>
        <v>-1.5999999999999996</v>
      </c>
      <c r="CU16" s="784">
        <f t="shared" si="45"/>
        <v>88.059701492537314</v>
      </c>
      <c r="CV16" s="777">
        <f t="shared" si="46"/>
        <v>1.6000000000000014</v>
      </c>
      <c r="CW16" s="777">
        <f t="shared" si="8"/>
        <v>115.68627450980394</v>
      </c>
      <c r="CY16" s="2">
        <v>13.4</v>
      </c>
      <c r="CZ16" s="2">
        <v>10.199999999999999</v>
      </c>
      <c r="DB16" s="660">
        <v>6</v>
      </c>
      <c r="DC16" s="24" t="s">
        <v>89</v>
      </c>
      <c r="DD16" s="37">
        <v>38.9</v>
      </c>
      <c r="DE16" s="37">
        <v>8.5</v>
      </c>
      <c r="DF16" s="40">
        <f t="shared" si="47"/>
        <v>21.85089974293059</v>
      </c>
      <c r="DG16" s="26">
        <f t="shared" si="48"/>
        <v>4.3882292204439857</v>
      </c>
      <c r="DH16" s="776">
        <f t="shared" si="49"/>
        <v>0.19999999999999929</v>
      </c>
      <c r="DI16" s="776">
        <f t="shared" si="50"/>
        <v>102.40963855421685</v>
      </c>
      <c r="DJ16" s="776">
        <f t="shared" si="51"/>
        <v>8.5</v>
      </c>
      <c r="DK16" s="776" t="s">
        <v>84</v>
      </c>
      <c r="DM16" s="2">
        <v>8.3000000000000007</v>
      </c>
      <c r="DN16" s="2">
        <v>0</v>
      </c>
      <c r="DP16" s="660">
        <v>6</v>
      </c>
      <c r="DQ16" s="24" t="s">
        <v>21</v>
      </c>
      <c r="DR16" s="908">
        <v>255.9</v>
      </c>
      <c r="DS16" s="37">
        <v>8.6999999999999993</v>
      </c>
      <c r="DT16" s="40">
        <f t="shared" si="53"/>
        <v>3.3997655334114882</v>
      </c>
      <c r="DU16" s="26">
        <f t="shared" si="54"/>
        <v>4.5741324921135647</v>
      </c>
      <c r="DV16" s="776">
        <f t="shared" si="9"/>
        <v>2.7999999999999989</v>
      </c>
      <c r="DW16" s="776">
        <f t="shared" si="10"/>
        <v>147.45762711864404</v>
      </c>
      <c r="DX16" s="776">
        <f t="shared" si="11"/>
        <v>8.6999999999999993</v>
      </c>
      <c r="DY16" s="776" t="s">
        <v>84</v>
      </c>
      <c r="EA16" s="2">
        <v>5.9</v>
      </c>
      <c r="EB16" s="2">
        <v>0</v>
      </c>
      <c r="ED16" s="660">
        <v>6</v>
      </c>
      <c r="EE16" s="24" t="s">
        <v>178</v>
      </c>
      <c r="EF16" s="908">
        <v>59.8</v>
      </c>
      <c r="EG16" s="22">
        <v>10.199999999999999</v>
      </c>
      <c r="EH16" s="40">
        <f t="shared" si="12"/>
        <v>17.056856187290968</v>
      </c>
      <c r="EI16" s="26">
        <f t="shared" si="55"/>
        <v>5.3911205073995774</v>
      </c>
      <c r="EJ16" s="777">
        <f t="shared" si="13"/>
        <v>0.39999999999999858</v>
      </c>
      <c r="EK16" s="777">
        <f t="shared" si="14"/>
        <v>104.08163265306121</v>
      </c>
      <c r="EL16" s="777">
        <f t="shared" si="15"/>
        <v>9.7999999999999989</v>
      </c>
      <c r="EM16" s="777" t="s">
        <v>84</v>
      </c>
      <c r="EO16" s="2">
        <v>9.8000000000000007</v>
      </c>
      <c r="EP16" s="2">
        <v>0.4</v>
      </c>
    </row>
    <row r="17" spans="1:146" ht="15">
      <c r="A17" s="768">
        <v>7</v>
      </c>
      <c r="B17" s="24" t="s">
        <v>45</v>
      </c>
      <c r="C17" s="40">
        <v>14.4</v>
      </c>
      <c r="D17" s="26">
        <f t="shared" si="16"/>
        <v>5.6581532416502949</v>
      </c>
      <c r="E17" s="12">
        <v>11.600000000000001</v>
      </c>
      <c r="F17" s="13" t="s">
        <v>114</v>
      </c>
      <c r="G17" s="769"/>
      <c r="H17" s="660">
        <v>7</v>
      </c>
      <c r="I17" s="24" t="s">
        <v>178</v>
      </c>
      <c r="J17" s="40">
        <v>156.9</v>
      </c>
      <c r="K17" s="40">
        <v>10.8</v>
      </c>
      <c r="L17" s="40">
        <f t="shared" si="17"/>
        <v>6.8833652007648185</v>
      </c>
      <c r="M17" s="26">
        <f t="shared" si="18"/>
        <v>4.5782111064010174</v>
      </c>
      <c r="N17" s="66">
        <f t="shared" si="19"/>
        <v>-0.19999999999999929</v>
      </c>
      <c r="O17" s="66">
        <f t="shared" si="20"/>
        <v>98.181818181818187</v>
      </c>
      <c r="P17" s="66"/>
      <c r="Q17" s="66"/>
      <c r="S17" s="2">
        <v>11</v>
      </c>
      <c r="T17" s="2">
        <v>0.4</v>
      </c>
      <c r="V17" s="778">
        <v>7</v>
      </c>
      <c r="W17" s="734" t="s">
        <v>65</v>
      </c>
      <c r="X17" s="11">
        <v>77.3</v>
      </c>
      <c r="Y17" s="11">
        <v>11.5</v>
      </c>
      <c r="Z17" s="40">
        <f t="shared" si="23"/>
        <v>14.877102199223804</v>
      </c>
      <c r="AA17" s="12">
        <f t="shared" si="24"/>
        <v>5.4219707685054219</v>
      </c>
      <c r="AB17" s="772">
        <f t="shared" si="25"/>
        <v>0</v>
      </c>
      <c r="AC17" s="772">
        <f t="shared" si="26"/>
        <v>100</v>
      </c>
      <c r="AD17" s="772">
        <f t="shared" si="0"/>
        <v>0</v>
      </c>
      <c r="AE17" s="772">
        <f>Y17/AH17*100</f>
        <v>100</v>
      </c>
      <c r="AG17" s="40">
        <v>11.5</v>
      </c>
      <c r="AH17" s="2">
        <v>11.5</v>
      </c>
      <c r="AJ17" s="782">
        <v>7</v>
      </c>
      <c r="AK17" s="43" t="s">
        <v>65</v>
      </c>
      <c r="AL17" s="40">
        <v>80.400000000000006</v>
      </c>
      <c r="AM17" s="40">
        <v>11.5</v>
      </c>
      <c r="AN17" s="40">
        <f t="shared" si="27"/>
        <v>14.303482587064675</v>
      </c>
      <c r="AO17" s="26">
        <f t="shared" si="56"/>
        <v>5.2130553037171357</v>
      </c>
      <c r="AP17" s="776">
        <f t="shared" si="28"/>
        <v>0</v>
      </c>
      <c r="AQ17" s="776">
        <f t="shared" si="29"/>
        <v>100</v>
      </c>
      <c r="AR17" s="776">
        <f t="shared" si="1"/>
        <v>0</v>
      </c>
      <c r="AS17" s="776">
        <f>AM17/AV17*100</f>
        <v>100</v>
      </c>
      <c r="AU17" s="40">
        <v>11.5</v>
      </c>
      <c r="AV17" s="2">
        <v>11.5</v>
      </c>
      <c r="AW17" s="93"/>
      <c r="AX17" s="775">
        <v>7</v>
      </c>
      <c r="AY17" s="43" t="s">
        <v>62</v>
      </c>
      <c r="AZ17" s="40">
        <v>86.9</v>
      </c>
      <c r="BA17" s="40">
        <v>10.4</v>
      </c>
      <c r="BB17" s="40">
        <f t="shared" si="30"/>
        <v>11.967779056386652</v>
      </c>
      <c r="BC17" s="26">
        <f t="shared" si="31"/>
        <v>5.3553038105046351</v>
      </c>
      <c r="BD17" s="776">
        <f t="shared" si="32"/>
        <v>-2.5999999999999996</v>
      </c>
      <c r="BE17" s="776">
        <f t="shared" si="2"/>
        <v>80</v>
      </c>
      <c r="BF17" s="776">
        <f t="shared" si="3"/>
        <v>9.9999999999999645E-2</v>
      </c>
      <c r="BG17" s="776">
        <f t="shared" si="4"/>
        <v>100.97087378640776</v>
      </c>
      <c r="BI17" s="40">
        <v>13</v>
      </c>
      <c r="BJ17" s="2">
        <v>10.3</v>
      </c>
      <c r="BL17" s="630">
        <v>7</v>
      </c>
      <c r="BM17" s="631" t="s">
        <v>65</v>
      </c>
      <c r="BN17" s="40">
        <v>155</v>
      </c>
      <c r="BO17" s="22">
        <v>10.8</v>
      </c>
      <c r="BP17" s="40">
        <f t="shared" si="33"/>
        <v>6.9677419354838719</v>
      </c>
      <c r="BQ17" s="26">
        <f t="shared" si="34"/>
        <v>5.5130168453292505</v>
      </c>
      <c r="BR17" s="776">
        <f t="shared" si="35"/>
        <v>-0.69999999999999929</v>
      </c>
      <c r="BS17" s="776">
        <f t="shared" si="5"/>
        <v>93.913043478260875</v>
      </c>
      <c r="BT17" s="776">
        <f t="shared" si="6"/>
        <v>-0.69999999999999929</v>
      </c>
      <c r="BU17" s="776">
        <f t="shared" si="7"/>
        <v>93.913043478260875</v>
      </c>
      <c r="BW17" s="40">
        <v>11.5</v>
      </c>
      <c r="BX17" s="2">
        <v>11.5</v>
      </c>
      <c r="BZ17" s="633">
        <v>7</v>
      </c>
      <c r="CA17" s="620" t="s">
        <v>89</v>
      </c>
      <c r="CB17" s="66">
        <v>46.3</v>
      </c>
      <c r="CC17" s="591">
        <v>11.7</v>
      </c>
      <c r="CD17" s="40">
        <f t="shared" si="36"/>
        <v>25.269978401727862</v>
      </c>
      <c r="CE17" s="26">
        <f t="shared" si="37"/>
        <v>6.1872025383395028</v>
      </c>
      <c r="CF17" s="784">
        <f t="shared" si="38"/>
        <v>4.5999999999999996</v>
      </c>
      <c r="CG17" s="784">
        <f t="shared" si="39"/>
        <v>164.78873239436621</v>
      </c>
      <c r="CH17" s="777">
        <f t="shared" si="40"/>
        <v>11.7</v>
      </c>
      <c r="CI17" s="777" t="s">
        <v>84</v>
      </c>
      <c r="CK17" s="2">
        <v>7.1</v>
      </c>
      <c r="CL17" s="2">
        <v>0</v>
      </c>
      <c r="CN17" s="660">
        <v>7</v>
      </c>
      <c r="CO17" s="24" t="s">
        <v>51</v>
      </c>
      <c r="CP17" s="66">
        <v>8.6</v>
      </c>
      <c r="CQ17" s="37">
        <v>8.6</v>
      </c>
      <c r="CR17" s="783">
        <f t="shared" si="42"/>
        <v>100</v>
      </c>
      <c r="CS17" s="26">
        <f t="shared" si="43"/>
        <v>4.5744680851063828</v>
      </c>
      <c r="CT17" s="776">
        <f t="shared" si="44"/>
        <v>-0.20000000000000107</v>
      </c>
      <c r="CU17" s="776">
        <f t="shared" si="45"/>
        <v>97.72727272727272</v>
      </c>
      <c r="CV17" s="776">
        <f t="shared" si="46"/>
        <v>-0.30000000000000071</v>
      </c>
      <c r="CW17" s="776">
        <f t="shared" si="8"/>
        <v>96.62921348314606</v>
      </c>
      <c r="CY17" s="2">
        <v>8.8000000000000007</v>
      </c>
      <c r="CZ17" s="2">
        <v>8.9</v>
      </c>
      <c r="DB17" s="660">
        <v>7</v>
      </c>
      <c r="DC17" s="24" t="s">
        <v>51</v>
      </c>
      <c r="DD17" s="40">
        <v>9.6</v>
      </c>
      <c r="DE17" s="40">
        <v>8.5</v>
      </c>
      <c r="DF17" s="783">
        <f t="shared" si="47"/>
        <v>88.541666666666671</v>
      </c>
      <c r="DG17" s="26">
        <f t="shared" si="48"/>
        <v>4.3882292204439857</v>
      </c>
      <c r="DH17" s="776">
        <f t="shared" si="49"/>
        <v>-9.9999999999999645E-2</v>
      </c>
      <c r="DI17" s="776">
        <f t="shared" si="50"/>
        <v>98.83720930232559</v>
      </c>
      <c r="DJ17" s="776">
        <f t="shared" si="51"/>
        <v>-0.40000000000000036</v>
      </c>
      <c r="DK17" s="776">
        <f t="shared" si="52"/>
        <v>95.50561797752809</v>
      </c>
      <c r="DM17" s="2">
        <v>8.6</v>
      </c>
      <c r="DN17" s="2">
        <v>8.9</v>
      </c>
      <c r="DP17" s="660">
        <v>7</v>
      </c>
      <c r="DQ17" s="24" t="s">
        <v>51</v>
      </c>
      <c r="DR17" s="908">
        <v>11.4</v>
      </c>
      <c r="DS17" s="40">
        <v>8.3000000000000007</v>
      </c>
      <c r="DT17" s="783">
        <f t="shared" si="53"/>
        <v>72.807017543859658</v>
      </c>
      <c r="DU17" s="26">
        <f t="shared" si="54"/>
        <v>4.3638275499474242</v>
      </c>
      <c r="DV17" s="776">
        <f t="shared" si="9"/>
        <v>-0.19999999999999929</v>
      </c>
      <c r="DW17" s="776">
        <f t="shared" si="10"/>
        <v>97.64705882352942</v>
      </c>
      <c r="DX17" s="776">
        <f t="shared" si="11"/>
        <v>-0.59999999999999964</v>
      </c>
      <c r="DY17" s="776">
        <f>DS17/EB17*100</f>
        <v>93.258426966292134</v>
      </c>
      <c r="EA17" s="2">
        <v>8.5</v>
      </c>
      <c r="EB17" s="2">
        <v>8.9</v>
      </c>
      <c r="ED17" s="660">
        <v>7</v>
      </c>
      <c r="EE17" s="24" t="s">
        <v>67</v>
      </c>
      <c r="EF17" s="908">
        <v>185</v>
      </c>
      <c r="EG17" s="40">
        <v>9.6</v>
      </c>
      <c r="EH17" s="40">
        <f t="shared" si="12"/>
        <v>5.1891891891891886</v>
      </c>
      <c r="EI17" s="26">
        <f t="shared" si="55"/>
        <v>5.07399577167019</v>
      </c>
      <c r="EJ17" s="776">
        <f t="shared" si="13"/>
        <v>-1.8000000000000007</v>
      </c>
      <c r="EK17" s="776">
        <f t="shared" si="14"/>
        <v>84.210526315789465</v>
      </c>
      <c r="EL17" s="776">
        <f t="shared" si="15"/>
        <v>-0.59999999999999964</v>
      </c>
      <c r="EM17" s="776">
        <f>EG17/EP17*100</f>
        <v>94.117647058823522</v>
      </c>
      <c r="EO17" s="2">
        <v>11.4</v>
      </c>
      <c r="EP17" s="2">
        <v>10.199999999999999</v>
      </c>
    </row>
    <row r="18" spans="1:146" ht="15">
      <c r="A18" s="768">
        <v>8</v>
      </c>
      <c r="B18" s="24" t="s">
        <v>66</v>
      </c>
      <c r="C18" s="40">
        <v>12.3</v>
      </c>
      <c r="D18" s="26">
        <f t="shared" si="16"/>
        <v>4.8330058939096272</v>
      </c>
      <c r="E18" s="12">
        <v>11.700000000000001</v>
      </c>
      <c r="F18" s="13" t="s">
        <v>127</v>
      </c>
      <c r="G18" s="769"/>
      <c r="H18" s="660">
        <v>8</v>
      </c>
      <c r="I18" s="24" t="s">
        <v>67</v>
      </c>
      <c r="J18" s="40">
        <v>77.8</v>
      </c>
      <c r="K18" s="40">
        <v>10.7</v>
      </c>
      <c r="L18" s="40">
        <f t="shared" si="17"/>
        <v>13.753213367609254</v>
      </c>
      <c r="M18" s="26">
        <f t="shared" si="18"/>
        <v>4.53582026282323</v>
      </c>
      <c r="N18" s="66">
        <f t="shared" si="19"/>
        <v>-1.7000000000000011</v>
      </c>
      <c r="O18" s="66">
        <f t="shared" si="20"/>
        <v>86.290322580645153</v>
      </c>
      <c r="P18" s="772">
        <f t="shared" si="21"/>
        <v>0.5</v>
      </c>
      <c r="Q18" s="772">
        <f t="shared" si="22"/>
        <v>104.90196078431373</v>
      </c>
      <c r="S18" s="2">
        <v>12.4</v>
      </c>
      <c r="T18" s="2">
        <v>10.199999999999999</v>
      </c>
      <c r="V18" s="778">
        <v>8</v>
      </c>
      <c r="W18" s="734" t="s">
        <v>51</v>
      </c>
      <c r="X18" s="11">
        <v>10.1</v>
      </c>
      <c r="Y18" s="11">
        <v>10.1</v>
      </c>
      <c r="Z18" s="779">
        <f t="shared" si="23"/>
        <v>100</v>
      </c>
      <c r="AA18" s="12">
        <f t="shared" si="24"/>
        <v>4.7619047619047619</v>
      </c>
      <c r="AB18" s="772">
        <f t="shared" si="25"/>
        <v>0</v>
      </c>
      <c r="AC18" s="772">
        <f t="shared" si="26"/>
        <v>100</v>
      </c>
      <c r="AD18" s="772">
        <f t="shared" si="0"/>
        <v>1.1999999999999993</v>
      </c>
      <c r="AE18" s="772">
        <f t="shared" ref="AE18:AE25" si="57">Y18/AH18*100</f>
        <v>113.48314606741572</v>
      </c>
      <c r="AG18" s="40">
        <v>10.1</v>
      </c>
      <c r="AH18" s="2">
        <v>8.9</v>
      </c>
      <c r="AJ18" s="782">
        <v>8</v>
      </c>
      <c r="AK18" s="43" t="s">
        <v>47</v>
      </c>
      <c r="AL18" s="40">
        <v>33</v>
      </c>
      <c r="AM18" s="40">
        <v>9.9</v>
      </c>
      <c r="AN18" s="40">
        <f t="shared" si="27"/>
        <v>30</v>
      </c>
      <c r="AO18" s="26">
        <f t="shared" si="56"/>
        <v>4.4877606527651857</v>
      </c>
      <c r="AP18" s="776">
        <f t="shared" si="28"/>
        <v>1.4000000000000004</v>
      </c>
      <c r="AQ18" s="776">
        <f t="shared" si="29"/>
        <v>116.47058823529413</v>
      </c>
      <c r="AR18" s="776">
        <f t="shared" si="1"/>
        <v>-0.79999999999999893</v>
      </c>
      <c r="AS18" s="776">
        <f t="shared" ref="AS18:AS45" si="58">AM18/AV18*100</f>
        <v>92.523364485981318</v>
      </c>
      <c r="AU18" s="40">
        <v>8.5</v>
      </c>
      <c r="AV18" s="2">
        <v>10.7</v>
      </c>
      <c r="AW18" s="93"/>
      <c r="AX18" s="782">
        <v>8</v>
      </c>
      <c r="AY18" s="43" t="s">
        <v>51</v>
      </c>
      <c r="AZ18" s="40">
        <v>8.9</v>
      </c>
      <c r="BA18" s="40">
        <v>8.9</v>
      </c>
      <c r="BB18" s="783">
        <f t="shared" si="30"/>
        <v>100</v>
      </c>
      <c r="BC18" s="26">
        <f t="shared" si="31"/>
        <v>4.5829042224510816</v>
      </c>
      <c r="BD18" s="776">
        <f t="shared" si="32"/>
        <v>0.40000000000000036</v>
      </c>
      <c r="BE18" s="776">
        <f t="shared" si="2"/>
        <v>104.70588235294119</v>
      </c>
      <c r="BF18" s="776">
        <f t="shared" si="3"/>
        <v>-1.7999999999999989</v>
      </c>
      <c r="BG18" s="776">
        <f t="shared" si="4"/>
        <v>83.177570093457959</v>
      </c>
      <c r="BI18" s="40">
        <v>8.5</v>
      </c>
      <c r="BJ18" s="2">
        <v>10.7</v>
      </c>
      <c r="BL18" s="656">
        <v>8</v>
      </c>
      <c r="BM18" s="641" t="s">
        <v>51</v>
      </c>
      <c r="BN18" s="40">
        <v>8.9</v>
      </c>
      <c r="BO18" s="37">
        <v>8.9</v>
      </c>
      <c r="BP18" s="22">
        <f t="shared" si="33"/>
        <v>100</v>
      </c>
      <c r="BQ18" s="26">
        <f t="shared" si="34"/>
        <v>4.543134252169474</v>
      </c>
      <c r="BR18" s="776">
        <f t="shared" si="35"/>
        <v>0</v>
      </c>
      <c r="BS18" s="776">
        <f t="shared" si="5"/>
        <v>100</v>
      </c>
      <c r="BT18" s="776">
        <f t="shared" si="6"/>
        <v>0</v>
      </c>
      <c r="BU18" s="776">
        <f t="shared" si="7"/>
        <v>100</v>
      </c>
      <c r="BW18" s="40">
        <v>8.9</v>
      </c>
      <c r="BX18" s="2">
        <v>8.9</v>
      </c>
      <c r="BZ18" s="633">
        <v>8</v>
      </c>
      <c r="CA18" s="620" t="s">
        <v>65</v>
      </c>
      <c r="CB18" s="66">
        <v>185.5</v>
      </c>
      <c r="CC18" s="22">
        <v>10.8</v>
      </c>
      <c r="CD18" s="40">
        <f t="shared" si="36"/>
        <v>5.822102425876011</v>
      </c>
      <c r="CE18" s="26">
        <f t="shared" si="37"/>
        <v>5.7112638815441565</v>
      </c>
      <c r="CF18" s="777">
        <f t="shared" si="38"/>
        <v>0</v>
      </c>
      <c r="CG18" s="777">
        <f t="shared" si="39"/>
        <v>100</v>
      </c>
      <c r="CH18" s="784">
        <f t="shared" si="40"/>
        <v>-0.69999999999999929</v>
      </c>
      <c r="CI18" s="784">
        <f t="shared" si="41"/>
        <v>93.913043478260875</v>
      </c>
      <c r="CK18" s="2">
        <v>10.8</v>
      </c>
      <c r="CL18" s="2">
        <v>11.5</v>
      </c>
      <c r="CN18" s="660">
        <v>8</v>
      </c>
      <c r="CO18" s="24" t="s">
        <v>89</v>
      </c>
      <c r="CP18" s="66">
        <v>44.5</v>
      </c>
      <c r="CQ18" s="37">
        <v>8.3000000000000007</v>
      </c>
      <c r="CR18" s="40">
        <f t="shared" si="42"/>
        <v>18.651685393258429</v>
      </c>
      <c r="CS18" s="26">
        <f t="shared" si="43"/>
        <v>4.4148936170212769</v>
      </c>
      <c r="CT18" s="776">
        <f t="shared" si="44"/>
        <v>-3.3999999999999986</v>
      </c>
      <c r="CU18" s="776">
        <f t="shared" si="45"/>
        <v>70.940170940170958</v>
      </c>
      <c r="CV18" s="789">
        <f t="shared" si="46"/>
        <v>8.3000000000000007</v>
      </c>
      <c r="CW18" s="789" t="s">
        <v>84</v>
      </c>
      <c r="CY18" s="2">
        <v>11.7</v>
      </c>
      <c r="CZ18" s="2">
        <v>0</v>
      </c>
      <c r="DB18" s="660">
        <v>8</v>
      </c>
      <c r="DC18" s="24" t="s">
        <v>71</v>
      </c>
      <c r="DD18" s="40">
        <v>49</v>
      </c>
      <c r="DE18" s="40">
        <v>8.3000000000000007</v>
      </c>
      <c r="DF18" s="40">
        <f t="shared" si="47"/>
        <v>16.938775510204081</v>
      </c>
      <c r="DG18" s="26">
        <f t="shared" si="48"/>
        <v>4.2849767681982449</v>
      </c>
      <c r="DH18" s="776">
        <f t="shared" si="49"/>
        <v>5.1000000000000005</v>
      </c>
      <c r="DI18" s="776">
        <f t="shared" si="50"/>
        <v>259.375</v>
      </c>
      <c r="DJ18" s="776">
        <f t="shared" si="51"/>
        <v>5.1000000000000005</v>
      </c>
      <c r="DK18" s="776">
        <f t="shared" si="52"/>
        <v>259.375</v>
      </c>
      <c r="DM18" s="2">
        <v>3.2</v>
      </c>
      <c r="DN18" s="2">
        <v>3.2</v>
      </c>
      <c r="DP18" s="660">
        <v>8</v>
      </c>
      <c r="DQ18" s="24" t="s">
        <v>89</v>
      </c>
      <c r="DR18" s="908">
        <v>88.9</v>
      </c>
      <c r="DS18" s="37">
        <v>7.9</v>
      </c>
      <c r="DT18" s="40">
        <f t="shared" si="53"/>
        <v>8.8863892013498322</v>
      </c>
      <c r="DU18" s="26">
        <f t="shared" si="54"/>
        <v>4.1535226077812837</v>
      </c>
      <c r="DV18" s="776">
        <f t="shared" si="9"/>
        <v>-0.59999999999999964</v>
      </c>
      <c r="DW18" s="776">
        <f t="shared" si="10"/>
        <v>92.941176470588232</v>
      </c>
      <c r="DX18" s="776">
        <f t="shared" si="11"/>
        <v>7.9</v>
      </c>
      <c r="DY18" s="776" t="s">
        <v>84</v>
      </c>
      <c r="EA18" s="2">
        <v>8.5</v>
      </c>
      <c r="EB18" s="2">
        <v>0</v>
      </c>
      <c r="ED18" s="660">
        <v>8</v>
      </c>
      <c r="EE18" s="24" t="s">
        <v>21</v>
      </c>
      <c r="EF18" s="908">
        <v>171.8</v>
      </c>
      <c r="EG18" s="37">
        <v>8.5</v>
      </c>
      <c r="EH18" s="40">
        <f t="shared" si="12"/>
        <v>4.9476135040745053</v>
      </c>
      <c r="EI18" s="26">
        <f t="shared" si="55"/>
        <v>4.4926004228329814</v>
      </c>
      <c r="EJ18" s="776">
        <f t="shared" si="13"/>
        <v>-0.19999999999999929</v>
      </c>
      <c r="EK18" s="776">
        <f t="shared" si="14"/>
        <v>97.701149425287355</v>
      </c>
      <c r="EL18" s="789">
        <f t="shared" si="15"/>
        <v>8.5</v>
      </c>
      <c r="EM18" s="789" t="s">
        <v>84</v>
      </c>
      <c r="EO18" s="2">
        <v>8.6999999999999993</v>
      </c>
      <c r="EP18" s="2">
        <v>0</v>
      </c>
    </row>
    <row r="19" spans="1:146" ht="15">
      <c r="A19" s="768">
        <v>9</v>
      </c>
      <c r="B19" s="24" t="s">
        <v>41</v>
      </c>
      <c r="C19" s="40">
        <v>9.3000000000000007</v>
      </c>
      <c r="D19" s="26">
        <f t="shared" si="16"/>
        <v>3.654223968565816</v>
      </c>
      <c r="E19" s="26">
        <v>-5</v>
      </c>
      <c r="F19" s="29">
        <v>-34.96503496503496</v>
      </c>
      <c r="G19" s="786"/>
      <c r="H19" s="660">
        <v>9</v>
      </c>
      <c r="I19" s="24" t="s">
        <v>51</v>
      </c>
      <c r="J19" s="40">
        <v>13.1</v>
      </c>
      <c r="K19" s="37">
        <v>10.1</v>
      </c>
      <c r="L19" s="11">
        <f t="shared" si="17"/>
        <v>77.099236641221367</v>
      </c>
      <c r="M19" s="26">
        <f t="shared" si="18"/>
        <v>4.2814752013565069</v>
      </c>
      <c r="N19" s="66">
        <f t="shared" si="19"/>
        <v>-1.0999999999999996</v>
      </c>
      <c r="O19" s="66">
        <f t="shared" si="20"/>
        <v>90.178571428571431</v>
      </c>
      <c r="P19" s="772">
        <f t="shared" si="21"/>
        <v>1.1999999999999993</v>
      </c>
      <c r="Q19" s="772">
        <f t="shared" si="22"/>
        <v>113.48314606741572</v>
      </c>
      <c r="S19" s="2">
        <v>11.2</v>
      </c>
      <c r="T19" s="2">
        <v>8.9</v>
      </c>
      <c r="V19" s="782">
        <v>9</v>
      </c>
      <c r="W19" s="43" t="s">
        <v>47</v>
      </c>
      <c r="X19" s="40">
        <v>31.8</v>
      </c>
      <c r="Y19" s="40">
        <v>8.5</v>
      </c>
      <c r="Z19" s="40">
        <f t="shared" si="23"/>
        <v>26.729559748427672</v>
      </c>
      <c r="AA19" s="26">
        <f t="shared" si="24"/>
        <v>4.0075436115040075</v>
      </c>
      <c r="AB19" s="772">
        <f t="shared" si="25"/>
        <v>1.4000000000000004</v>
      </c>
      <c r="AC19" s="772">
        <f t="shared" si="26"/>
        <v>119.71830985915493</v>
      </c>
      <c r="AD19" s="66">
        <f t="shared" si="0"/>
        <v>-2.1999999999999993</v>
      </c>
      <c r="AE19" s="66">
        <f t="shared" si="57"/>
        <v>79.439252336448604</v>
      </c>
      <c r="AG19" s="37">
        <v>7.1</v>
      </c>
      <c r="AH19" s="2">
        <v>10.7</v>
      </c>
      <c r="AJ19" s="649">
        <v>9</v>
      </c>
      <c r="AK19" s="14" t="s">
        <v>17</v>
      </c>
      <c r="AL19" s="16">
        <v>112.8</v>
      </c>
      <c r="AM19" s="16">
        <v>9.1999999999999993</v>
      </c>
      <c r="AN19" s="16">
        <f t="shared" si="27"/>
        <v>8.1560283687943258</v>
      </c>
      <c r="AO19" s="17">
        <f>AM19/220.6*100</f>
        <v>4.1704442429737076</v>
      </c>
      <c r="AP19" s="781">
        <f t="shared" si="28"/>
        <v>9.1999999999999993</v>
      </c>
      <c r="AQ19" s="781" t="s">
        <v>84</v>
      </c>
      <c r="AR19" s="781">
        <f t="shared" si="1"/>
        <v>9.1999999999999993</v>
      </c>
      <c r="AS19" s="781" t="s">
        <v>84</v>
      </c>
      <c r="AU19" s="37">
        <v>0</v>
      </c>
      <c r="AV19" s="2">
        <v>0</v>
      </c>
      <c r="AW19" s="93"/>
      <c r="AX19" s="775">
        <v>9</v>
      </c>
      <c r="AY19" s="43" t="s">
        <v>9</v>
      </c>
      <c r="AZ19" s="28">
        <v>8.4</v>
      </c>
      <c r="BA19" s="28">
        <v>7.3</v>
      </c>
      <c r="BB19" s="783">
        <f t="shared" si="30"/>
        <v>86.904761904761898</v>
      </c>
      <c r="BC19" s="26">
        <f t="shared" si="31"/>
        <v>3.7590113285272917</v>
      </c>
      <c r="BD19" s="776">
        <f t="shared" si="32"/>
        <v>0</v>
      </c>
      <c r="BE19" s="776">
        <f t="shared" si="2"/>
        <v>100</v>
      </c>
      <c r="BF19" s="776">
        <f>BA19-BJ19</f>
        <v>0</v>
      </c>
      <c r="BG19" s="776">
        <f t="shared" si="4"/>
        <v>100</v>
      </c>
      <c r="BI19" s="37">
        <v>7.3</v>
      </c>
      <c r="BJ19" s="2">
        <v>7.3</v>
      </c>
      <c r="BL19" s="656">
        <v>9</v>
      </c>
      <c r="BM19" s="641" t="s">
        <v>17</v>
      </c>
      <c r="BN19" s="28">
        <v>129.9</v>
      </c>
      <c r="BO19" s="40">
        <v>7.8</v>
      </c>
      <c r="BP19" s="40">
        <f t="shared" si="33"/>
        <v>6.0046189376443415</v>
      </c>
      <c r="BQ19" s="26">
        <f t="shared" si="34"/>
        <v>3.9816232771822357</v>
      </c>
      <c r="BR19" s="776">
        <f t="shared" si="35"/>
        <v>3.2</v>
      </c>
      <c r="BS19" s="776">
        <f t="shared" si="5"/>
        <v>169.56521739130437</v>
      </c>
      <c r="BT19" s="776">
        <f t="shared" si="6"/>
        <v>7.8</v>
      </c>
      <c r="BU19" s="776" t="s">
        <v>84</v>
      </c>
      <c r="BW19" s="37">
        <v>4.5999999999999996</v>
      </c>
      <c r="BX19" s="2">
        <v>0</v>
      </c>
      <c r="BZ19" s="606">
        <v>9</v>
      </c>
      <c r="CA19" s="24" t="s">
        <v>51</v>
      </c>
      <c r="CB19" s="66">
        <v>9.3000000000000007</v>
      </c>
      <c r="CC19" s="37">
        <v>8.8000000000000007</v>
      </c>
      <c r="CD19" s="783">
        <f t="shared" si="36"/>
        <v>94.623655913978496</v>
      </c>
      <c r="CE19" s="26">
        <f t="shared" si="37"/>
        <v>4.6536224219989428</v>
      </c>
      <c r="CF19" s="776">
        <f t="shared" si="38"/>
        <v>-9.9999999999999645E-2</v>
      </c>
      <c r="CG19" s="776">
        <f t="shared" si="39"/>
        <v>98.876404494382029</v>
      </c>
      <c r="CH19" s="776">
        <f t="shared" si="40"/>
        <v>-9.9999999999999645E-2</v>
      </c>
      <c r="CI19" s="776">
        <f t="shared" si="41"/>
        <v>98.876404494382029</v>
      </c>
      <c r="CK19" s="2">
        <v>8.9</v>
      </c>
      <c r="CL19" s="2">
        <v>8.9</v>
      </c>
      <c r="CN19" s="640">
        <v>9</v>
      </c>
      <c r="CO19" s="641" t="s">
        <v>178</v>
      </c>
      <c r="CP19" s="66">
        <v>85</v>
      </c>
      <c r="CQ19" s="11">
        <v>7.5</v>
      </c>
      <c r="CR19" s="40">
        <f t="shared" si="42"/>
        <v>8.8235294117647065</v>
      </c>
      <c r="CS19" s="26">
        <f t="shared" si="43"/>
        <v>3.9893617021276597</v>
      </c>
      <c r="CT19" s="789">
        <f t="shared" si="44"/>
        <v>1</v>
      </c>
      <c r="CU19" s="789">
        <f t="shared" si="45"/>
        <v>115.38461538461537</v>
      </c>
      <c r="CV19" s="789">
        <f t="shared" si="46"/>
        <v>7.1</v>
      </c>
      <c r="CW19" s="789" t="s">
        <v>84</v>
      </c>
      <c r="CY19" s="2">
        <v>6.5</v>
      </c>
      <c r="CZ19" s="2">
        <v>0.4</v>
      </c>
      <c r="DB19" s="660">
        <v>9</v>
      </c>
      <c r="DC19" s="24" t="s">
        <v>178</v>
      </c>
      <c r="DD19" s="40">
        <v>81.900000000000006</v>
      </c>
      <c r="DE19" s="40">
        <v>8.1999999999999993</v>
      </c>
      <c r="DF19" s="40">
        <f t="shared" si="47"/>
        <v>10.012210012210012</v>
      </c>
      <c r="DG19" s="26">
        <f t="shared" si="48"/>
        <v>4.2333505420753745</v>
      </c>
      <c r="DH19" s="776">
        <f t="shared" si="49"/>
        <v>0.69999999999999929</v>
      </c>
      <c r="DI19" s="776">
        <f t="shared" si="50"/>
        <v>109.33333333333333</v>
      </c>
      <c r="DJ19" s="776">
        <f t="shared" si="51"/>
        <v>7.7999999999999989</v>
      </c>
      <c r="DK19" s="776" t="s">
        <v>84</v>
      </c>
      <c r="DM19" s="2">
        <v>7.5</v>
      </c>
      <c r="DN19" s="2">
        <v>0.4</v>
      </c>
      <c r="DP19" s="660">
        <v>9</v>
      </c>
      <c r="DQ19" s="24" t="s">
        <v>9</v>
      </c>
      <c r="DR19" s="908">
        <v>8.1999999999999993</v>
      </c>
      <c r="DS19" s="28">
        <v>7.3</v>
      </c>
      <c r="DT19" s="783">
        <f t="shared" si="53"/>
        <v>89.024390243902445</v>
      </c>
      <c r="DU19" s="26">
        <f t="shared" si="54"/>
        <v>3.8380651945320721</v>
      </c>
      <c r="DV19" s="776">
        <f t="shared" si="9"/>
        <v>0</v>
      </c>
      <c r="DW19" s="776">
        <f t="shared" si="10"/>
        <v>100</v>
      </c>
      <c r="DX19" s="776">
        <f t="shared" si="11"/>
        <v>0</v>
      </c>
      <c r="DY19" s="776">
        <f t="shared" ref="DY19:DY48" si="59">DS19/EB19*100</f>
        <v>100</v>
      </c>
      <c r="EA19" s="2">
        <v>7.3</v>
      </c>
      <c r="EB19" s="2">
        <v>7.3</v>
      </c>
      <c r="ED19" s="660">
        <v>9</v>
      </c>
      <c r="EE19" s="24" t="s">
        <v>51</v>
      </c>
      <c r="EF19" s="908">
        <v>7.7</v>
      </c>
      <c r="EG19" s="40">
        <v>7.7</v>
      </c>
      <c r="EH19" s="783">
        <f t="shared" si="12"/>
        <v>100</v>
      </c>
      <c r="EI19" s="26">
        <f t="shared" si="55"/>
        <v>4.0697674418604652</v>
      </c>
      <c r="EJ19" s="776">
        <f t="shared" si="13"/>
        <v>-0.60000000000000053</v>
      </c>
      <c r="EK19" s="776">
        <f t="shared" si="14"/>
        <v>92.771084337349393</v>
      </c>
      <c r="EL19" s="776">
        <f t="shared" si="15"/>
        <v>-1.2000000000000002</v>
      </c>
      <c r="EM19" s="776">
        <f t="shared" ref="EM19:EM46" si="60">EG19/EP19*100</f>
        <v>86.516853932584269</v>
      </c>
      <c r="EO19" s="2">
        <v>8.3000000000000007</v>
      </c>
      <c r="EP19" s="2">
        <v>8.9</v>
      </c>
    </row>
    <row r="20" spans="1:146" ht="15">
      <c r="A20" s="768">
        <v>10</v>
      </c>
      <c r="B20" s="24" t="s">
        <v>8</v>
      </c>
      <c r="C20" s="28">
        <v>7.2</v>
      </c>
      <c r="D20" s="26">
        <f t="shared" si="16"/>
        <v>2.8290766208251474</v>
      </c>
      <c r="E20" s="12">
        <v>2.9000000000000004</v>
      </c>
      <c r="F20" s="13">
        <v>67.441860465116292</v>
      </c>
      <c r="G20" s="769"/>
      <c r="H20" s="660">
        <v>10</v>
      </c>
      <c r="I20" s="24" t="s">
        <v>9</v>
      </c>
      <c r="J20" s="28">
        <v>12.3</v>
      </c>
      <c r="K20" s="28">
        <v>9.3000000000000007</v>
      </c>
      <c r="L20" s="11">
        <f t="shared" si="17"/>
        <v>75.609756097560975</v>
      </c>
      <c r="M20" s="26">
        <f t="shared" si="18"/>
        <v>3.9423484527342096</v>
      </c>
      <c r="N20" s="772">
        <f t="shared" si="19"/>
        <v>2.0000000000000009</v>
      </c>
      <c r="O20" s="772">
        <f t="shared" si="20"/>
        <v>127.39726027397262</v>
      </c>
      <c r="P20" s="772">
        <f t="shared" si="21"/>
        <v>2.0000000000000009</v>
      </c>
      <c r="Q20" s="772">
        <f t="shared" si="22"/>
        <v>127.39726027397262</v>
      </c>
      <c r="S20" s="2">
        <v>7.3</v>
      </c>
      <c r="T20" s="2">
        <v>7.3</v>
      </c>
      <c r="V20" s="782">
        <v>10</v>
      </c>
      <c r="W20" s="43" t="s">
        <v>71</v>
      </c>
      <c r="X20" s="28">
        <v>43.2</v>
      </c>
      <c r="Y20" s="40">
        <v>8.1999999999999993</v>
      </c>
      <c r="Z20" s="40">
        <f t="shared" si="23"/>
        <v>18.981481481481481</v>
      </c>
      <c r="AA20" s="26">
        <f t="shared" si="24"/>
        <v>3.8661008958038661</v>
      </c>
      <c r="AB20" s="66">
        <f t="shared" si="25"/>
        <v>-7.2000000000000011</v>
      </c>
      <c r="AC20" s="66">
        <f t="shared" si="26"/>
        <v>53.246753246753244</v>
      </c>
      <c r="AD20" s="772">
        <f t="shared" si="0"/>
        <v>4.9999999999999991</v>
      </c>
      <c r="AE20" s="772">
        <f t="shared" si="57"/>
        <v>256.24999999999994</v>
      </c>
      <c r="AG20" s="28">
        <v>15.4</v>
      </c>
      <c r="AH20" s="2">
        <v>3.2</v>
      </c>
      <c r="AJ20" s="782">
        <v>10</v>
      </c>
      <c r="AK20" s="43" t="s">
        <v>51</v>
      </c>
      <c r="AL20" s="40">
        <v>8.9</v>
      </c>
      <c r="AM20" s="40">
        <v>8.9</v>
      </c>
      <c r="AN20" s="783">
        <f t="shared" si="27"/>
        <v>100</v>
      </c>
      <c r="AO20" s="26">
        <f t="shared" si="56"/>
        <v>4.0344514959202185</v>
      </c>
      <c r="AP20" s="776">
        <f t="shared" si="28"/>
        <v>-1.1999999999999993</v>
      </c>
      <c r="AQ20" s="776">
        <f t="shared" si="29"/>
        <v>88.118811881188137</v>
      </c>
      <c r="AR20" s="776">
        <f t="shared" si="1"/>
        <v>0</v>
      </c>
      <c r="AS20" s="776">
        <f t="shared" si="58"/>
        <v>100</v>
      </c>
      <c r="AU20" s="28">
        <v>10.1</v>
      </c>
      <c r="AV20" s="2">
        <v>8.9</v>
      </c>
      <c r="AW20" s="93"/>
      <c r="AX20" s="782">
        <v>10</v>
      </c>
      <c r="AY20" s="43" t="s">
        <v>23</v>
      </c>
      <c r="AZ20" s="40">
        <v>17.600000000000001</v>
      </c>
      <c r="BA20" s="40">
        <v>5.7</v>
      </c>
      <c r="BB20" s="40">
        <f t="shared" si="30"/>
        <v>32.386363636363633</v>
      </c>
      <c r="BC20" s="26">
        <f t="shared" si="31"/>
        <v>2.9351184346035017</v>
      </c>
      <c r="BD20" s="776">
        <f t="shared" si="32"/>
        <v>-1</v>
      </c>
      <c r="BE20" s="776">
        <f t="shared" si="2"/>
        <v>85.074626865671647</v>
      </c>
      <c r="BF20" s="776">
        <f t="shared" si="3"/>
        <v>-2.8999999999999995</v>
      </c>
      <c r="BG20" s="776">
        <f t="shared" si="4"/>
        <v>66.279069767441868</v>
      </c>
      <c r="BI20" s="28">
        <v>6.7</v>
      </c>
      <c r="BJ20" s="2">
        <v>8.6</v>
      </c>
      <c r="BL20" s="656">
        <v>10</v>
      </c>
      <c r="BM20" s="641" t="s">
        <v>9</v>
      </c>
      <c r="BN20" s="40">
        <v>8.4</v>
      </c>
      <c r="BO20" s="28">
        <v>7.3</v>
      </c>
      <c r="BP20" s="22">
        <f t="shared" si="33"/>
        <v>86.904761904761898</v>
      </c>
      <c r="BQ20" s="26">
        <f t="shared" si="34"/>
        <v>3.7263910158244</v>
      </c>
      <c r="BR20" s="776">
        <f t="shared" si="35"/>
        <v>0</v>
      </c>
      <c r="BS20" s="776">
        <f t="shared" si="5"/>
        <v>100</v>
      </c>
      <c r="BT20" s="776">
        <f t="shared" si="6"/>
        <v>0</v>
      </c>
      <c r="BU20" s="776">
        <f t="shared" si="7"/>
        <v>100</v>
      </c>
      <c r="BW20" s="28">
        <v>7.3</v>
      </c>
      <c r="BX20" s="2">
        <v>7.3</v>
      </c>
      <c r="BZ20" s="640">
        <v>10</v>
      </c>
      <c r="CA20" s="641" t="s">
        <v>9</v>
      </c>
      <c r="CB20" s="66">
        <v>8.4</v>
      </c>
      <c r="CC20" s="27">
        <v>7.3</v>
      </c>
      <c r="CD20" s="783">
        <f t="shared" si="36"/>
        <v>86.904761904761898</v>
      </c>
      <c r="CE20" s="26">
        <f t="shared" si="37"/>
        <v>3.8603913273400319</v>
      </c>
      <c r="CF20" s="789">
        <f t="shared" si="38"/>
        <v>0</v>
      </c>
      <c r="CG20" s="789">
        <f t="shared" si="39"/>
        <v>100</v>
      </c>
      <c r="CH20" s="789">
        <f t="shared" si="40"/>
        <v>0</v>
      </c>
      <c r="CI20" s="789">
        <f t="shared" si="41"/>
        <v>100</v>
      </c>
      <c r="CK20" s="2">
        <v>7.3</v>
      </c>
      <c r="CL20" s="2">
        <v>7.3</v>
      </c>
      <c r="CN20" s="640">
        <v>10</v>
      </c>
      <c r="CO20" s="641" t="s">
        <v>9</v>
      </c>
      <c r="CP20" s="66">
        <v>8.4</v>
      </c>
      <c r="CQ20" s="27">
        <v>7.3</v>
      </c>
      <c r="CR20" s="783">
        <f t="shared" si="42"/>
        <v>86.904761904761898</v>
      </c>
      <c r="CS20" s="26">
        <f t="shared" si="43"/>
        <v>3.8829787234042552</v>
      </c>
      <c r="CT20" s="789">
        <f t="shared" si="44"/>
        <v>0</v>
      </c>
      <c r="CU20" s="789">
        <f t="shared" si="45"/>
        <v>100</v>
      </c>
      <c r="CV20" s="789">
        <f t="shared" si="46"/>
        <v>0</v>
      </c>
      <c r="CW20" s="789">
        <f>CQ20/CZ20*100</f>
        <v>100</v>
      </c>
      <c r="CY20" s="2">
        <v>7.3</v>
      </c>
      <c r="CZ20" s="2">
        <v>7.3</v>
      </c>
      <c r="DB20" s="660">
        <v>10</v>
      </c>
      <c r="DC20" s="24" t="s">
        <v>9</v>
      </c>
      <c r="DD20" s="28">
        <v>8.1999999999999993</v>
      </c>
      <c r="DE20" s="28">
        <v>7.3</v>
      </c>
      <c r="DF20" s="783">
        <f t="shared" si="47"/>
        <v>89.024390243902445</v>
      </c>
      <c r="DG20" s="26">
        <f t="shared" si="48"/>
        <v>3.7687145069695407</v>
      </c>
      <c r="DH20" s="776">
        <f t="shared" si="49"/>
        <v>0</v>
      </c>
      <c r="DI20" s="776">
        <f t="shared" si="50"/>
        <v>100</v>
      </c>
      <c r="DJ20" s="776">
        <f t="shared" si="51"/>
        <v>0</v>
      </c>
      <c r="DK20" s="776">
        <f t="shared" si="52"/>
        <v>100</v>
      </c>
      <c r="DM20" s="2">
        <v>7.3</v>
      </c>
      <c r="DN20" s="2">
        <v>7.3</v>
      </c>
      <c r="DP20" s="660">
        <v>10</v>
      </c>
      <c r="DQ20" s="24" t="s">
        <v>47</v>
      </c>
      <c r="DR20" s="908">
        <v>27.9</v>
      </c>
      <c r="DS20" s="40">
        <v>6.8</v>
      </c>
      <c r="DT20" s="40">
        <f t="shared" si="53"/>
        <v>24.372759856630825</v>
      </c>
      <c r="DU20" s="26">
        <f t="shared" si="54"/>
        <v>3.5751840168243953</v>
      </c>
      <c r="DV20" s="776">
        <f t="shared" si="9"/>
        <v>0</v>
      </c>
      <c r="DW20" s="776">
        <f t="shared" si="10"/>
        <v>100</v>
      </c>
      <c r="DX20" s="776">
        <f t="shared" si="11"/>
        <v>-3.8999999999999995</v>
      </c>
      <c r="DY20" s="776">
        <f t="shared" si="59"/>
        <v>63.551401869158887</v>
      </c>
      <c r="EA20" s="2">
        <v>6.8</v>
      </c>
      <c r="EB20" s="2">
        <v>10.7</v>
      </c>
      <c r="ED20" s="660">
        <v>10</v>
      </c>
      <c r="EE20" s="24" t="s">
        <v>9</v>
      </c>
      <c r="EF20" s="908">
        <v>8.1999999999999993</v>
      </c>
      <c r="EG20" s="27">
        <v>7.3</v>
      </c>
      <c r="EH20" s="783">
        <f t="shared" si="12"/>
        <v>89.024390243902445</v>
      </c>
      <c r="EI20" s="26">
        <f t="shared" si="55"/>
        <v>3.8583509513742071</v>
      </c>
      <c r="EJ20" s="789">
        <f t="shared" si="13"/>
        <v>0</v>
      </c>
      <c r="EK20" s="789">
        <f t="shared" si="14"/>
        <v>100</v>
      </c>
      <c r="EL20" s="789">
        <f t="shared" si="15"/>
        <v>0</v>
      </c>
      <c r="EM20" s="789">
        <f t="shared" si="60"/>
        <v>100</v>
      </c>
      <c r="EO20" s="2">
        <v>7.3</v>
      </c>
      <c r="EP20" s="2">
        <v>7.3</v>
      </c>
    </row>
    <row r="21" spans="1:146" ht="15">
      <c r="A21" s="768">
        <v>11</v>
      </c>
      <c r="B21" s="24" t="s">
        <v>61</v>
      </c>
      <c r="C21" s="40">
        <v>6.4</v>
      </c>
      <c r="D21" s="26">
        <f t="shared" si="16"/>
        <v>2.514734774066798</v>
      </c>
      <c r="E21" s="12">
        <v>3.9000000000000004</v>
      </c>
      <c r="F21" s="13" t="s">
        <v>372</v>
      </c>
      <c r="G21" s="769"/>
      <c r="H21" s="660">
        <v>11</v>
      </c>
      <c r="I21" s="24" t="s">
        <v>47</v>
      </c>
      <c r="J21" s="40">
        <v>33.299999999999997</v>
      </c>
      <c r="K21" s="40">
        <v>7.1</v>
      </c>
      <c r="L21" s="40">
        <f t="shared" si="17"/>
        <v>21.321321321321321</v>
      </c>
      <c r="M21" s="26">
        <f t="shared" si="18"/>
        <v>3.0097498940228911</v>
      </c>
      <c r="N21" s="787">
        <f t="shared" si="19"/>
        <v>0</v>
      </c>
      <c r="O21" s="787">
        <f t="shared" si="20"/>
        <v>100</v>
      </c>
      <c r="P21" s="66">
        <f t="shared" si="21"/>
        <v>-3.5999999999999996</v>
      </c>
      <c r="Q21" s="66">
        <f t="shared" si="22"/>
        <v>66.355140186915889</v>
      </c>
      <c r="S21" s="2">
        <v>7.1</v>
      </c>
      <c r="T21" s="2">
        <v>10.7</v>
      </c>
      <c r="V21" s="782">
        <v>11</v>
      </c>
      <c r="W21" s="43" t="s">
        <v>9</v>
      </c>
      <c r="X21" s="40">
        <v>8.3000000000000007</v>
      </c>
      <c r="Y21" s="28">
        <v>7.3</v>
      </c>
      <c r="Z21" s="11">
        <f t="shared" si="23"/>
        <v>87.951807228915655</v>
      </c>
      <c r="AA21" s="26">
        <f t="shared" si="24"/>
        <v>3.4417727487034413</v>
      </c>
      <c r="AB21" s="66">
        <f t="shared" si="25"/>
        <v>-2.0000000000000009</v>
      </c>
      <c r="AC21" s="787">
        <f t="shared" si="26"/>
        <v>78.494623655913969</v>
      </c>
      <c r="AD21" s="772">
        <f t="shared" si="0"/>
        <v>0</v>
      </c>
      <c r="AE21" s="772">
        <f t="shared" si="57"/>
        <v>100</v>
      </c>
      <c r="AG21" s="40">
        <v>9.3000000000000007</v>
      </c>
      <c r="AH21" s="2">
        <v>7.3</v>
      </c>
      <c r="AJ21" s="782">
        <v>11</v>
      </c>
      <c r="AK21" s="43" t="s">
        <v>9</v>
      </c>
      <c r="AL21" s="28">
        <v>8.3000000000000007</v>
      </c>
      <c r="AM21" s="28">
        <v>7.3</v>
      </c>
      <c r="AN21" s="783">
        <f t="shared" si="27"/>
        <v>87.951807228915655</v>
      </c>
      <c r="AO21" s="26">
        <f t="shared" si="56"/>
        <v>3.309156844968268</v>
      </c>
      <c r="AP21" s="776">
        <f t="shared" si="28"/>
        <v>0</v>
      </c>
      <c r="AQ21" s="790">
        <f t="shared" si="29"/>
        <v>100</v>
      </c>
      <c r="AR21" s="776">
        <f t="shared" si="1"/>
        <v>0</v>
      </c>
      <c r="AS21" s="776">
        <f t="shared" si="58"/>
        <v>100</v>
      </c>
      <c r="AU21" s="40">
        <v>7.3</v>
      </c>
      <c r="AV21" s="2">
        <v>7.3</v>
      </c>
      <c r="AW21" s="93"/>
      <c r="AX21" s="791">
        <v>11</v>
      </c>
      <c r="AY21" s="668" t="s">
        <v>63</v>
      </c>
      <c r="AZ21" s="594">
        <v>45.5</v>
      </c>
      <c r="BA21" s="594">
        <v>5.7</v>
      </c>
      <c r="BB21" s="594">
        <f t="shared" si="30"/>
        <v>12.527472527472527</v>
      </c>
      <c r="BC21" s="792">
        <f>BA21/194.2*100</f>
        <v>2.9351184346035017</v>
      </c>
      <c r="BD21" s="793">
        <f t="shared" si="32"/>
        <v>5.7</v>
      </c>
      <c r="BE21" s="794" t="s">
        <v>84</v>
      </c>
      <c r="BF21" s="793">
        <f t="shared" si="3"/>
        <v>5.7</v>
      </c>
      <c r="BG21" s="793" t="s">
        <v>84</v>
      </c>
      <c r="BI21" s="40">
        <v>0</v>
      </c>
      <c r="BJ21" s="2">
        <v>0</v>
      </c>
      <c r="BL21" s="656">
        <v>11</v>
      </c>
      <c r="BM21" s="641" t="s">
        <v>89</v>
      </c>
      <c r="BN21" s="40">
        <v>110.8</v>
      </c>
      <c r="BO21" s="37">
        <v>7.1</v>
      </c>
      <c r="BP21" s="40">
        <f t="shared" si="33"/>
        <v>6.4079422382671476</v>
      </c>
      <c r="BQ21" s="26">
        <f t="shared" si="34"/>
        <v>3.6242981112812656</v>
      </c>
      <c r="BR21" s="776">
        <f t="shared" si="35"/>
        <v>2.3999999999999995</v>
      </c>
      <c r="BS21" s="776">
        <f t="shared" si="5"/>
        <v>151.06382978723403</v>
      </c>
      <c r="BT21" s="776">
        <f t="shared" si="6"/>
        <v>7.1</v>
      </c>
      <c r="BU21" s="776" t="s">
        <v>84</v>
      </c>
      <c r="BW21" s="40">
        <v>4.7</v>
      </c>
      <c r="BX21" s="2">
        <v>0</v>
      </c>
      <c r="BZ21" s="640">
        <v>11</v>
      </c>
      <c r="CA21" s="641" t="s">
        <v>178</v>
      </c>
      <c r="CB21" s="66">
        <v>96.5</v>
      </c>
      <c r="CC21" s="11">
        <v>6.5</v>
      </c>
      <c r="CD21" s="40">
        <f t="shared" si="36"/>
        <v>6.7357512953367875</v>
      </c>
      <c r="CE21" s="26">
        <f t="shared" si="37"/>
        <v>3.4373347435219461</v>
      </c>
      <c r="CF21" s="789">
        <f t="shared" si="38"/>
        <v>0</v>
      </c>
      <c r="CG21" s="789">
        <f t="shared" si="39"/>
        <v>100</v>
      </c>
      <c r="CH21" s="776">
        <f t="shared" si="40"/>
        <v>6</v>
      </c>
      <c r="CI21" s="776" t="s">
        <v>84</v>
      </c>
      <c r="CK21" s="2">
        <v>6.5</v>
      </c>
      <c r="CL21" s="2">
        <v>0.5</v>
      </c>
      <c r="CN21" s="606">
        <v>11</v>
      </c>
      <c r="CO21" s="24" t="s">
        <v>65</v>
      </c>
      <c r="CP21" s="66">
        <v>198.2</v>
      </c>
      <c r="CQ21" s="40">
        <v>6.3</v>
      </c>
      <c r="CR21" s="40">
        <f t="shared" si="42"/>
        <v>3.1786074672048437</v>
      </c>
      <c r="CS21" s="26">
        <f t="shared" si="43"/>
        <v>3.3510638297872339</v>
      </c>
      <c r="CT21" s="776">
        <f t="shared" si="44"/>
        <v>-4.5000000000000009</v>
      </c>
      <c r="CU21" s="776">
        <f t="shared" si="45"/>
        <v>58.333333333333329</v>
      </c>
      <c r="CV21" s="776">
        <f t="shared" si="46"/>
        <v>-5.2</v>
      </c>
      <c r="CW21" s="776">
        <f>CQ21/CZ21*100</f>
        <v>54.782608695652172</v>
      </c>
      <c r="CY21" s="2">
        <v>10.8</v>
      </c>
      <c r="CZ21" s="2">
        <v>11.5</v>
      </c>
      <c r="DB21" s="660">
        <v>11</v>
      </c>
      <c r="DC21" s="24" t="s">
        <v>47</v>
      </c>
      <c r="DD21" s="40">
        <v>17.899999999999999</v>
      </c>
      <c r="DE21" s="40">
        <v>6.8</v>
      </c>
      <c r="DF21" s="40">
        <f t="shared" si="47"/>
        <v>37.988826815642462</v>
      </c>
      <c r="DG21" s="26">
        <f t="shared" si="48"/>
        <v>3.5105833763551884</v>
      </c>
      <c r="DH21" s="776">
        <f t="shared" si="49"/>
        <v>-5.0000000000000009</v>
      </c>
      <c r="DI21" s="776">
        <f t="shared" si="50"/>
        <v>57.627118644067785</v>
      </c>
      <c r="DJ21" s="776">
        <f t="shared" si="51"/>
        <v>-3.8999999999999995</v>
      </c>
      <c r="DK21" s="776">
        <f t="shared" si="52"/>
        <v>63.551401869158887</v>
      </c>
      <c r="DM21" s="2">
        <v>11.8</v>
      </c>
      <c r="DN21" s="2">
        <v>10.7</v>
      </c>
      <c r="DP21" s="660">
        <v>11</v>
      </c>
      <c r="DQ21" s="24" t="s">
        <v>65</v>
      </c>
      <c r="DR21" s="908">
        <v>184.5</v>
      </c>
      <c r="DS21" s="40">
        <v>6.3</v>
      </c>
      <c r="DT21" s="40">
        <f t="shared" si="53"/>
        <v>3.4146341463414629</v>
      </c>
      <c r="DU21" s="26">
        <f t="shared" si="54"/>
        <v>3.3123028391167195</v>
      </c>
      <c r="DV21" s="776">
        <f t="shared" si="9"/>
        <v>0</v>
      </c>
      <c r="DW21" s="776">
        <f t="shared" si="10"/>
        <v>100</v>
      </c>
      <c r="DX21" s="776">
        <f t="shared" si="11"/>
        <v>-5.2</v>
      </c>
      <c r="DY21" s="776">
        <f t="shared" si="59"/>
        <v>54.782608695652172</v>
      </c>
      <c r="EA21" s="2">
        <v>6.3</v>
      </c>
      <c r="EB21" s="2">
        <v>11.5</v>
      </c>
      <c r="ED21" s="660">
        <v>11</v>
      </c>
      <c r="EE21" s="24" t="s">
        <v>89</v>
      </c>
      <c r="EF21" s="908">
        <v>38.1</v>
      </c>
      <c r="EG21" s="37">
        <v>7.2</v>
      </c>
      <c r="EH21" s="40">
        <f t="shared" si="12"/>
        <v>18.897637795275589</v>
      </c>
      <c r="EI21" s="26">
        <f t="shared" si="55"/>
        <v>3.8054968287526427</v>
      </c>
      <c r="EJ21" s="776">
        <f t="shared" si="13"/>
        <v>-0.70000000000000018</v>
      </c>
      <c r="EK21" s="776">
        <f t="shared" si="14"/>
        <v>91.139240506329116</v>
      </c>
      <c r="EL21" s="789">
        <f t="shared" si="15"/>
        <v>7.2</v>
      </c>
      <c r="EM21" s="789" t="s">
        <v>84</v>
      </c>
      <c r="EO21" s="2">
        <v>7.9</v>
      </c>
      <c r="EP21" s="2">
        <v>0</v>
      </c>
    </row>
    <row r="22" spans="1:146" ht="15">
      <c r="A22" s="768">
        <v>12</v>
      </c>
      <c r="B22" s="24" t="s">
        <v>47</v>
      </c>
      <c r="C22" s="40">
        <v>6.1</v>
      </c>
      <c r="D22" s="26">
        <f t="shared" si="16"/>
        <v>2.3968565815324161</v>
      </c>
      <c r="E22" s="12">
        <v>5.3</v>
      </c>
      <c r="F22" s="13" t="s">
        <v>126</v>
      </c>
      <c r="G22" s="769"/>
      <c r="H22" s="660">
        <v>12</v>
      </c>
      <c r="I22" s="24" t="s">
        <v>62</v>
      </c>
      <c r="J22" s="40">
        <v>107.3</v>
      </c>
      <c r="K22" s="40">
        <v>7</v>
      </c>
      <c r="L22" s="40">
        <f t="shared" si="17"/>
        <v>6.5237651444548002</v>
      </c>
      <c r="M22" s="26">
        <f t="shared" si="18"/>
        <v>2.9673590504451037</v>
      </c>
      <c r="N22" s="772">
        <f t="shared" si="19"/>
        <v>0.20000000000000018</v>
      </c>
      <c r="O22" s="772">
        <f t="shared" si="20"/>
        <v>102.94117647058825</v>
      </c>
      <c r="P22" s="66">
        <f t="shared" si="21"/>
        <v>-3.3000000000000007</v>
      </c>
      <c r="Q22" s="66">
        <f t="shared" si="22"/>
        <v>67.961165048543677</v>
      </c>
      <c r="S22" s="2">
        <v>6.8</v>
      </c>
      <c r="T22" s="2">
        <v>10.3</v>
      </c>
      <c r="V22" s="782">
        <v>12</v>
      </c>
      <c r="W22" s="43" t="s">
        <v>32</v>
      </c>
      <c r="X22" s="40">
        <v>10.5</v>
      </c>
      <c r="Y22" s="40">
        <v>6.6</v>
      </c>
      <c r="Z22" s="11">
        <f t="shared" si="23"/>
        <v>62.857142857142854</v>
      </c>
      <c r="AA22" s="26">
        <f t="shared" si="24"/>
        <v>3.1117397454031117</v>
      </c>
      <c r="AB22" s="772">
        <f t="shared" si="25"/>
        <v>4.3999999999999995</v>
      </c>
      <c r="AC22" s="772">
        <f t="shared" si="26"/>
        <v>299.99999999999994</v>
      </c>
      <c r="AD22" s="772">
        <f t="shared" si="0"/>
        <v>6.6</v>
      </c>
      <c r="AE22" s="772" t="s">
        <v>84</v>
      </c>
      <c r="AG22" s="40">
        <v>2.2000000000000002</v>
      </c>
      <c r="AH22" s="2">
        <v>0</v>
      </c>
      <c r="AJ22" s="782">
        <v>12</v>
      </c>
      <c r="AK22" s="43" t="s">
        <v>23</v>
      </c>
      <c r="AL22" s="40">
        <v>22.2</v>
      </c>
      <c r="AM22" s="40">
        <v>6.7</v>
      </c>
      <c r="AN22" s="40">
        <f t="shared" si="27"/>
        <v>30.180180180180184</v>
      </c>
      <c r="AO22" s="26">
        <f t="shared" si="56"/>
        <v>3.0371713508612874</v>
      </c>
      <c r="AP22" s="776">
        <f t="shared" si="28"/>
        <v>1.2999999999999998</v>
      </c>
      <c r="AQ22" s="776">
        <f t="shared" si="29"/>
        <v>124.07407407407408</v>
      </c>
      <c r="AR22" s="776">
        <f t="shared" si="1"/>
        <v>-1.8999999999999995</v>
      </c>
      <c r="AS22" s="776">
        <f t="shared" si="58"/>
        <v>77.906976744186053</v>
      </c>
      <c r="AU22" s="40">
        <v>5.4</v>
      </c>
      <c r="AV22" s="2">
        <v>8.6</v>
      </c>
      <c r="AW22" s="93"/>
      <c r="AX22" s="782">
        <v>12</v>
      </c>
      <c r="AY22" s="43" t="s">
        <v>72</v>
      </c>
      <c r="AZ22" s="40">
        <v>9.6999999999999993</v>
      </c>
      <c r="BA22" s="40">
        <v>5.3</v>
      </c>
      <c r="BB22" s="783">
        <f t="shared" si="30"/>
        <v>54.639175257731964</v>
      </c>
      <c r="BC22" s="26">
        <f t="shared" si="31"/>
        <v>2.729145211122554</v>
      </c>
      <c r="BD22" s="776">
        <f t="shared" si="32"/>
        <v>0.20000000000000018</v>
      </c>
      <c r="BE22" s="776">
        <f t="shared" si="2"/>
        <v>103.92156862745099</v>
      </c>
      <c r="BF22" s="776">
        <f t="shared" si="3"/>
        <v>1.0999999999999996</v>
      </c>
      <c r="BG22" s="776">
        <f>BA22/BJ22*100</f>
        <v>126.19047619047619</v>
      </c>
      <c r="BI22" s="40">
        <v>5.0999999999999996</v>
      </c>
      <c r="BJ22" s="2">
        <v>4.2</v>
      </c>
      <c r="BL22" s="656">
        <v>12</v>
      </c>
      <c r="BM22" s="641" t="s">
        <v>178</v>
      </c>
      <c r="BN22" s="40">
        <v>99.6</v>
      </c>
      <c r="BO22" s="40">
        <v>6.5</v>
      </c>
      <c r="BP22" s="40">
        <f t="shared" si="33"/>
        <v>6.5261044176706831</v>
      </c>
      <c r="BQ22" s="26">
        <f t="shared" si="34"/>
        <v>3.3180193976518635</v>
      </c>
      <c r="BR22" s="776">
        <f t="shared" si="35"/>
        <v>1.7000000000000002</v>
      </c>
      <c r="BS22" s="776">
        <f t="shared" si="5"/>
        <v>135.41666666666669</v>
      </c>
      <c r="BT22" s="776">
        <f t="shared" si="6"/>
        <v>6.5</v>
      </c>
      <c r="BU22" s="776" t="s">
        <v>84</v>
      </c>
      <c r="BW22" s="40">
        <v>4.8</v>
      </c>
      <c r="BX22" s="2">
        <v>0</v>
      </c>
      <c r="BZ22" s="640">
        <v>12</v>
      </c>
      <c r="CA22" s="641" t="s">
        <v>72</v>
      </c>
      <c r="CB22" s="66">
        <v>8.5</v>
      </c>
      <c r="CC22" s="38">
        <v>5.4</v>
      </c>
      <c r="CD22" s="783">
        <f t="shared" si="36"/>
        <v>63.529411764705891</v>
      </c>
      <c r="CE22" s="26">
        <f t="shared" si="37"/>
        <v>2.8556319407720783</v>
      </c>
      <c r="CF22" s="776">
        <f t="shared" si="38"/>
        <v>-0.59999999999999964</v>
      </c>
      <c r="CG22" s="776">
        <f t="shared" si="39"/>
        <v>90</v>
      </c>
      <c r="CH22" s="789">
        <f t="shared" si="40"/>
        <v>1.2000000000000002</v>
      </c>
      <c r="CI22" s="789">
        <f t="shared" si="41"/>
        <v>128.57142857142858</v>
      </c>
      <c r="CK22" s="2">
        <v>6</v>
      </c>
      <c r="CL22" s="2">
        <v>4.2</v>
      </c>
      <c r="CN22" s="640">
        <v>12</v>
      </c>
      <c r="CO22" s="641" t="s">
        <v>63</v>
      </c>
      <c r="CP22" s="66">
        <v>79.7</v>
      </c>
      <c r="CQ22" s="11">
        <v>5.7</v>
      </c>
      <c r="CR22" s="40">
        <f t="shared" si="42"/>
        <v>7.1518193224592217</v>
      </c>
      <c r="CS22" s="26">
        <f t="shared" si="43"/>
        <v>3.0319148936170217</v>
      </c>
      <c r="CT22" s="789">
        <f t="shared" si="44"/>
        <v>3.8000000000000003</v>
      </c>
      <c r="CU22" s="789">
        <f t="shared" si="45"/>
        <v>300.00000000000006</v>
      </c>
      <c r="CV22" s="789">
        <f t="shared" si="46"/>
        <v>5.7</v>
      </c>
      <c r="CW22" s="789" t="s">
        <v>84</v>
      </c>
      <c r="CY22" s="2">
        <v>1.9</v>
      </c>
      <c r="CZ22" s="2">
        <v>0</v>
      </c>
      <c r="DB22" s="660">
        <v>12</v>
      </c>
      <c r="DC22" s="24" t="s">
        <v>65</v>
      </c>
      <c r="DD22" s="40">
        <v>177.4</v>
      </c>
      <c r="DE22" s="40">
        <v>6.3</v>
      </c>
      <c r="DF22" s="40">
        <f t="shared" si="47"/>
        <v>3.5512965050732808</v>
      </c>
      <c r="DG22" s="26">
        <f t="shared" si="48"/>
        <v>3.252452245740836</v>
      </c>
      <c r="DH22" s="776">
        <f t="shared" si="49"/>
        <v>0</v>
      </c>
      <c r="DI22" s="776">
        <f t="shared" si="50"/>
        <v>100</v>
      </c>
      <c r="DJ22" s="776">
        <f t="shared" si="51"/>
        <v>-5.2</v>
      </c>
      <c r="DK22" s="776">
        <f t="shared" si="52"/>
        <v>54.782608695652172</v>
      </c>
      <c r="DM22" s="2">
        <v>6.3</v>
      </c>
      <c r="DN22" s="2">
        <v>11.5</v>
      </c>
      <c r="DP22" s="660">
        <v>12</v>
      </c>
      <c r="DQ22" s="24" t="s">
        <v>16</v>
      </c>
      <c r="DR22" s="908">
        <v>55.3</v>
      </c>
      <c r="DS22" s="28">
        <v>5.9</v>
      </c>
      <c r="DT22" s="40">
        <f t="shared" si="53"/>
        <v>10.669077757685354</v>
      </c>
      <c r="DU22" s="26">
        <f t="shared" si="54"/>
        <v>3.101997896950579</v>
      </c>
      <c r="DV22" s="776">
        <f t="shared" si="9"/>
        <v>3.1000000000000005</v>
      </c>
      <c r="DW22" s="776">
        <f t="shared" si="10"/>
        <v>210.71428571428572</v>
      </c>
      <c r="DX22" s="776">
        <f t="shared" si="11"/>
        <v>3.1000000000000005</v>
      </c>
      <c r="DY22" s="776">
        <f t="shared" si="59"/>
        <v>210.71428571428572</v>
      </c>
      <c r="EA22" s="2">
        <v>2.8</v>
      </c>
      <c r="EB22" s="2">
        <v>2.8</v>
      </c>
      <c r="ED22" s="660">
        <v>12</v>
      </c>
      <c r="EE22" s="24" t="s">
        <v>20</v>
      </c>
      <c r="EF22" s="908">
        <v>36.5</v>
      </c>
      <c r="EG22" s="38">
        <v>6.3</v>
      </c>
      <c r="EH22" s="40">
        <f t="shared" si="12"/>
        <v>17.260273972602739</v>
      </c>
      <c r="EI22" s="26">
        <f t="shared" si="55"/>
        <v>3.3298097251585626</v>
      </c>
      <c r="EJ22" s="789">
        <f t="shared" si="13"/>
        <v>5.8999999999999995</v>
      </c>
      <c r="EK22" s="789" t="s">
        <v>433</v>
      </c>
      <c r="EL22" s="776">
        <f t="shared" si="15"/>
        <v>-7.3</v>
      </c>
      <c r="EM22" s="776">
        <f t="shared" si="60"/>
        <v>46.32352941176471</v>
      </c>
      <c r="EO22" s="2">
        <v>0.4</v>
      </c>
      <c r="EP22" s="2">
        <v>13.6</v>
      </c>
    </row>
    <row r="23" spans="1:146" ht="15">
      <c r="A23" s="768">
        <v>13</v>
      </c>
      <c r="B23" s="24" t="s">
        <v>44</v>
      </c>
      <c r="C23" s="40">
        <v>5.7</v>
      </c>
      <c r="D23" s="26">
        <f t="shared" si="16"/>
        <v>2.2396856581532414</v>
      </c>
      <c r="E23" s="26">
        <v>-1.5999999999999996</v>
      </c>
      <c r="F23" s="29">
        <v>-21.917808219178085</v>
      </c>
      <c r="G23" s="786"/>
      <c r="H23" s="660">
        <v>13</v>
      </c>
      <c r="I23" s="24" t="s">
        <v>2</v>
      </c>
      <c r="J23" s="40">
        <v>47.9</v>
      </c>
      <c r="K23" s="37">
        <v>6.7</v>
      </c>
      <c r="L23" s="40">
        <f t="shared" si="17"/>
        <v>13.987473903966599</v>
      </c>
      <c r="M23" s="26">
        <f t="shared" si="18"/>
        <v>2.8401865197117422</v>
      </c>
      <c r="N23" s="66">
        <f t="shared" si="19"/>
        <v>-1.2999999999999998</v>
      </c>
      <c r="O23" s="66">
        <f t="shared" si="20"/>
        <v>83.75</v>
      </c>
      <c r="P23" s="66">
        <f t="shared" si="21"/>
        <v>-4.8</v>
      </c>
      <c r="Q23" s="66">
        <f t="shared" si="22"/>
        <v>58.260869565217391</v>
      </c>
      <c r="S23" s="2">
        <v>8</v>
      </c>
      <c r="T23" s="2">
        <v>11.5</v>
      </c>
      <c r="V23" s="782">
        <v>13</v>
      </c>
      <c r="W23" s="43" t="s">
        <v>2</v>
      </c>
      <c r="X23" s="40">
        <v>51.3</v>
      </c>
      <c r="Y23" s="40">
        <v>5.9</v>
      </c>
      <c r="Z23" s="40">
        <f t="shared" si="23"/>
        <v>11.500974658869396</v>
      </c>
      <c r="AA23" s="26">
        <f t="shared" si="24"/>
        <v>2.7817067421027821</v>
      </c>
      <c r="AB23" s="66">
        <f t="shared" si="25"/>
        <v>-0.79999999999999982</v>
      </c>
      <c r="AC23" s="66">
        <f t="shared" si="26"/>
        <v>88.059701492537314</v>
      </c>
      <c r="AD23" s="66">
        <f t="shared" si="0"/>
        <v>-5.6</v>
      </c>
      <c r="AE23" s="66">
        <f t="shared" si="57"/>
        <v>51.304347826086961</v>
      </c>
      <c r="AG23" s="37">
        <v>6.7</v>
      </c>
      <c r="AH23" s="2">
        <v>11.5</v>
      </c>
      <c r="AJ23" s="782">
        <v>13</v>
      </c>
      <c r="AK23" s="43" t="s">
        <v>2</v>
      </c>
      <c r="AL23" s="40">
        <v>53.3</v>
      </c>
      <c r="AM23" s="58">
        <v>6</v>
      </c>
      <c r="AN23" s="40">
        <f t="shared" si="27"/>
        <v>11.257035647279551</v>
      </c>
      <c r="AO23" s="26">
        <f t="shared" si="56"/>
        <v>2.7198549410698094</v>
      </c>
      <c r="AP23" s="776">
        <f t="shared" si="28"/>
        <v>9.9999999999999645E-2</v>
      </c>
      <c r="AQ23" s="776">
        <f t="shared" si="29"/>
        <v>101.69491525423729</v>
      </c>
      <c r="AR23" s="776">
        <f t="shared" si="1"/>
        <v>-5.5</v>
      </c>
      <c r="AS23" s="776">
        <f t="shared" si="58"/>
        <v>52.173913043478258</v>
      </c>
      <c r="AU23" s="37">
        <v>5.9</v>
      </c>
      <c r="AV23" s="2">
        <v>11.5</v>
      </c>
      <c r="AW23" s="93"/>
      <c r="AX23" s="775">
        <v>13</v>
      </c>
      <c r="AY23" s="43" t="s">
        <v>21</v>
      </c>
      <c r="AZ23" s="40">
        <v>169.6</v>
      </c>
      <c r="BA23" s="40">
        <v>4.9000000000000004</v>
      </c>
      <c r="BB23" s="40">
        <f t="shared" si="30"/>
        <v>2.8891509433962268</v>
      </c>
      <c r="BC23" s="26">
        <f t="shared" si="31"/>
        <v>2.5231719876416068</v>
      </c>
      <c r="BD23" s="776">
        <f t="shared" si="32"/>
        <v>0.20000000000000018</v>
      </c>
      <c r="BE23" s="776">
        <f t="shared" si="2"/>
        <v>104.25531914893618</v>
      </c>
      <c r="BF23" s="776">
        <f t="shared" si="3"/>
        <v>4.9000000000000004</v>
      </c>
      <c r="BG23" s="776" t="s">
        <v>84</v>
      </c>
      <c r="BI23" s="37">
        <v>4.7</v>
      </c>
      <c r="BJ23" s="2">
        <v>0</v>
      </c>
      <c r="BL23" s="660">
        <v>13</v>
      </c>
      <c r="BM23" s="24" t="s">
        <v>72</v>
      </c>
      <c r="BN23" s="40">
        <v>10.3</v>
      </c>
      <c r="BO23" s="37">
        <v>5.2</v>
      </c>
      <c r="BP23" s="22">
        <f t="shared" si="33"/>
        <v>50.485436893203882</v>
      </c>
      <c r="BQ23" s="26">
        <f t="shared" si="34"/>
        <v>2.6544155181214903</v>
      </c>
      <c r="BR23" s="776">
        <f t="shared" si="35"/>
        <v>-9.9999999999999645E-2</v>
      </c>
      <c r="BS23" s="776">
        <f t="shared" si="5"/>
        <v>98.113207547169822</v>
      </c>
      <c r="BT23" s="776">
        <f t="shared" si="6"/>
        <v>1</v>
      </c>
      <c r="BU23" s="776">
        <f>BO23/BX23*100</f>
        <v>123.80952380952381</v>
      </c>
      <c r="BW23" s="37">
        <v>5.3</v>
      </c>
      <c r="BX23" s="2">
        <v>4.2</v>
      </c>
      <c r="BZ23" s="640">
        <v>13</v>
      </c>
      <c r="CA23" s="641" t="s">
        <v>21</v>
      </c>
      <c r="CB23" s="66">
        <v>161.9</v>
      </c>
      <c r="CC23" s="38">
        <v>5.3</v>
      </c>
      <c r="CD23" s="40">
        <f t="shared" si="36"/>
        <v>3.2736256948733784</v>
      </c>
      <c r="CE23" s="26">
        <f t="shared" si="37"/>
        <v>2.8027498677948173</v>
      </c>
      <c r="CF23" s="789">
        <f t="shared" si="38"/>
        <v>0.20000000000000018</v>
      </c>
      <c r="CG23" s="789">
        <f t="shared" si="39"/>
        <v>103.92156862745099</v>
      </c>
      <c r="CH23" s="789">
        <f t="shared" si="40"/>
        <v>5.3</v>
      </c>
      <c r="CI23" s="789" t="s">
        <v>84</v>
      </c>
      <c r="CK23" s="2">
        <v>5.0999999999999996</v>
      </c>
      <c r="CL23" s="2">
        <v>0</v>
      </c>
      <c r="CN23" s="640">
        <v>13</v>
      </c>
      <c r="CO23" s="641" t="s">
        <v>21</v>
      </c>
      <c r="CP23" s="66">
        <v>166.9</v>
      </c>
      <c r="CQ23" s="38">
        <v>5.5</v>
      </c>
      <c r="CR23" s="40">
        <f t="shared" si="42"/>
        <v>3.2953864589574597</v>
      </c>
      <c r="CS23" s="26">
        <f t="shared" si="43"/>
        <v>2.9255319148936172</v>
      </c>
      <c r="CT23" s="789">
        <f t="shared" si="44"/>
        <v>0.20000000000000018</v>
      </c>
      <c r="CU23" s="789">
        <f t="shared" si="45"/>
        <v>103.77358490566037</v>
      </c>
      <c r="CV23" s="789">
        <f t="shared" si="46"/>
        <v>5.5</v>
      </c>
      <c r="CW23" s="789" t="s">
        <v>84</v>
      </c>
      <c r="CY23" s="2">
        <v>5.3</v>
      </c>
      <c r="CZ23" s="2">
        <v>0</v>
      </c>
      <c r="DB23" s="660">
        <v>13</v>
      </c>
      <c r="DC23" s="24" t="s">
        <v>21</v>
      </c>
      <c r="DD23" s="37">
        <v>164</v>
      </c>
      <c r="DE23" s="37">
        <v>5.9</v>
      </c>
      <c r="DF23" s="40">
        <f t="shared" si="47"/>
        <v>3.5975609756097566</v>
      </c>
      <c r="DG23" s="26">
        <f t="shared" si="48"/>
        <v>3.045947341249355</v>
      </c>
      <c r="DH23" s="776">
        <f t="shared" si="49"/>
        <v>0.40000000000000036</v>
      </c>
      <c r="DI23" s="776">
        <f t="shared" si="50"/>
        <v>107.27272727272728</v>
      </c>
      <c r="DJ23" s="776">
        <f t="shared" si="51"/>
        <v>5.9</v>
      </c>
      <c r="DK23" s="776" t="s">
        <v>84</v>
      </c>
      <c r="DM23" s="2">
        <v>5.5</v>
      </c>
      <c r="DN23" s="2">
        <v>0</v>
      </c>
      <c r="DP23" s="660">
        <v>13</v>
      </c>
      <c r="DQ23" s="24" t="s">
        <v>72</v>
      </c>
      <c r="DR23" s="908">
        <v>9.1</v>
      </c>
      <c r="DS23" s="37">
        <v>5.8</v>
      </c>
      <c r="DT23" s="783">
        <f t="shared" si="53"/>
        <v>63.73626373626373</v>
      </c>
      <c r="DU23" s="26">
        <f t="shared" si="54"/>
        <v>3.0494216614090432</v>
      </c>
      <c r="DV23" s="776">
        <f t="shared" si="9"/>
        <v>0.29999999999999982</v>
      </c>
      <c r="DW23" s="776">
        <f t="shared" si="10"/>
        <v>105.45454545454544</v>
      </c>
      <c r="DX23" s="776">
        <f t="shared" si="11"/>
        <v>1.5999999999999996</v>
      </c>
      <c r="DY23" s="776">
        <f t="shared" si="59"/>
        <v>138.0952380952381</v>
      </c>
      <c r="EA23" s="2">
        <v>5.5</v>
      </c>
      <c r="EB23" s="2">
        <v>4.2</v>
      </c>
      <c r="ED23" s="660">
        <v>13</v>
      </c>
      <c r="EE23" s="24" t="s">
        <v>72</v>
      </c>
      <c r="EF23" s="908">
        <v>63.2</v>
      </c>
      <c r="EG23" s="38">
        <v>5.8</v>
      </c>
      <c r="EH23" s="40">
        <f t="shared" si="12"/>
        <v>9.1772151898734169</v>
      </c>
      <c r="EI23" s="26">
        <f t="shared" si="55"/>
        <v>3.06553911205074</v>
      </c>
      <c r="EJ23" s="789">
        <f t="shared" si="13"/>
        <v>0</v>
      </c>
      <c r="EK23" s="789">
        <f t="shared" si="14"/>
        <v>100</v>
      </c>
      <c r="EL23" s="789">
        <f t="shared" si="15"/>
        <v>1.5999999999999996</v>
      </c>
      <c r="EM23" s="789">
        <f t="shared" si="60"/>
        <v>138.0952380952381</v>
      </c>
      <c r="EO23" s="2">
        <v>5.8</v>
      </c>
      <c r="EP23" s="2">
        <v>4.2</v>
      </c>
    </row>
    <row r="24" spans="1:146" ht="15">
      <c r="A24" s="768">
        <v>14</v>
      </c>
      <c r="B24" s="24" t="s">
        <v>64</v>
      </c>
      <c r="C24" s="40">
        <v>5.0999999999999996</v>
      </c>
      <c r="D24" s="26">
        <f t="shared" si="16"/>
        <v>2.0039292730844793</v>
      </c>
      <c r="E24" s="12">
        <v>3.5999999999999996</v>
      </c>
      <c r="F24" s="13" t="s">
        <v>112</v>
      </c>
      <c r="G24" s="769"/>
      <c r="H24" s="660">
        <v>14</v>
      </c>
      <c r="I24" s="24" t="s">
        <v>23</v>
      </c>
      <c r="J24" s="40">
        <v>19.100000000000001</v>
      </c>
      <c r="K24" s="40">
        <v>6.5</v>
      </c>
      <c r="L24" s="11">
        <f t="shared" si="17"/>
        <v>34.031413612565444</v>
      </c>
      <c r="M24" s="26">
        <f t="shared" si="18"/>
        <v>2.755404832556168</v>
      </c>
      <c r="N24" s="66">
        <f t="shared" si="19"/>
        <v>-1.6999999999999993</v>
      </c>
      <c r="O24" s="66">
        <f t="shared" si="20"/>
        <v>79.268292682926827</v>
      </c>
      <c r="P24" s="66">
        <f t="shared" si="21"/>
        <v>-2.0999999999999996</v>
      </c>
      <c r="Q24" s="66">
        <f t="shared" si="22"/>
        <v>75.581395348837205</v>
      </c>
      <c r="S24" s="2">
        <v>8.1999999999999993</v>
      </c>
      <c r="T24" s="2">
        <v>8.6</v>
      </c>
      <c r="V24" s="782">
        <v>14</v>
      </c>
      <c r="W24" s="43" t="s">
        <v>23</v>
      </c>
      <c r="X24" s="40">
        <v>17.899999999999999</v>
      </c>
      <c r="Y24" s="40">
        <v>5.4</v>
      </c>
      <c r="Z24" s="40">
        <f t="shared" si="23"/>
        <v>30.167597765363137</v>
      </c>
      <c r="AA24" s="26">
        <f t="shared" si="24"/>
        <v>2.5459688826025459</v>
      </c>
      <c r="AB24" s="66">
        <f t="shared" si="25"/>
        <v>-1.0999999999999996</v>
      </c>
      <c r="AC24" s="66">
        <f t="shared" si="26"/>
        <v>83.07692307692308</v>
      </c>
      <c r="AD24" s="66">
        <f t="shared" si="0"/>
        <v>-3.1999999999999993</v>
      </c>
      <c r="AE24" s="66">
        <f t="shared" si="57"/>
        <v>62.790697674418617</v>
      </c>
      <c r="AG24" s="40">
        <v>6.5</v>
      </c>
      <c r="AH24" s="2">
        <v>8.6</v>
      </c>
      <c r="AJ24" s="782">
        <v>14</v>
      </c>
      <c r="AK24" s="43" t="s">
        <v>72</v>
      </c>
      <c r="AL24" s="40">
        <v>7.9</v>
      </c>
      <c r="AM24" s="40">
        <v>5.0999999999999996</v>
      </c>
      <c r="AN24" s="40">
        <f t="shared" si="27"/>
        <v>64.556962025316437</v>
      </c>
      <c r="AO24" s="26">
        <f t="shared" si="56"/>
        <v>2.3118766999093379</v>
      </c>
      <c r="AP24" s="776">
        <f t="shared" si="28"/>
        <v>0</v>
      </c>
      <c r="AQ24" s="776">
        <f t="shared" si="29"/>
        <v>100</v>
      </c>
      <c r="AR24" s="776">
        <f t="shared" si="1"/>
        <v>0.89999999999999947</v>
      </c>
      <c r="AS24" s="776">
        <f t="shared" si="58"/>
        <v>121.42857142857142</v>
      </c>
      <c r="AU24" s="40">
        <v>5.0999999999999996</v>
      </c>
      <c r="AV24" s="2">
        <v>4.2</v>
      </c>
      <c r="AW24" s="93"/>
      <c r="AX24" s="782">
        <v>14</v>
      </c>
      <c r="AY24" s="43" t="s">
        <v>178</v>
      </c>
      <c r="AZ24" s="40">
        <v>121.2</v>
      </c>
      <c r="BA24" s="40">
        <v>4.8</v>
      </c>
      <c r="BB24" s="40">
        <f t="shared" si="30"/>
        <v>3.9603960396039604</v>
      </c>
      <c r="BC24" s="26">
        <f t="shared" si="31"/>
        <v>2.4716786817713698</v>
      </c>
      <c r="BD24" s="776">
        <f t="shared" si="32"/>
        <v>0</v>
      </c>
      <c r="BE24" s="776">
        <f t="shared" si="2"/>
        <v>100</v>
      </c>
      <c r="BF24" s="776">
        <f t="shared" si="3"/>
        <v>4.3999999999999995</v>
      </c>
      <c r="BG24" s="776" t="s">
        <v>84</v>
      </c>
      <c r="BI24" s="40">
        <v>4.8</v>
      </c>
      <c r="BJ24" s="2">
        <v>0.4</v>
      </c>
      <c r="BL24" s="656">
        <v>14</v>
      </c>
      <c r="BM24" s="641" t="s">
        <v>21</v>
      </c>
      <c r="BN24" s="40">
        <v>181.2</v>
      </c>
      <c r="BO24" s="37">
        <v>5.0999999999999996</v>
      </c>
      <c r="BP24" s="40">
        <f t="shared" si="33"/>
        <v>2.814569536423841</v>
      </c>
      <c r="BQ24" s="26">
        <f t="shared" si="34"/>
        <v>2.6033690658499231</v>
      </c>
      <c r="BR24" s="776">
        <f t="shared" si="35"/>
        <v>0.19999999999999929</v>
      </c>
      <c r="BS24" s="776">
        <f t="shared" si="5"/>
        <v>104.08163265306121</v>
      </c>
      <c r="BT24" s="776">
        <f t="shared" si="6"/>
        <v>5.0999999999999996</v>
      </c>
      <c r="BU24" s="776" t="s">
        <v>84</v>
      </c>
      <c r="BW24" s="40">
        <v>4.9000000000000004</v>
      </c>
      <c r="BX24" s="2">
        <v>0</v>
      </c>
      <c r="BZ24" s="640">
        <v>14</v>
      </c>
      <c r="CA24" s="641" t="s">
        <v>61</v>
      </c>
      <c r="CB24" s="66">
        <v>5.6</v>
      </c>
      <c r="CC24" s="11">
        <v>4.7</v>
      </c>
      <c r="CD24" s="783">
        <f t="shared" si="36"/>
        <v>83.928571428571445</v>
      </c>
      <c r="CE24" s="26">
        <f t="shared" si="37"/>
        <v>2.4854574299312535</v>
      </c>
      <c r="CF24" s="789">
        <f t="shared" si="38"/>
        <v>0</v>
      </c>
      <c r="CG24" s="789">
        <f t="shared" si="39"/>
        <v>100</v>
      </c>
      <c r="CH24" s="776">
        <f t="shared" si="40"/>
        <v>-9.9999999999999645E-2</v>
      </c>
      <c r="CI24" s="776">
        <f t="shared" si="41"/>
        <v>97.916666666666671</v>
      </c>
      <c r="CK24" s="2">
        <v>4.7</v>
      </c>
      <c r="CL24" s="2">
        <v>4.8</v>
      </c>
      <c r="CN24" s="640">
        <v>14</v>
      </c>
      <c r="CO24" s="641" t="s">
        <v>72</v>
      </c>
      <c r="CP24" s="66">
        <v>9.8000000000000007</v>
      </c>
      <c r="CQ24" s="38">
        <v>5.5</v>
      </c>
      <c r="CR24" s="783">
        <f t="shared" si="42"/>
        <v>56.12244897959183</v>
      </c>
      <c r="CS24" s="26">
        <f t="shared" si="43"/>
        <v>2.9255319148936172</v>
      </c>
      <c r="CT24" s="789">
        <f t="shared" si="44"/>
        <v>9.9999999999999645E-2</v>
      </c>
      <c r="CU24" s="789">
        <f t="shared" si="45"/>
        <v>101.85185185185183</v>
      </c>
      <c r="CV24" s="789">
        <f t="shared" si="46"/>
        <v>1.2999999999999998</v>
      </c>
      <c r="CW24" s="789">
        <f>CQ24/CZ24*100</f>
        <v>130.95238095238096</v>
      </c>
      <c r="CY24" s="2">
        <v>5.4</v>
      </c>
      <c r="CZ24" s="2">
        <v>4.2</v>
      </c>
      <c r="DB24" s="660">
        <v>14</v>
      </c>
      <c r="DC24" s="24" t="s">
        <v>72</v>
      </c>
      <c r="DD24" s="37">
        <v>8.3000000000000007</v>
      </c>
      <c r="DE24" s="37">
        <v>5.5</v>
      </c>
      <c r="DF24" s="783">
        <f t="shared" si="47"/>
        <v>66.265060240963848</v>
      </c>
      <c r="DG24" s="26">
        <f t="shared" si="48"/>
        <v>2.8394424367578734</v>
      </c>
      <c r="DH24" s="776">
        <f t="shared" si="49"/>
        <v>0</v>
      </c>
      <c r="DI24" s="776">
        <f t="shared" si="50"/>
        <v>100</v>
      </c>
      <c r="DJ24" s="776">
        <f t="shared" si="51"/>
        <v>1.2999999999999998</v>
      </c>
      <c r="DK24" s="776">
        <f t="shared" si="52"/>
        <v>130.95238095238096</v>
      </c>
      <c r="DM24" s="2">
        <v>5.5</v>
      </c>
      <c r="DN24" s="2">
        <v>4.2</v>
      </c>
      <c r="DP24" s="910">
        <v>14</v>
      </c>
      <c r="DQ24" s="821" t="s">
        <v>77</v>
      </c>
      <c r="DR24" s="908">
        <v>24.4</v>
      </c>
      <c r="DS24" s="822">
        <v>5.6</v>
      </c>
      <c r="DT24" s="40">
        <f t="shared" si="53"/>
        <v>22.950819672131146</v>
      </c>
      <c r="DU24" s="26">
        <f t="shared" si="54"/>
        <v>2.9442691903259726</v>
      </c>
      <c r="DV24" s="776">
        <f t="shared" si="9"/>
        <v>5.6</v>
      </c>
      <c r="DW24" s="776" t="s">
        <v>84</v>
      </c>
      <c r="DX24" s="776">
        <f t="shared" si="11"/>
        <v>5.6</v>
      </c>
      <c r="DY24" s="776" t="s">
        <v>84</v>
      </c>
      <c r="EA24" s="2">
        <v>0</v>
      </c>
      <c r="EB24" s="2">
        <v>0</v>
      </c>
      <c r="ED24" s="660">
        <v>14</v>
      </c>
      <c r="EE24" s="24" t="s">
        <v>77</v>
      </c>
      <c r="EF24" s="908">
        <v>14.4</v>
      </c>
      <c r="EG24" s="37">
        <v>5.5</v>
      </c>
      <c r="EH24" s="40">
        <f t="shared" si="12"/>
        <v>38.194444444444443</v>
      </c>
      <c r="EI24" s="26">
        <f t="shared" si="55"/>
        <v>2.9069767441860468</v>
      </c>
      <c r="EJ24" s="776">
        <f t="shared" si="13"/>
        <v>-9.9999999999999645E-2</v>
      </c>
      <c r="EK24" s="776">
        <f t="shared" si="14"/>
        <v>98.214285714285722</v>
      </c>
      <c r="EL24" s="789">
        <f t="shared" si="15"/>
        <v>5.5</v>
      </c>
      <c r="EM24" s="789" t="s">
        <v>84</v>
      </c>
      <c r="EO24" s="2">
        <v>5.6</v>
      </c>
      <c r="EP24" s="2">
        <v>0</v>
      </c>
    </row>
    <row r="25" spans="1:146" s="34" customFormat="1" ht="15">
      <c r="A25" s="768">
        <v>15</v>
      </c>
      <c r="B25" s="24" t="s">
        <v>20</v>
      </c>
      <c r="C25" s="37">
        <v>4.9000000000000004</v>
      </c>
      <c r="D25" s="26">
        <f t="shared" si="16"/>
        <v>1.9253438113948922</v>
      </c>
      <c r="E25" s="12">
        <v>4.9000000000000004</v>
      </c>
      <c r="F25" s="29" t="s">
        <v>84</v>
      </c>
      <c r="G25" s="786"/>
      <c r="H25" s="660">
        <v>15</v>
      </c>
      <c r="I25" s="24" t="s">
        <v>61</v>
      </c>
      <c r="J25" s="40">
        <v>16.5</v>
      </c>
      <c r="K25" s="40">
        <v>5.0999999999999996</v>
      </c>
      <c r="L25" s="11">
        <f t="shared" si="17"/>
        <v>30.909090909090907</v>
      </c>
      <c r="M25" s="26">
        <f t="shared" si="18"/>
        <v>2.1619330224671467</v>
      </c>
      <c r="N25" s="772">
        <f t="shared" si="19"/>
        <v>9.9999999999999645E-2</v>
      </c>
      <c r="O25" s="772">
        <f t="shared" si="20"/>
        <v>102</v>
      </c>
      <c r="P25" s="772">
        <f t="shared" si="21"/>
        <v>0.29999999999999982</v>
      </c>
      <c r="Q25" s="772">
        <f t="shared" si="22"/>
        <v>106.25</v>
      </c>
      <c r="S25" s="34">
        <v>5</v>
      </c>
      <c r="T25" s="34">
        <v>4.8</v>
      </c>
      <c r="V25" s="782">
        <v>15</v>
      </c>
      <c r="W25" s="43" t="s">
        <v>72</v>
      </c>
      <c r="X25" s="40">
        <v>7.8</v>
      </c>
      <c r="Y25" s="40">
        <v>5.0999999999999996</v>
      </c>
      <c r="Z25" s="11">
        <f t="shared" si="23"/>
        <v>65.384615384615387</v>
      </c>
      <c r="AA25" s="26">
        <f t="shared" si="24"/>
        <v>2.4045261669024045</v>
      </c>
      <c r="AB25" s="772">
        <f t="shared" si="25"/>
        <v>0.19999999999999929</v>
      </c>
      <c r="AC25" s="772">
        <f t="shared" si="26"/>
        <v>104.08163265306121</v>
      </c>
      <c r="AD25" s="772">
        <f t="shared" si="0"/>
        <v>0.89999999999999947</v>
      </c>
      <c r="AE25" s="772">
        <f t="shared" si="57"/>
        <v>121.42857142857142</v>
      </c>
      <c r="AG25" s="40">
        <v>4.9000000000000004</v>
      </c>
      <c r="AH25" s="34">
        <v>4.2</v>
      </c>
      <c r="AJ25" s="782">
        <v>15</v>
      </c>
      <c r="AK25" s="43" t="s">
        <v>178</v>
      </c>
      <c r="AL25" s="40">
        <v>112.4</v>
      </c>
      <c r="AM25" s="40">
        <v>4.8</v>
      </c>
      <c r="AN25" s="40">
        <f t="shared" si="27"/>
        <v>4.2704626334519569</v>
      </c>
      <c r="AO25" s="26">
        <f t="shared" si="56"/>
        <v>2.1758839528558478</v>
      </c>
      <c r="AP25" s="776">
        <f t="shared" si="28"/>
        <v>0</v>
      </c>
      <c r="AQ25" s="776">
        <f t="shared" si="29"/>
        <v>100</v>
      </c>
      <c r="AR25" s="776">
        <f t="shared" si="1"/>
        <v>4.8</v>
      </c>
      <c r="AS25" s="776" t="s">
        <v>84</v>
      </c>
      <c r="AU25" s="40">
        <v>4.8</v>
      </c>
      <c r="AV25" s="34">
        <v>0</v>
      </c>
      <c r="AW25" s="95"/>
      <c r="AX25" s="775">
        <v>15</v>
      </c>
      <c r="AY25" s="43" t="s">
        <v>89</v>
      </c>
      <c r="AZ25" s="40">
        <v>72</v>
      </c>
      <c r="BA25" s="40">
        <v>4.7</v>
      </c>
      <c r="BB25" s="40">
        <f t="shared" si="30"/>
        <v>6.5277777777777786</v>
      </c>
      <c r="BC25" s="26">
        <f t="shared" si="31"/>
        <v>2.4201853759011334</v>
      </c>
      <c r="BD25" s="776">
        <f t="shared" si="32"/>
        <v>2.1</v>
      </c>
      <c r="BE25" s="776">
        <f t="shared" si="2"/>
        <v>180.76923076923077</v>
      </c>
      <c r="BF25" s="776">
        <f t="shared" si="3"/>
        <v>4.7</v>
      </c>
      <c r="BG25" s="776" t="s">
        <v>84</v>
      </c>
      <c r="BI25" s="40">
        <v>2.6</v>
      </c>
      <c r="BJ25" s="34">
        <v>0</v>
      </c>
      <c r="BL25" s="656">
        <v>15</v>
      </c>
      <c r="BM25" s="641" t="s">
        <v>61</v>
      </c>
      <c r="BN25" s="40">
        <v>26</v>
      </c>
      <c r="BO25" s="40">
        <v>4.7</v>
      </c>
      <c r="BP25" s="40">
        <f t="shared" si="33"/>
        <v>18.076923076923077</v>
      </c>
      <c r="BQ25" s="26">
        <f t="shared" si="34"/>
        <v>2.3991832567636551</v>
      </c>
      <c r="BR25" s="776">
        <f t="shared" si="35"/>
        <v>0.10000000000000053</v>
      </c>
      <c r="BS25" s="776">
        <f t="shared" si="5"/>
        <v>102.17391304347827</v>
      </c>
      <c r="BT25" s="776">
        <f t="shared" si="6"/>
        <v>-9.9999999999999645E-2</v>
      </c>
      <c r="BU25" s="776">
        <f>BO25/BX25*100</f>
        <v>97.916666666666671</v>
      </c>
      <c r="BW25" s="40">
        <v>4.5999999999999996</v>
      </c>
      <c r="BX25" s="34">
        <v>4.8</v>
      </c>
      <c r="BZ25" s="606">
        <v>15</v>
      </c>
      <c r="CA25" s="24" t="s">
        <v>17</v>
      </c>
      <c r="CB25" s="66">
        <v>108.6</v>
      </c>
      <c r="CC25" s="11">
        <v>4.5999999999999996</v>
      </c>
      <c r="CD25" s="40">
        <f t="shared" si="36"/>
        <v>4.235727440147329</v>
      </c>
      <c r="CE25" s="26">
        <f t="shared" si="37"/>
        <v>2.4325753569539925</v>
      </c>
      <c r="CF25" s="776">
        <f t="shared" si="38"/>
        <v>-3.2</v>
      </c>
      <c r="CG25" s="776">
        <f t="shared" si="39"/>
        <v>58.974358974358978</v>
      </c>
      <c r="CH25" s="789">
        <f t="shared" si="40"/>
        <v>4.5999999999999996</v>
      </c>
      <c r="CI25" s="789" t="s">
        <v>84</v>
      </c>
      <c r="CK25" s="34">
        <v>7.8</v>
      </c>
      <c r="CL25" s="34">
        <v>0</v>
      </c>
      <c r="CN25" s="640">
        <v>15</v>
      </c>
      <c r="CO25" s="641" t="s">
        <v>61</v>
      </c>
      <c r="CP25" s="66">
        <v>4.8</v>
      </c>
      <c r="CQ25" s="11">
        <v>4.8</v>
      </c>
      <c r="CR25" s="783">
        <f t="shared" si="42"/>
        <v>100</v>
      </c>
      <c r="CS25" s="26">
        <f t="shared" si="43"/>
        <v>2.5531914893617018</v>
      </c>
      <c r="CT25" s="789">
        <f t="shared" si="44"/>
        <v>9.9999999999999645E-2</v>
      </c>
      <c r="CU25" s="789">
        <f t="shared" si="45"/>
        <v>102.12765957446808</v>
      </c>
      <c r="CV25" s="789">
        <f t="shared" si="46"/>
        <v>0</v>
      </c>
      <c r="CW25" s="789">
        <f>CQ25/CZ25*100</f>
        <v>100</v>
      </c>
      <c r="CY25" s="34">
        <v>4.7</v>
      </c>
      <c r="CZ25" s="34">
        <v>4.8</v>
      </c>
      <c r="DB25" s="660">
        <v>15</v>
      </c>
      <c r="DC25" s="24" t="s">
        <v>17</v>
      </c>
      <c r="DD25" s="40">
        <v>75.3</v>
      </c>
      <c r="DE25" s="40">
        <v>5</v>
      </c>
      <c r="DF25" s="40">
        <f t="shared" si="47"/>
        <v>6.6401062416998666</v>
      </c>
      <c r="DG25" s="26">
        <f t="shared" si="48"/>
        <v>2.5813113061435211</v>
      </c>
      <c r="DH25" s="776">
        <f t="shared" si="49"/>
        <v>0.40000000000000036</v>
      </c>
      <c r="DI25" s="776">
        <f t="shared" si="50"/>
        <v>108.69565217391306</v>
      </c>
      <c r="DJ25" s="776">
        <f t="shared" si="51"/>
        <v>5</v>
      </c>
      <c r="DK25" s="776" t="s">
        <v>84</v>
      </c>
      <c r="DM25" s="34">
        <v>4.5999999999999996</v>
      </c>
      <c r="DN25" s="34">
        <v>0</v>
      </c>
      <c r="DP25" s="660">
        <v>15</v>
      </c>
      <c r="DQ25" s="24" t="s">
        <v>63</v>
      </c>
      <c r="DR25" s="908">
        <v>90.3</v>
      </c>
      <c r="DS25" s="40">
        <v>5.5</v>
      </c>
      <c r="DT25" s="40">
        <f t="shared" si="53"/>
        <v>6.0908084163898115</v>
      </c>
      <c r="DU25" s="26">
        <f t="shared" si="54"/>
        <v>2.8916929547844377</v>
      </c>
      <c r="DV25" s="776">
        <f t="shared" si="9"/>
        <v>1.2999999999999998</v>
      </c>
      <c r="DW25" s="776">
        <f>DS25/EA25*100</f>
        <v>130.95238095238096</v>
      </c>
      <c r="DX25" s="776">
        <f>DS25-EB25</f>
        <v>5.5</v>
      </c>
      <c r="DY25" s="776" t="s">
        <v>84</v>
      </c>
      <c r="EA25" s="34">
        <v>4.2</v>
      </c>
      <c r="EB25" s="34">
        <v>0</v>
      </c>
      <c r="ED25" s="660">
        <v>15</v>
      </c>
      <c r="EE25" s="24" t="s">
        <v>63</v>
      </c>
      <c r="EF25" s="908">
        <v>54.2</v>
      </c>
      <c r="EG25" s="40">
        <v>5.0999999999999996</v>
      </c>
      <c r="EH25" s="40">
        <f t="shared" si="12"/>
        <v>9.4095940959409585</v>
      </c>
      <c r="EI25" s="26">
        <f t="shared" si="55"/>
        <v>2.6955602536997887</v>
      </c>
      <c r="EJ25" s="776">
        <f t="shared" si="13"/>
        <v>-0.40000000000000036</v>
      </c>
      <c r="EK25" s="776">
        <f t="shared" si="14"/>
        <v>92.72727272727272</v>
      </c>
      <c r="EL25" s="789">
        <f t="shared" si="15"/>
        <v>5.0999999999999996</v>
      </c>
      <c r="EM25" s="789" t="s">
        <v>84</v>
      </c>
      <c r="EO25" s="34">
        <v>5.5</v>
      </c>
      <c r="EP25" s="34">
        <v>0</v>
      </c>
    </row>
    <row r="26" spans="1:146" ht="15">
      <c r="A26" s="768">
        <v>16</v>
      </c>
      <c r="B26" s="24" t="s">
        <v>49</v>
      </c>
      <c r="C26" s="37">
        <v>4.9000000000000004</v>
      </c>
      <c r="D26" s="26">
        <f t="shared" si="16"/>
        <v>1.9253438113948922</v>
      </c>
      <c r="E26" s="12">
        <v>4.9000000000000004</v>
      </c>
      <c r="F26" s="29" t="s">
        <v>84</v>
      </c>
      <c r="G26" s="786"/>
      <c r="H26" s="660">
        <v>16</v>
      </c>
      <c r="I26" s="24" t="s">
        <v>72</v>
      </c>
      <c r="J26" s="40">
        <v>30.2</v>
      </c>
      <c r="K26" s="37">
        <v>4.9000000000000004</v>
      </c>
      <c r="L26" s="40">
        <f t="shared" si="17"/>
        <v>16.225165562913908</v>
      </c>
      <c r="M26" s="26">
        <f t="shared" si="18"/>
        <v>2.0771513353115729</v>
      </c>
      <c r="N26" s="772">
        <f t="shared" si="19"/>
        <v>1.1000000000000005</v>
      </c>
      <c r="O26" s="772">
        <f t="shared" si="20"/>
        <v>128.94736842105266</v>
      </c>
      <c r="P26" s="772">
        <f t="shared" si="21"/>
        <v>0.70000000000000018</v>
      </c>
      <c r="Q26" s="772">
        <f t="shared" si="22"/>
        <v>116.66666666666667</v>
      </c>
      <c r="S26" s="2">
        <v>3.8</v>
      </c>
      <c r="T26" s="2">
        <v>4.2</v>
      </c>
      <c r="V26" s="782">
        <v>16</v>
      </c>
      <c r="W26" s="43" t="s">
        <v>21</v>
      </c>
      <c r="X26" s="40">
        <v>178</v>
      </c>
      <c r="Y26" s="40">
        <v>5</v>
      </c>
      <c r="Z26" s="40">
        <f t="shared" si="23"/>
        <v>2.8089887640449436</v>
      </c>
      <c r="AA26" s="26">
        <f t="shared" si="24"/>
        <v>2.3573785950023574</v>
      </c>
      <c r="AB26" s="772">
        <f t="shared" si="25"/>
        <v>0.29999999999999982</v>
      </c>
      <c r="AC26" s="772">
        <f t="shared" si="26"/>
        <v>106.38297872340425</v>
      </c>
      <c r="AD26" s="772">
        <f t="shared" si="0"/>
        <v>5</v>
      </c>
      <c r="AE26" s="772" t="s">
        <v>84</v>
      </c>
      <c r="AG26" s="37">
        <v>4.7</v>
      </c>
      <c r="AH26" s="2">
        <v>0</v>
      </c>
      <c r="AJ26" s="782">
        <v>16</v>
      </c>
      <c r="AK26" s="43" t="s">
        <v>21</v>
      </c>
      <c r="AL26" s="40">
        <v>185.2</v>
      </c>
      <c r="AM26" s="40">
        <v>4.7</v>
      </c>
      <c r="AN26" s="40">
        <f t="shared" si="27"/>
        <v>2.5377969762419008</v>
      </c>
      <c r="AO26" s="26">
        <f t="shared" si="56"/>
        <v>2.1305530371713512</v>
      </c>
      <c r="AP26" s="776">
        <f t="shared" si="28"/>
        <v>-0.29999999999999982</v>
      </c>
      <c r="AQ26" s="776">
        <f t="shared" si="29"/>
        <v>94</v>
      </c>
      <c r="AR26" s="776">
        <f t="shared" si="1"/>
        <v>-8.8999999999999986</v>
      </c>
      <c r="AS26" s="776">
        <f t="shared" si="58"/>
        <v>34.558823529411768</v>
      </c>
      <c r="AU26" s="37">
        <v>5</v>
      </c>
      <c r="AV26" s="2">
        <v>13.6</v>
      </c>
      <c r="AW26" s="93"/>
      <c r="AX26" s="782">
        <v>16</v>
      </c>
      <c r="AY26" s="43" t="s">
        <v>17</v>
      </c>
      <c r="AZ26" s="40">
        <v>108.6</v>
      </c>
      <c r="BA26" s="40">
        <v>4.5999999999999996</v>
      </c>
      <c r="BB26" s="40">
        <f t="shared" si="30"/>
        <v>4.235727440147329</v>
      </c>
      <c r="BC26" s="26">
        <f t="shared" si="31"/>
        <v>2.368692070030896</v>
      </c>
      <c r="BD26" s="776">
        <f t="shared" si="32"/>
        <v>-4.5999999999999996</v>
      </c>
      <c r="BE26" s="776">
        <f t="shared" si="2"/>
        <v>50</v>
      </c>
      <c r="BF26" s="776">
        <f t="shared" si="3"/>
        <v>4.5999999999999996</v>
      </c>
      <c r="BG26" s="776" t="s">
        <v>84</v>
      </c>
      <c r="BI26" s="37">
        <v>9.1999999999999993</v>
      </c>
      <c r="BJ26" s="2">
        <v>0</v>
      </c>
      <c r="BL26" s="660">
        <v>16</v>
      </c>
      <c r="BM26" s="24" t="s">
        <v>23</v>
      </c>
      <c r="BN26" s="40">
        <v>16.899999999999999</v>
      </c>
      <c r="BO26" s="40">
        <v>4.5</v>
      </c>
      <c r="BP26" s="40">
        <f t="shared" si="33"/>
        <v>26.627218934911244</v>
      </c>
      <c r="BQ26" s="26">
        <f t="shared" si="34"/>
        <v>2.2970903522205206</v>
      </c>
      <c r="BR26" s="776">
        <f t="shared" si="35"/>
        <v>-1.2000000000000002</v>
      </c>
      <c r="BS26" s="776">
        <f t="shared" si="5"/>
        <v>78.94736842105263</v>
      </c>
      <c r="BT26" s="776">
        <f t="shared" si="6"/>
        <v>-4.0999999999999996</v>
      </c>
      <c r="BU26" s="776">
        <f>BO26/BX26*100</f>
        <v>52.325581395348841</v>
      </c>
      <c r="BW26" s="37">
        <v>5.7</v>
      </c>
      <c r="BX26" s="2">
        <v>8.6</v>
      </c>
      <c r="BZ26" s="640">
        <v>16</v>
      </c>
      <c r="CA26" s="641" t="s">
        <v>48</v>
      </c>
      <c r="CB26" s="66">
        <v>28.1</v>
      </c>
      <c r="CC26" s="38">
        <v>3.4</v>
      </c>
      <c r="CD26" s="40">
        <f t="shared" si="36"/>
        <v>12.099644128113878</v>
      </c>
      <c r="CE26" s="26">
        <f t="shared" si="37"/>
        <v>1.7979904812268643</v>
      </c>
      <c r="CF26" s="789">
        <f t="shared" si="38"/>
        <v>0.39999999999999991</v>
      </c>
      <c r="CG26" s="789">
        <f t="shared" si="39"/>
        <v>113.33333333333333</v>
      </c>
      <c r="CH26" s="789">
        <f t="shared" si="40"/>
        <v>3.4</v>
      </c>
      <c r="CI26" s="789" t="s">
        <v>84</v>
      </c>
      <c r="CK26" s="2">
        <v>3</v>
      </c>
      <c r="CL26" s="2">
        <v>0</v>
      </c>
      <c r="CN26" s="640">
        <v>16</v>
      </c>
      <c r="CO26" s="641" t="s">
        <v>17</v>
      </c>
      <c r="CP26" s="66">
        <v>105.5</v>
      </c>
      <c r="CQ26" s="11">
        <v>4.5999999999999996</v>
      </c>
      <c r="CR26" s="40">
        <f t="shared" si="42"/>
        <v>4.3601895734597154</v>
      </c>
      <c r="CS26" s="26">
        <f t="shared" si="43"/>
        <v>2.4468085106382977</v>
      </c>
      <c r="CT26" s="789">
        <f t="shared" si="44"/>
        <v>0</v>
      </c>
      <c r="CU26" s="789">
        <f t="shared" si="45"/>
        <v>100</v>
      </c>
      <c r="CV26" s="789">
        <f t="shared" si="46"/>
        <v>4.5999999999999996</v>
      </c>
      <c r="CW26" s="789" t="s">
        <v>84</v>
      </c>
      <c r="CY26" s="2">
        <v>4.5999999999999996</v>
      </c>
      <c r="CZ26" s="2">
        <v>0</v>
      </c>
      <c r="DB26" s="660">
        <v>16</v>
      </c>
      <c r="DC26" s="24" t="s">
        <v>61</v>
      </c>
      <c r="DD26" s="40">
        <v>5.5</v>
      </c>
      <c r="DE26" s="40">
        <v>4.7</v>
      </c>
      <c r="DF26" s="783">
        <f t="shared" si="47"/>
        <v>85.454545454545467</v>
      </c>
      <c r="DG26" s="26">
        <f t="shared" si="48"/>
        <v>2.4264326277749095</v>
      </c>
      <c r="DH26" s="776">
        <f t="shared" si="49"/>
        <v>-9.9999999999999645E-2</v>
      </c>
      <c r="DI26" s="776">
        <f t="shared" si="50"/>
        <v>97.916666666666671</v>
      </c>
      <c r="DJ26" s="776">
        <f t="shared" si="51"/>
        <v>-9.9999999999999645E-2</v>
      </c>
      <c r="DK26" s="776">
        <f t="shared" si="52"/>
        <v>97.916666666666671</v>
      </c>
      <c r="DM26" s="2">
        <v>4.8</v>
      </c>
      <c r="DN26" s="2">
        <v>4.8</v>
      </c>
      <c r="DP26" s="910">
        <v>16</v>
      </c>
      <c r="DQ26" s="821" t="s">
        <v>14</v>
      </c>
      <c r="DR26" s="908">
        <v>44.6</v>
      </c>
      <c r="DS26" s="911">
        <v>5.4</v>
      </c>
      <c r="DT26" s="40">
        <f t="shared" si="53"/>
        <v>12.107623318385651</v>
      </c>
      <c r="DU26" s="26">
        <f t="shared" si="54"/>
        <v>2.8391167192429028</v>
      </c>
      <c r="DV26" s="776">
        <f t="shared" si="9"/>
        <v>5.4</v>
      </c>
      <c r="DW26" s="776" t="s">
        <v>84</v>
      </c>
      <c r="DX26" s="776">
        <f t="shared" si="11"/>
        <v>5.4</v>
      </c>
      <c r="DY26" s="776" t="s">
        <v>84</v>
      </c>
      <c r="EA26" s="2">
        <v>0</v>
      </c>
      <c r="EB26" s="2">
        <v>0</v>
      </c>
      <c r="ED26" s="660">
        <v>16</v>
      </c>
      <c r="EE26" s="24" t="s">
        <v>61</v>
      </c>
      <c r="EF26" s="908">
        <v>9.6</v>
      </c>
      <c r="EG26" s="11">
        <v>5</v>
      </c>
      <c r="EH26" s="40">
        <f t="shared" si="12"/>
        <v>52.083333333333336</v>
      </c>
      <c r="EI26" s="26">
        <f t="shared" si="55"/>
        <v>2.6427061310782243</v>
      </c>
      <c r="EJ26" s="789">
        <f t="shared" si="13"/>
        <v>9.9999999999999645E-2</v>
      </c>
      <c r="EK26" s="789">
        <f t="shared" si="14"/>
        <v>102.04081632653062</v>
      </c>
      <c r="EL26" s="789">
        <f t="shared" si="15"/>
        <v>0.20000000000000018</v>
      </c>
      <c r="EM26" s="789">
        <f t="shared" si="60"/>
        <v>104.16666666666667</v>
      </c>
      <c r="EO26" s="2">
        <v>4.9000000000000004</v>
      </c>
      <c r="EP26" s="2">
        <v>4.8</v>
      </c>
    </row>
    <row r="27" spans="1:146" ht="15">
      <c r="A27" s="768">
        <v>17</v>
      </c>
      <c r="B27" s="24" t="s">
        <v>76</v>
      </c>
      <c r="C27" s="37">
        <v>4.0999999999999996</v>
      </c>
      <c r="D27" s="26">
        <f t="shared" si="16"/>
        <v>1.6110019646365423</v>
      </c>
      <c r="E27" s="12">
        <v>4.0999999999999996</v>
      </c>
      <c r="F27" s="13" t="s">
        <v>84</v>
      </c>
      <c r="G27" s="769"/>
      <c r="H27" s="660">
        <v>17</v>
      </c>
      <c r="I27" s="24" t="s">
        <v>21</v>
      </c>
      <c r="J27" s="40">
        <v>174</v>
      </c>
      <c r="K27" s="37">
        <v>4.7</v>
      </c>
      <c r="L27" s="40">
        <f t="shared" si="17"/>
        <v>2.7011494252873565</v>
      </c>
      <c r="M27" s="26">
        <f t="shared" si="18"/>
        <v>1.9923696481559985</v>
      </c>
      <c r="N27" s="772">
        <f t="shared" si="19"/>
        <v>0.10000000000000053</v>
      </c>
      <c r="O27" s="772">
        <f t="shared" si="20"/>
        <v>102.17391304347827</v>
      </c>
      <c r="P27" s="772">
        <f t="shared" si="21"/>
        <v>4.7</v>
      </c>
      <c r="Q27" s="772" t="s">
        <v>84</v>
      </c>
      <c r="S27" s="2">
        <v>4.5999999999999996</v>
      </c>
      <c r="T27" s="2">
        <v>0</v>
      </c>
      <c r="V27" s="782">
        <v>17</v>
      </c>
      <c r="W27" s="43" t="s">
        <v>178</v>
      </c>
      <c r="X27" s="40">
        <v>96.9</v>
      </c>
      <c r="Y27" s="40">
        <v>4.8</v>
      </c>
      <c r="Z27" s="40">
        <f t="shared" si="23"/>
        <v>4.9535603715170273</v>
      </c>
      <c r="AA27" s="26">
        <f t="shared" si="24"/>
        <v>2.2630834512022631</v>
      </c>
      <c r="AB27" s="66">
        <f t="shared" si="25"/>
        <v>-6.0000000000000009</v>
      </c>
      <c r="AC27" s="66">
        <f t="shared" si="26"/>
        <v>44.444444444444443</v>
      </c>
      <c r="AD27" s="66">
        <f t="shared" si="0"/>
        <v>4.8</v>
      </c>
      <c r="AE27" s="66" t="s">
        <v>84</v>
      </c>
      <c r="AG27" s="37">
        <v>10.8</v>
      </c>
      <c r="AH27" s="2">
        <v>0</v>
      </c>
      <c r="AJ27" s="782">
        <v>17</v>
      </c>
      <c r="AK27" s="43" t="s">
        <v>61</v>
      </c>
      <c r="AL27" s="40">
        <v>15</v>
      </c>
      <c r="AM27" s="40">
        <v>4.5999999999999996</v>
      </c>
      <c r="AN27" s="40">
        <f t="shared" si="27"/>
        <v>30.666666666666664</v>
      </c>
      <c r="AO27" s="26">
        <f t="shared" si="56"/>
        <v>2.0852221214868538</v>
      </c>
      <c r="AP27" s="776">
        <f t="shared" si="28"/>
        <v>-0.10000000000000053</v>
      </c>
      <c r="AQ27" s="776">
        <f t="shared" si="29"/>
        <v>97.872340425531902</v>
      </c>
      <c r="AR27" s="776">
        <f t="shared" si="1"/>
        <v>-0.20000000000000018</v>
      </c>
      <c r="AS27" s="776">
        <f t="shared" si="58"/>
        <v>95.833333333333329</v>
      </c>
      <c r="AU27" s="37">
        <v>4.7</v>
      </c>
      <c r="AV27" s="2">
        <v>4.8</v>
      </c>
      <c r="AW27" s="93"/>
      <c r="AX27" s="775">
        <v>17</v>
      </c>
      <c r="AY27" s="43" t="s">
        <v>61</v>
      </c>
      <c r="AZ27" s="40">
        <v>9.9</v>
      </c>
      <c r="BA27" s="40">
        <v>4.5999999999999996</v>
      </c>
      <c r="BB27" s="783">
        <f t="shared" si="30"/>
        <v>46.464646464646457</v>
      </c>
      <c r="BC27" s="26">
        <f t="shared" si="31"/>
        <v>2.368692070030896</v>
      </c>
      <c r="BD27" s="776">
        <f t="shared" si="32"/>
        <v>0</v>
      </c>
      <c r="BE27" s="776">
        <f t="shared" si="2"/>
        <v>100</v>
      </c>
      <c r="BF27" s="776">
        <f t="shared" si="3"/>
        <v>-0.20000000000000018</v>
      </c>
      <c r="BG27" s="776">
        <f>BA27/BJ27*100</f>
        <v>95.833333333333329</v>
      </c>
      <c r="BI27" s="37">
        <v>4.5999999999999996</v>
      </c>
      <c r="BJ27" s="2">
        <v>4.8</v>
      </c>
      <c r="BL27" s="656">
        <v>17</v>
      </c>
      <c r="BM27" s="641" t="s">
        <v>32</v>
      </c>
      <c r="BN27" s="40">
        <v>9.6999999999999993</v>
      </c>
      <c r="BO27" s="40">
        <v>4.0999999999999996</v>
      </c>
      <c r="BP27" s="22">
        <f t="shared" si="33"/>
        <v>42.268041237113401</v>
      </c>
      <c r="BQ27" s="26">
        <f t="shared" si="34"/>
        <v>2.0929045431342517</v>
      </c>
      <c r="BR27" s="776">
        <f t="shared" si="35"/>
        <v>0.39999999999999947</v>
      </c>
      <c r="BS27" s="776">
        <f t="shared" si="5"/>
        <v>110.81081081081079</v>
      </c>
      <c r="BT27" s="776">
        <f t="shared" si="6"/>
        <v>4.0999999999999996</v>
      </c>
      <c r="BU27" s="776" t="s">
        <v>84</v>
      </c>
      <c r="BW27" s="37">
        <v>3.7</v>
      </c>
      <c r="BX27" s="2">
        <v>0</v>
      </c>
      <c r="BZ27" s="640">
        <v>17</v>
      </c>
      <c r="CA27" s="641" t="s">
        <v>71</v>
      </c>
      <c r="CB27" s="66">
        <v>86.5</v>
      </c>
      <c r="CC27" s="11">
        <v>3.2</v>
      </c>
      <c r="CD27" s="40">
        <f t="shared" si="36"/>
        <v>3.6994219653179194</v>
      </c>
      <c r="CE27" s="26">
        <f t="shared" si="37"/>
        <v>1.6922263352723426</v>
      </c>
      <c r="CF27" s="789">
        <f t="shared" si="38"/>
        <v>0</v>
      </c>
      <c r="CG27" s="789">
        <f t="shared" si="39"/>
        <v>100</v>
      </c>
      <c r="CH27" s="789">
        <f t="shared" si="40"/>
        <v>0</v>
      </c>
      <c r="CI27" s="789">
        <f t="shared" si="41"/>
        <v>100</v>
      </c>
      <c r="CK27" s="2">
        <v>3.2</v>
      </c>
      <c r="CL27" s="2">
        <v>3.2</v>
      </c>
      <c r="CN27" s="682">
        <v>17</v>
      </c>
      <c r="CO27" s="683" t="s">
        <v>86</v>
      </c>
      <c r="CP27" s="66">
        <v>3.8</v>
      </c>
      <c r="CQ27" s="685">
        <v>3.8</v>
      </c>
      <c r="CR27" s="783">
        <f t="shared" si="42"/>
        <v>100</v>
      </c>
      <c r="CS27" s="26">
        <f t="shared" si="43"/>
        <v>2.0212765957446805</v>
      </c>
      <c r="CT27" s="789">
        <f t="shared" si="44"/>
        <v>3.8</v>
      </c>
      <c r="CU27" s="789" t="s">
        <v>84</v>
      </c>
      <c r="CV27" s="789">
        <f t="shared" si="46"/>
        <v>2.0999999999999996</v>
      </c>
      <c r="CW27" s="789">
        <f>CQ27/CZ27*100</f>
        <v>223.52941176470588</v>
      </c>
      <c r="CY27" s="2">
        <v>0</v>
      </c>
      <c r="CZ27" s="2">
        <v>1.7</v>
      </c>
      <c r="DB27" s="782">
        <v>17</v>
      </c>
      <c r="DC27" s="24" t="s">
        <v>63</v>
      </c>
      <c r="DD27" s="40">
        <v>60.9</v>
      </c>
      <c r="DE27" s="40">
        <v>4.2</v>
      </c>
      <c r="DF27" s="40">
        <f t="shared" si="47"/>
        <v>6.8965517241379306</v>
      </c>
      <c r="DG27" s="26">
        <f t="shared" si="48"/>
        <v>2.1683014971605576</v>
      </c>
      <c r="DH27" s="776">
        <f t="shared" si="49"/>
        <v>-1.5</v>
      </c>
      <c r="DI27" s="776">
        <f t="shared" si="50"/>
        <v>73.68421052631578</v>
      </c>
      <c r="DJ27" s="776">
        <f t="shared" si="51"/>
        <v>4.2</v>
      </c>
      <c r="DK27" s="776" t="s">
        <v>84</v>
      </c>
      <c r="DM27" s="2">
        <v>5.7</v>
      </c>
      <c r="DN27" s="2">
        <v>0</v>
      </c>
      <c r="DP27" s="660">
        <v>17</v>
      </c>
      <c r="DQ27" s="24" t="s">
        <v>41</v>
      </c>
      <c r="DR27" s="908">
        <v>18.100000000000001</v>
      </c>
      <c r="DS27" s="40">
        <v>5.4</v>
      </c>
      <c r="DT27" s="40">
        <f t="shared" si="53"/>
        <v>29.834254143646412</v>
      </c>
      <c r="DU27" s="26">
        <f t="shared" si="54"/>
        <v>2.8391167192429028</v>
      </c>
      <c r="DV27" s="776">
        <f t="shared" si="9"/>
        <v>4.4000000000000004</v>
      </c>
      <c r="DW27" s="776">
        <f t="shared" si="10"/>
        <v>540</v>
      </c>
      <c r="DX27" s="776">
        <f t="shared" si="11"/>
        <v>0.60000000000000053</v>
      </c>
      <c r="DY27" s="776">
        <f t="shared" si="59"/>
        <v>112.50000000000003</v>
      </c>
      <c r="EA27" s="2">
        <v>1</v>
      </c>
      <c r="EB27" s="2">
        <v>4.8</v>
      </c>
      <c r="ED27" s="660">
        <v>17</v>
      </c>
      <c r="EE27" s="24" t="s">
        <v>16</v>
      </c>
      <c r="EF27" s="908">
        <v>35.299999999999997</v>
      </c>
      <c r="EG27" s="28">
        <v>4.8</v>
      </c>
      <c r="EH27" s="40">
        <f t="shared" si="12"/>
        <v>13.597733711048161</v>
      </c>
      <c r="EI27" s="26">
        <f t="shared" si="55"/>
        <v>2.536997885835095</v>
      </c>
      <c r="EJ27" s="776">
        <f t="shared" si="13"/>
        <v>-1.1000000000000005</v>
      </c>
      <c r="EK27" s="776">
        <f t="shared" si="14"/>
        <v>81.355932203389827</v>
      </c>
      <c r="EL27" s="789">
        <f t="shared" si="15"/>
        <v>2</v>
      </c>
      <c r="EM27" s="789">
        <f t="shared" si="60"/>
        <v>171.42857142857144</v>
      </c>
      <c r="EO27" s="2">
        <v>5.9</v>
      </c>
      <c r="EP27" s="2">
        <v>2.8</v>
      </c>
    </row>
    <row r="28" spans="1:146" ht="15" customHeight="1">
      <c r="A28" s="768">
        <v>18</v>
      </c>
      <c r="B28" s="24" t="s">
        <v>72</v>
      </c>
      <c r="C28" s="37">
        <v>4</v>
      </c>
      <c r="D28" s="26">
        <f t="shared" si="16"/>
        <v>1.5717092337917484</v>
      </c>
      <c r="E28" s="12">
        <v>1</v>
      </c>
      <c r="F28" s="13">
        <v>33.333333333333314</v>
      </c>
      <c r="G28" s="769"/>
      <c r="H28" s="782">
        <v>18</v>
      </c>
      <c r="I28" s="43" t="s">
        <v>40</v>
      </c>
      <c r="J28" s="40">
        <v>4</v>
      </c>
      <c r="K28" s="40">
        <v>4</v>
      </c>
      <c r="L28" s="11">
        <f t="shared" si="17"/>
        <v>100</v>
      </c>
      <c r="M28" s="26">
        <f t="shared" si="18"/>
        <v>1.6956337431114878</v>
      </c>
      <c r="N28" s="772">
        <f t="shared" si="19"/>
        <v>4</v>
      </c>
      <c r="O28" s="772" t="s">
        <v>84</v>
      </c>
      <c r="P28" s="772">
        <f t="shared" si="21"/>
        <v>4</v>
      </c>
      <c r="Q28" s="772" t="s">
        <v>84</v>
      </c>
      <c r="S28" s="2">
        <v>0</v>
      </c>
      <c r="T28" s="2">
        <v>0</v>
      </c>
      <c r="V28" s="782">
        <v>18</v>
      </c>
      <c r="W28" s="43" t="s">
        <v>61</v>
      </c>
      <c r="X28" s="40">
        <v>14.9</v>
      </c>
      <c r="Y28" s="40">
        <v>4.7</v>
      </c>
      <c r="Z28" s="40">
        <f t="shared" si="23"/>
        <v>31.543624161073826</v>
      </c>
      <c r="AA28" s="26">
        <f t="shared" si="24"/>
        <v>2.2159358793022164</v>
      </c>
      <c r="AB28" s="66">
        <f t="shared" si="25"/>
        <v>-0.39999999999999947</v>
      </c>
      <c r="AC28" s="66">
        <f t="shared" si="26"/>
        <v>92.156862745098039</v>
      </c>
      <c r="AD28" s="66">
        <f t="shared" si="0"/>
        <v>-9.9999999999999645E-2</v>
      </c>
      <c r="AE28" s="66">
        <f>Y28/AH28*100</f>
        <v>97.916666666666671</v>
      </c>
      <c r="AG28" s="40">
        <v>5.0999999999999996</v>
      </c>
      <c r="AH28" s="2">
        <v>4.8</v>
      </c>
      <c r="AJ28" s="782">
        <v>18</v>
      </c>
      <c r="AK28" s="795" t="s">
        <v>85</v>
      </c>
      <c r="AL28" s="40">
        <v>5.7</v>
      </c>
      <c r="AM28" s="58">
        <v>4.4000000000000004</v>
      </c>
      <c r="AN28" s="783">
        <f t="shared" si="27"/>
        <v>77.192982456140356</v>
      </c>
      <c r="AO28" s="26">
        <f t="shared" si="56"/>
        <v>1.9945602901178607</v>
      </c>
      <c r="AP28" s="776">
        <f t="shared" si="28"/>
        <v>0.10000000000000053</v>
      </c>
      <c r="AQ28" s="776">
        <f t="shared" si="29"/>
        <v>102.32558139534885</v>
      </c>
      <c r="AR28" s="776">
        <f t="shared" si="1"/>
        <v>4.4000000000000004</v>
      </c>
      <c r="AS28" s="776" t="s">
        <v>84</v>
      </c>
      <c r="AU28" s="40">
        <v>4.3</v>
      </c>
      <c r="AV28" s="2">
        <v>0</v>
      </c>
      <c r="AW28" s="93"/>
      <c r="AX28" s="667">
        <v>18</v>
      </c>
      <c r="AY28" s="668" t="s">
        <v>32</v>
      </c>
      <c r="AZ28" s="594">
        <v>9.3000000000000007</v>
      </c>
      <c r="BA28" s="594">
        <v>3.7</v>
      </c>
      <c r="BB28" s="594">
        <f t="shared" si="30"/>
        <v>39.784946236559136</v>
      </c>
      <c r="BC28" s="792">
        <f>BA28/194.2*100</f>
        <v>1.9052523171987645</v>
      </c>
      <c r="BD28" s="793">
        <f t="shared" si="32"/>
        <v>3.7</v>
      </c>
      <c r="BE28" s="793" t="s">
        <v>84</v>
      </c>
      <c r="BF28" s="793">
        <f t="shared" si="3"/>
        <v>3.7</v>
      </c>
      <c r="BG28" s="793" t="s">
        <v>84</v>
      </c>
      <c r="BI28" s="40">
        <v>0</v>
      </c>
      <c r="BJ28" s="2">
        <v>0</v>
      </c>
      <c r="BL28" s="656">
        <v>18</v>
      </c>
      <c r="BM28" s="641" t="s">
        <v>71</v>
      </c>
      <c r="BN28" s="40">
        <v>83.3</v>
      </c>
      <c r="BO28" s="40">
        <v>3.2</v>
      </c>
      <c r="BP28" s="40">
        <f t="shared" si="33"/>
        <v>3.8415366146458587</v>
      </c>
      <c r="BQ28" s="26">
        <f t="shared" si="34"/>
        <v>1.6334864726901481</v>
      </c>
      <c r="BR28" s="776">
        <f t="shared" si="35"/>
        <v>0</v>
      </c>
      <c r="BS28" s="776">
        <f t="shared" si="5"/>
        <v>100</v>
      </c>
      <c r="BT28" s="776">
        <f t="shared" si="6"/>
        <v>0</v>
      </c>
      <c r="BU28" s="776">
        <f>BO28/BX28*100</f>
        <v>100</v>
      </c>
      <c r="BW28" s="40">
        <v>3.2</v>
      </c>
      <c r="BX28" s="2">
        <v>3.2</v>
      </c>
      <c r="BZ28" s="606">
        <v>18</v>
      </c>
      <c r="CA28" s="24" t="s">
        <v>23</v>
      </c>
      <c r="CB28" s="66">
        <v>15.9</v>
      </c>
      <c r="CC28" s="40">
        <v>2.9</v>
      </c>
      <c r="CD28" s="40">
        <f t="shared" si="36"/>
        <v>18.238993710691823</v>
      </c>
      <c r="CE28" s="26">
        <f t="shared" si="37"/>
        <v>1.5335801163405607</v>
      </c>
      <c r="CF28" s="776">
        <f t="shared" si="38"/>
        <v>-1.6</v>
      </c>
      <c r="CG28" s="776">
        <f t="shared" si="39"/>
        <v>64.444444444444443</v>
      </c>
      <c r="CH28" s="776">
        <f t="shared" si="40"/>
        <v>-5.6999999999999993</v>
      </c>
      <c r="CI28" s="776">
        <f t="shared" si="41"/>
        <v>33.720930232558139</v>
      </c>
      <c r="CK28" s="2">
        <v>4.5</v>
      </c>
      <c r="CL28" s="2">
        <v>8.6</v>
      </c>
      <c r="CN28" s="640">
        <v>18</v>
      </c>
      <c r="CO28" s="641" t="s">
        <v>71</v>
      </c>
      <c r="CP28" s="66">
        <v>49.3</v>
      </c>
      <c r="CQ28" s="11">
        <v>3.2</v>
      </c>
      <c r="CR28" s="40">
        <f t="shared" si="42"/>
        <v>6.4908722109533485</v>
      </c>
      <c r="CS28" s="26">
        <f t="shared" si="43"/>
        <v>1.7021276595744681</v>
      </c>
      <c r="CT28" s="789">
        <f t="shared" si="44"/>
        <v>0</v>
      </c>
      <c r="CU28" s="789">
        <f t="shared" si="45"/>
        <v>100</v>
      </c>
      <c r="CV28" s="789">
        <f t="shared" si="46"/>
        <v>0</v>
      </c>
      <c r="CW28" s="789">
        <f>CQ28/CZ28*100</f>
        <v>100</v>
      </c>
      <c r="CY28" s="2">
        <v>3.2</v>
      </c>
      <c r="CZ28" s="2">
        <v>3.2</v>
      </c>
      <c r="DB28" s="871">
        <v>18</v>
      </c>
      <c r="DC28" s="872" t="s">
        <v>32</v>
      </c>
      <c r="DD28" s="40">
        <v>39.200000000000003</v>
      </c>
      <c r="DE28" s="867">
        <v>4.0999999999999996</v>
      </c>
      <c r="DF28" s="40">
        <f t="shared" si="47"/>
        <v>10.459183673469386</v>
      </c>
      <c r="DG28" s="26">
        <f t="shared" si="48"/>
        <v>2.1166752710376873</v>
      </c>
      <c r="DH28" s="776">
        <f t="shared" si="49"/>
        <v>4.0999999999999996</v>
      </c>
      <c r="DI28" s="776" t="s">
        <v>84</v>
      </c>
      <c r="DJ28" s="776">
        <f t="shared" si="51"/>
        <v>4.0999999999999996</v>
      </c>
      <c r="DK28" s="776" t="s">
        <v>84</v>
      </c>
      <c r="DM28" s="2">
        <v>0</v>
      </c>
      <c r="DN28" s="2">
        <v>0</v>
      </c>
      <c r="DP28" s="660">
        <v>18</v>
      </c>
      <c r="DQ28" s="24" t="s">
        <v>61</v>
      </c>
      <c r="DR28" s="908">
        <v>4.9000000000000004</v>
      </c>
      <c r="DS28" s="40">
        <v>4.9000000000000004</v>
      </c>
      <c r="DT28" s="783">
        <f t="shared" si="53"/>
        <v>100</v>
      </c>
      <c r="DU28" s="26">
        <f t="shared" si="54"/>
        <v>2.5762355415352265</v>
      </c>
      <c r="DV28" s="776">
        <f t="shared" si="9"/>
        <v>0.20000000000000018</v>
      </c>
      <c r="DW28" s="776">
        <f t="shared" si="10"/>
        <v>104.25531914893618</v>
      </c>
      <c r="DX28" s="776">
        <f t="shared" si="11"/>
        <v>0.10000000000000053</v>
      </c>
      <c r="DY28" s="776">
        <f t="shared" si="59"/>
        <v>102.08333333333334</v>
      </c>
      <c r="EA28" s="2">
        <v>4.7</v>
      </c>
      <c r="EB28" s="2">
        <v>4.8</v>
      </c>
      <c r="ED28" s="660">
        <v>18</v>
      </c>
      <c r="EE28" s="24" t="s">
        <v>17</v>
      </c>
      <c r="EF28" s="908">
        <v>39.799999999999997</v>
      </c>
      <c r="EG28" s="40">
        <v>4.3</v>
      </c>
      <c r="EH28" s="40">
        <f t="shared" si="12"/>
        <v>10.804020100502514</v>
      </c>
      <c r="EI28" s="26">
        <f t="shared" si="55"/>
        <v>2.2727272727272729</v>
      </c>
      <c r="EJ28" s="776">
        <f t="shared" si="13"/>
        <v>-0.29999999999999982</v>
      </c>
      <c r="EK28" s="776">
        <f t="shared" si="14"/>
        <v>93.478260869565219</v>
      </c>
      <c r="EL28" s="789">
        <f t="shared" si="15"/>
        <v>4.3</v>
      </c>
      <c r="EM28" s="789" t="s">
        <v>84</v>
      </c>
      <c r="EO28" s="2">
        <v>4.5999999999999996</v>
      </c>
      <c r="EP28" s="2">
        <v>0</v>
      </c>
    </row>
    <row r="29" spans="1:146" ht="15">
      <c r="A29" s="768">
        <v>19</v>
      </c>
      <c r="B29" s="24" t="s">
        <v>59</v>
      </c>
      <c r="C29" s="37">
        <v>3.9</v>
      </c>
      <c r="D29" s="26">
        <f t="shared" si="16"/>
        <v>1.5324165029469548</v>
      </c>
      <c r="E29" s="12">
        <v>3.9</v>
      </c>
      <c r="F29" s="13" t="s">
        <v>84</v>
      </c>
      <c r="G29" s="769"/>
      <c r="H29" s="782">
        <v>19</v>
      </c>
      <c r="I29" s="43" t="s">
        <v>4</v>
      </c>
      <c r="J29" s="40">
        <v>66.5</v>
      </c>
      <c r="K29" s="40">
        <v>3.6</v>
      </c>
      <c r="L29" s="40">
        <f t="shared" si="17"/>
        <v>5.4135338345864659</v>
      </c>
      <c r="M29" s="26">
        <f t="shared" si="18"/>
        <v>1.526070368800339</v>
      </c>
      <c r="N29" s="66">
        <f t="shared" si="19"/>
        <v>-5.6</v>
      </c>
      <c r="O29" s="66">
        <f t="shared" si="20"/>
        <v>39.130434782608695</v>
      </c>
      <c r="P29" s="66">
        <f t="shared" si="21"/>
        <v>-6.5</v>
      </c>
      <c r="Q29" s="66">
        <f t="shared" si="22"/>
        <v>35.643564356435647</v>
      </c>
      <c r="S29" s="2">
        <v>9.1999999999999993</v>
      </c>
      <c r="T29" s="2">
        <v>10.1</v>
      </c>
      <c r="V29" s="782">
        <v>19</v>
      </c>
      <c r="W29" s="795" t="s">
        <v>85</v>
      </c>
      <c r="X29" s="40">
        <v>4.3</v>
      </c>
      <c r="Y29" s="40">
        <v>4.3</v>
      </c>
      <c r="Z29" s="779">
        <f t="shared" si="23"/>
        <v>100</v>
      </c>
      <c r="AA29" s="26">
        <f t="shared" si="24"/>
        <v>2.0273455917020273</v>
      </c>
      <c r="AB29" s="772">
        <f t="shared" si="25"/>
        <v>1.1999999999999997</v>
      </c>
      <c r="AC29" s="772">
        <f t="shared" si="26"/>
        <v>138.70967741935482</v>
      </c>
      <c r="AD29" s="772">
        <f t="shared" si="0"/>
        <v>4.3</v>
      </c>
      <c r="AE29" s="772" t="s">
        <v>84</v>
      </c>
      <c r="AG29" s="40">
        <v>3.1</v>
      </c>
      <c r="AH29" s="2">
        <v>0</v>
      </c>
      <c r="AJ29" s="782">
        <v>19</v>
      </c>
      <c r="AK29" s="43" t="s">
        <v>71</v>
      </c>
      <c r="AL29" s="40">
        <v>87.4</v>
      </c>
      <c r="AM29" s="40">
        <v>3.2</v>
      </c>
      <c r="AN29" s="40">
        <f t="shared" si="27"/>
        <v>3.6613272311212817</v>
      </c>
      <c r="AO29" s="26">
        <f t="shared" si="56"/>
        <v>1.4505893019038987</v>
      </c>
      <c r="AP29" s="776">
        <f t="shared" si="28"/>
        <v>-4.9999999999999991</v>
      </c>
      <c r="AQ29" s="776">
        <f t="shared" si="29"/>
        <v>39.024390243902445</v>
      </c>
      <c r="AR29" s="776">
        <f t="shared" si="1"/>
        <v>0</v>
      </c>
      <c r="AS29" s="776">
        <f t="shared" si="58"/>
        <v>100</v>
      </c>
      <c r="AU29" s="40">
        <v>8.1999999999999993</v>
      </c>
      <c r="AV29" s="2">
        <v>3.2</v>
      </c>
      <c r="AW29" s="93"/>
      <c r="AX29" s="775">
        <v>19</v>
      </c>
      <c r="AY29" s="43" t="s">
        <v>48</v>
      </c>
      <c r="AZ29" s="40">
        <v>32.200000000000003</v>
      </c>
      <c r="BA29" s="40">
        <v>3.3</v>
      </c>
      <c r="BB29" s="40">
        <f t="shared" si="30"/>
        <v>10.248447204968942</v>
      </c>
      <c r="BC29" s="26">
        <f t="shared" si="31"/>
        <v>1.6992790937178166</v>
      </c>
      <c r="BD29" s="776">
        <f t="shared" si="32"/>
        <v>0.89999999999999991</v>
      </c>
      <c r="BE29" s="776">
        <f t="shared" si="2"/>
        <v>137.5</v>
      </c>
      <c r="BF29" s="776">
        <f t="shared" si="3"/>
        <v>3.3</v>
      </c>
      <c r="BG29" s="776" t="s">
        <v>84</v>
      </c>
      <c r="BI29" s="40">
        <v>2.4</v>
      </c>
      <c r="BJ29" s="2">
        <v>0</v>
      </c>
      <c r="BL29" s="660">
        <v>19</v>
      </c>
      <c r="BM29" s="24" t="s">
        <v>48</v>
      </c>
      <c r="BN29" s="40">
        <v>28.4</v>
      </c>
      <c r="BO29" s="37">
        <v>3</v>
      </c>
      <c r="BP29" s="40">
        <f t="shared" si="33"/>
        <v>10.563380281690142</v>
      </c>
      <c r="BQ29" s="26">
        <f t="shared" si="34"/>
        <v>1.5313935681470139</v>
      </c>
      <c r="BR29" s="776">
        <f t="shared" si="35"/>
        <v>0</v>
      </c>
      <c r="BS29" s="776">
        <f t="shared" si="5"/>
        <v>100</v>
      </c>
      <c r="BT29" s="776">
        <f t="shared" si="6"/>
        <v>3</v>
      </c>
      <c r="BU29" s="776" t="s">
        <v>84</v>
      </c>
      <c r="BW29" s="40">
        <v>3</v>
      </c>
      <c r="BX29" s="2">
        <v>0</v>
      </c>
      <c r="BZ29" s="640">
        <v>19</v>
      </c>
      <c r="CA29" s="641" t="s">
        <v>16</v>
      </c>
      <c r="CB29" s="66">
        <v>50.5</v>
      </c>
      <c r="CC29" s="27">
        <v>2.8</v>
      </c>
      <c r="CD29" s="40">
        <f t="shared" si="36"/>
        <v>5.5445544554455441</v>
      </c>
      <c r="CE29" s="26">
        <f t="shared" si="37"/>
        <v>1.4806980433632999</v>
      </c>
      <c r="CF29" s="789">
        <f t="shared" si="38"/>
        <v>0</v>
      </c>
      <c r="CG29" s="789">
        <f t="shared" si="39"/>
        <v>100</v>
      </c>
      <c r="CH29" s="789">
        <f t="shared" si="40"/>
        <v>0</v>
      </c>
      <c r="CI29" s="789">
        <f t="shared" si="41"/>
        <v>100</v>
      </c>
      <c r="CK29" s="2">
        <v>2.8</v>
      </c>
      <c r="CL29" s="2">
        <v>2.8</v>
      </c>
      <c r="CN29" s="640">
        <v>19</v>
      </c>
      <c r="CO29" s="641" t="s">
        <v>23</v>
      </c>
      <c r="CP29" s="66">
        <v>17.399999999999999</v>
      </c>
      <c r="CQ29" s="11">
        <v>2.9</v>
      </c>
      <c r="CR29" s="40">
        <f t="shared" si="42"/>
        <v>16.666666666666668</v>
      </c>
      <c r="CS29" s="26">
        <f t="shared" si="43"/>
        <v>1.5425531914893618</v>
      </c>
      <c r="CT29" s="789">
        <f t="shared" si="44"/>
        <v>0</v>
      </c>
      <c r="CU29" s="789">
        <f t="shared" si="45"/>
        <v>100</v>
      </c>
      <c r="CV29" s="776">
        <f t="shared" si="46"/>
        <v>-5.6999999999999993</v>
      </c>
      <c r="CW29" s="776">
        <f>CQ29/CZ29*100</f>
        <v>33.720930232558139</v>
      </c>
      <c r="CY29" s="2">
        <v>2.9</v>
      </c>
      <c r="CZ29" s="2">
        <v>8.6</v>
      </c>
      <c r="DB29" s="660">
        <v>19</v>
      </c>
      <c r="DC29" s="24" t="s">
        <v>45</v>
      </c>
      <c r="DD29" s="40">
        <v>19.5</v>
      </c>
      <c r="DE29" s="40">
        <v>3.2</v>
      </c>
      <c r="DF29" s="40">
        <f t="shared" si="47"/>
        <v>16.410256410256409</v>
      </c>
      <c r="DG29" s="26">
        <f t="shared" si="48"/>
        <v>1.6520392359318534</v>
      </c>
      <c r="DH29" s="776">
        <f t="shared" si="49"/>
        <v>1</v>
      </c>
      <c r="DI29" s="776">
        <f t="shared" si="50"/>
        <v>145.45454545454547</v>
      </c>
      <c r="DJ29" s="776">
        <f t="shared" si="51"/>
        <v>1.6</v>
      </c>
      <c r="DK29" s="776">
        <f t="shared" si="52"/>
        <v>200</v>
      </c>
      <c r="DM29" s="2">
        <v>2.2000000000000002</v>
      </c>
      <c r="DN29" s="2">
        <v>1.6</v>
      </c>
      <c r="DP29" s="660">
        <v>19</v>
      </c>
      <c r="DQ29" s="24" t="s">
        <v>17</v>
      </c>
      <c r="DR29" s="908">
        <v>66.3</v>
      </c>
      <c r="DS29" s="40">
        <v>4.5999999999999996</v>
      </c>
      <c r="DT29" s="40">
        <f t="shared" si="53"/>
        <v>6.9381598793363501</v>
      </c>
      <c r="DU29" s="26">
        <f t="shared" si="54"/>
        <v>2.4185068349106205</v>
      </c>
      <c r="DV29" s="776">
        <f t="shared" si="9"/>
        <v>-0.40000000000000036</v>
      </c>
      <c r="DW29" s="776">
        <f t="shared" si="10"/>
        <v>92</v>
      </c>
      <c r="DX29" s="776">
        <f t="shared" si="11"/>
        <v>4.5999999999999996</v>
      </c>
      <c r="DY29" s="776" t="s">
        <v>84</v>
      </c>
      <c r="EA29" s="2">
        <v>5</v>
      </c>
      <c r="EB29" s="2">
        <v>0</v>
      </c>
      <c r="ED29" s="660">
        <v>19</v>
      </c>
      <c r="EE29" s="24" t="s">
        <v>32</v>
      </c>
      <c r="EF29" s="908">
        <v>6.8</v>
      </c>
      <c r="EG29" s="11">
        <v>4.0999999999999996</v>
      </c>
      <c r="EH29" s="783">
        <f t="shared" si="12"/>
        <v>60.294117647058819</v>
      </c>
      <c r="EI29" s="26">
        <f t="shared" si="55"/>
        <v>2.1670190274841437</v>
      </c>
      <c r="EJ29" s="789">
        <f t="shared" si="13"/>
        <v>0</v>
      </c>
      <c r="EK29" s="789">
        <f t="shared" si="14"/>
        <v>100</v>
      </c>
      <c r="EL29" s="789">
        <f t="shared" si="15"/>
        <v>4.0999999999999996</v>
      </c>
      <c r="EM29" s="789" t="s">
        <v>84</v>
      </c>
      <c r="EO29" s="2">
        <v>4.0999999999999996</v>
      </c>
      <c r="EP29" s="2">
        <v>0</v>
      </c>
    </row>
    <row r="30" spans="1:146" ht="15">
      <c r="A30" s="768">
        <v>20</v>
      </c>
      <c r="B30" s="24" t="s">
        <v>10</v>
      </c>
      <c r="C30" s="28">
        <v>2.9</v>
      </c>
      <c r="D30" s="26">
        <f t="shared" si="16"/>
        <v>1.1394891944990178</v>
      </c>
      <c r="E30" s="12">
        <v>0.7</v>
      </c>
      <c r="F30" s="13">
        <v>31.8</v>
      </c>
      <c r="G30" s="769"/>
      <c r="H30" s="782">
        <v>20</v>
      </c>
      <c r="I30" s="795" t="s">
        <v>85</v>
      </c>
      <c r="J30" s="40">
        <v>6.5</v>
      </c>
      <c r="K30" s="40">
        <v>3.1</v>
      </c>
      <c r="L30" s="11">
        <f t="shared" si="17"/>
        <v>47.692307692307693</v>
      </c>
      <c r="M30" s="26">
        <f t="shared" si="18"/>
        <v>1.314116150911403</v>
      </c>
      <c r="N30" s="772">
        <f t="shared" si="19"/>
        <v>1.2000000000000002</v>
      </c>
      <c r="O30" s="772">
        <f t="shared" si="20"/>
        <v>163.15789473684214</v>
      </c>
      <c r="P30" s="772">
        <f t="shared" si="21"/>
        <v>3.1</v>
      </c>
      <c r="Q30" s="772" t="s">
        <v>84</v>
      </c>
      <c r="S30" s="2">
        <v>1.9</v>
      </c>
      <c r="T30" s="2">
        <v>0</v>
      </c>
      <c r="V30" s="782">
        <v>20</v>
      </c>
      <c r="W30" s="43" t="s">
        <v>16</v>
      </c>
      <c r="X30" s="40">
        <v>45</v>
      </c>
      <c r="Y30" s="28">
        <v>2.8</v>
      </c>
      <c r="Z30" s="40">
        <f t="shared" si="23"/>
        <v>6.2222222222222223</v>
      </c>
      <c r="AA30" s="26">
        <f t="shared" si="24"/>
        <v>1.3201320132013201</v>
      </c>
      <c r="AB30" s="772">
        <f t="shared" si="25"/>
        <v>0</v>
      </c>
      <c r="AC30" s="772">
        <f t="shared" si="26"/>
        <v>100</v>
      </c>
      <c r="AD30" s="772">
        <f t="shared" si="0"/>
        <v>0</v>
      </c>
      <c r="AE30" s="788">
        <f t="shared" ref="AE30:AE35" si="61">Y30/AH30*100</f>
        <v>100</v>
      </c>
      <c r="AG30" s="40">
        <v>2.8</v>
      </c>
      <c r="AH30" s="2">
        <v>2.8</v>
      </c>
      <c r="AJ30" s="782">
        <v>20</v>
      </c>
      <c r="AK30" s="43" t="s">
        <v>16</v>
      </c>
      <c r="AL30" s="28">
        <v>54.6</v>
      </c>
      <c r="AM30" s="28">
        <v>2.8</v>
      </c>
      <c r="AN30" s="40">
        <f t="shared" si="27"/>
        <v>5.1282051282051277</v>
      </c>
      <c r="AO30" s="26">
        <f t="shared" si="56"/>
        <v>1.2692656391659112</v>
      </c>
      <c r="AP30" s="776">
        <f t="shared" si="28"/>
        <v>0</v>
      </c>
      <c r="AQ30" s="776">
        <f t="shared" si="29"/>
        <v>100</v>
      </c>
      <c r="AR30" s="776">
        <f t="shared" si="1"/>
        <v>0</v>
      </c>
      <c r="AS30" s="776">
        <f t="shared" si="58"/>
        <v>100</v>
      </c>
      <c r="AU30" s="40">
        <v>2.8</v>
      </c>
      <c r="AV30" s="2">
        <v>2.8</v>
      </c>
      <c r="AW30" s="93"/>
      <c r="AX30" s="782">
        <v>20</v>
      </c>
      <c r="AY30" s="43" t="s">
        <v>71</v>
      </c>
      <c r="AZ30" s="40">
        <v>30.6</v>
      </c>
      <c r="BA30" s="40">
        <v>3.2</v>
      </c>
      <c r="BB30" s="40">
        <f t="shared" si="30"/>
        <v>10.457516339869281</v>
      </c>
      <c r="BC30" s="26">
        <f t="shared" si="31"/>
        <v>1.6477857878475801</v>
      </c>
      <c r="BD30" s="776">
        <f t="shared" si="32"/>
        <v>0</v>
      </c>
      <c r="BE30" s="776">
        <f t="shared" si="2"/>
        <v>100</v>
      </c>
      <c r="BF30" s="776">
        <f t="shared" si="3"/>
        <v>0</v>
      </c>
      <c r="BG30" s="776">
        <f>BA30/BJ30*100</f>
        <v>100</v>
      </c>
      <c r="BI30" s="40">
        <v>3.2</v>
      </c>
      <c r="BJ30" s="2">
        <v>3.2</v>
      </c>
      <c r="BL30" s="656">
        <v>20</v>
      </c>
      <c r="BM30" s="641" t="s">
        <v>16</v>
      </c>
      <c r="BN30" s="40">
        <v>41.5</v>
      </c>
      <c r="BO30" s="28">
        <v>2.8</v>
      </c>
      <c r="BP30" s="40">
        <f t="shared" si="33"/>
        <v>6.7469879518072293</v>
      </c>
      <c r="BQ30" s="26">
        <f t="shared" si="34"/>
        <v>1.4293006636038794</v>
      </c>
      <c r="BR30" s="776">
        <f t="shared" si="35"/>
        <v>0</v>
      </c>
      <c r="BS30" s="776">
        <f t="shared" si="5"/>
        <v>100</v>
      </c>
      <c r="BT30" s="776">
        <f t="shared" si="6"/>
        <v>0</v>
      </c>
      <c r="BU30" s="776">
        <f t="shared" ref="BU30:BU44" si="62">BO30/BX30*100</f>
        <v>100</v>
      </c>
      <c r="BW30" s="40">
        <v>2.8</v>
      </c>
      <c r="BX30" s="2">
        <v>2.8</v>
      </c>
      <c r="BZ30" s="640">
        <v>20</v>
      </c>
      <c r="CA30" s="641" t="s">
        <v>34</v>
      </c>
      <c r="CB30" s="66">
        <v>8.9</v>
      </c>
      <c r="CC30" s="38">
        <v>2.5</v>
      </c>
      <c r="CD30" s="40">
        <f t="shared" si="36"/>
        <v>28.089887640449433</v>
      </c>
      <c r="CE30" s="26">
        <f t="shared" si="37"/>
        <v>1.3220518244315178</v>
      </c>
      <c r="CF30" s="789">
        <f t="shared" si="38"/>
        <v>0</v>
      </c>
      <c r="CG30" s="789">
        <f t="shared" si="39"/>
        <v>100</v>
      </c>
      <c r="CH30" s="789">
        <f t="shared" si="40"/>
        <v>0</v>
      </c>
      <c r="CI30" s="789">
        <f t="shared" si="41"/>
        <v>100</v>
      </c>
      <c r="CK30" s="2">
        <v>2.5</v>
      </c>
      <c r="CL30" s="2">
        <v>2.5</v>
      </c>
      <c r="CN30" s="640">
        <v>20</v>
      </c>
      <c r="CO30" s="641" t="s">
        <v>16</v>
      </c>
      <c r="CP30" s="66">
        <v>47.3</v>
      </c>
      <c r="CQ30" s="27">
        <v>2.8</v>
      </c>
      <c r="CR30" s="40">
        <f t="shared" si="42"/>
        <v>5.9196617336152215</v>
      </c>
      <c r="CS30" s="26">
        <f t="shared" si="43"/>
        <v>1.4893617021276595</v>
      </c>
      <c r="CT30" s="789">
        <f t="shared" si="44"/>
        <v>0</v>
      </c>
      <c r="CU30" s="789">
        <f t="shared" si="45"/>
        <v>100</v>
      </c>
      <c r="CV30" s="789">
        <f t="shared" si="46"/>
        <v>0</v>
      </c>
      <c r="CW30" s="789">
        <f>CQ30/CZ30*100</f>
        <v>100</v>
      </c>
      <c r="CY30" s="2">
        <v>2.8</v>
      </c>
      <c r="CZ30" s="2">
        <v>2.8</v>
      </c>
      <c r="DB30" s="660">
        <v>20</v>
      </c>
      <c r="DC30" s="24" t="s">
        <v>23</v>
      </c>
      <c r="DD30" s="40">
        <v>16.5</v>
      </c>
      <c r="DE30" s="40">
        <v>2.9</v>
      </c>
      <c r="DF30" s="40">
        <f t="shared" si="47"/>
        <v>17.575757575757574</v>
      </c>
      <c r="DG30" s="26">
        <f t="shared" si="48"/>
        <v>1.4971605575632421</v>
      </c>
      <c r="DH30" s="776">
        <f t="shared" si="49"/>
        <v>0</v>
      </c>
      <c r="DI30" s="776">
        <f t="shared" si="50"/>
        <v>100</v>
      </c>
      <c r="DJ30" s="776">
        <f t="shared" si="51"/>
        <v>-5.6999999999999993</v>
      </c>
      <c r="DK30" s="776">
        <f t="shared" si="52"/>
        <v>33.720930232558139</v>
      </c>
      <c r="DM30" s="2">
        <v>2.9</v>
      </c>
      <c r="DN30" s="2">
        <v>8.6</v>
      </c>
      <c r="DP30" s="660">
        <v>20</v>
      </c>
      <c r="DQ30" s="24" t="s">
        <v>32</v>
      </c>
      <c r="DR30" s="908">
        <v>38.799999999999997</v>
      </c>
      <c r="DS30" s="40">
        <v>4.0999999999999996</v>
      </c>
      <c r="DT30" s="40">
        <f t="shared" si="53"/>
        <v>10.56701030927835</v>
      </c>
      <c r="DU30" s="26">
        <f t="shared" si="54"/>
        <v>2.1556256572029442</v>
      </c>
      <c r="DV30" s="776">
        <f t="shared" si="9"/>
        <v>0</v>
      </c>
      <c r="DW30" s="776">
        <f t="shared" si="10"/>
        <v>100</v>
      </c>
      <c r="DX30" s="776">
        <f t="shared" si="11"/>
        <v>4.0999999999999996</v>
      </c>
      <c r="DY30" s="776" t="s">
        <v>84</v>
      </c>
      <c r="EA30" s="2">
        <v>4.0999999999999996</v>
      </c>
      <c r="EB30" s="2">
        <v>0</v>
      </c>
      <c r="ED30" s="660">
        <v>20</v>
      </c>
      <c r="EE30" s="24" t="s">
        <v>62</v>
      </c>
      <c r="EF30" s="908">
        <v>16</v>
      </c>
      <c r="EG30" s="11">
        <v>4.0999999999999996</v>
      </c>
      <c r="EH30" s="40">
        <f t="shared" si="12"/>
        <v>25.624999999999996</v>
      </c>
      <c r="EI30" s="26">
        <f t="shared" si="55"/>
        <v>2.1670190274841437</v>
      </c>
      <c r="EJ30" s="789">
        <f t="shared" si="13"/>
        <v>0</v>
      </c>
      <c r="EK30" s="789">
        <f t="shared" si="14"/>
        <v>100</v>
      </c>
      <c r="EL30" s="776">
        <f t="shared" si="15"/>
        <v>-6.2000000000000011</v>
      </c>
      <c r="EM30" s="776">
        <f t="shared" si="60"/>
        <v>39.805825242718441</v>
      </c>
      <c r="EO30" s="2">
        <v>4.0999999999999996</v>
      </c>
      <c r="EP30" s="2">
        <v>10.3</v>
      </c>
    </row>
    <row r="31" spans="1:146" ht="15">
      <c r="A31" s="768">
        <v>21</v>
      </c>
      <c r="B31" s="24" t="s">
        <v>43</v>
      </c>
      <c r="C31" s="40">
        <v>2.9</v>
      </c>
      <c r="D31" s="26">
        <f t="shared" si="16"/>
        <v>1.1394891944990178</v>
      </c>
      <c r="E31" s="12">
        <v>0.5</v>
      </c>
      <c r="F31" s="13">
        <v>20.8</v>
      </c>
      <c r="G31" s="769"/>
      <c r="H31" s="782">
        <v>21</v>
      </c>
      <c r="I31" s="43" t="s">
        <v>16</v>
      </c>
      <c r="J31" s="28">
        <v>47.2</v>
      </c>
      <c r="K31" s="28">
        <v>2.8</v>
      </c>
      <c r="L31" s="40">
        <f t="shared" si="17"/>
        <v>5.9322033898305078</v>
      </c>
      <c r="M31" s="26">
        <f t="shared" si="18"/>
        <v>1.1869436201780414</v>
      </c>
      <c r="N31" s="787">
        <f t="shared" si="19"/>
        <v>0</v>
      </c>
      <c r="O31" s="787">
        <f t="shared" si="20"/>
        <v>100</v>
      </c>
      <c r="P31" s="787">
        <f t="shared" si="21"/>
        <v>0</v>
      </c>
      <c r="Q31" s="787">
        <f t="shared" si="22"/>
        <v>100</v>
      </c>
      <c r="S31" s="2">
        <v>2.8</v>
      </c>
      <c r="T31" s="2">
        <v>2.8</v>
      </c>
      <c r="V31" s="782">
        <v>21</v>
      </c>
      <c r="W31" s="43" t="s">
        <v>34</v>
      </c>
      <c r="X31" s="28">
        <v>8.4</v>
      </c>
      <c r="Y31" s="40">
        <v>2.5</v>
      </c>
      <c r="Z31" s="40">
        <f t="shared" si="23"/>
        <v>29.761904761904763</v>
      </c>
      <c r="AA31" s="26">
        <f t="shared" si="24"/>
        <v>1.1786892975011787</v>
      </c>
      <c r="AB31" s="772">
        <f t="shared" si="25"/>
        <v>0</v>
      </c>
      <c r="AC31" s="788">
        <f t="shared" si="26"/>
        <v>100</v>
      </c>
      <c r="AD31" s="772">
        <f t="shared" si="0"/>
        <v>0</v>
      </c>
      <c r="AE31" s="788">
        <f t="shared" si="61"/>
        <v>100</v>
      </c>
      <c r="AG31" s="28">
        <v>2.5</v>
      </c>
      <c r="AH31" s="2">
        <v>2.5</v>
      </c>
      <c r="AJ31" s="649">
        <v>21</v>
      </c>
      <c r="AK31" s="14" t="s">
        <v>11</v>
      </c>
      <c r="AL31" s="16">
        <v>61.6</v>
      </c>
      <c r="AM31" s="617">
        <v>2.6</v>
      </c>
      <c r="AN31" s="16">
        <f t="shared" si="27"/>
        <v>4.220779220779221</v>
      </c>
      <c r="AO31" s="17">
        <f t="shared" si="56"/>
        <v>1.1786038077969174</v>
      </c>
      <c r="AP31" s="781">
        <f t="shared" si="28"/>
        <v>0.8</v>
      </c>
      <c r="AQ31" s="796">
        <f t="shared" si="29"/>
        <v>144.44444444444443</v>
      </c>
      <c r="AR31" s="781">
        <f t="shared" si="1"/>
        <v>2.6</v>
      </c>
      <c r="AS31" s="781" t="s">
        <v>84</v>
      </c>
      <c r="AU31" s="28">
        <v>1.8</v>
      </c>
      <c r="AV31" s="2">
        <v>0</v>
      </c>
      <c r="AW31" s="93"/>
      <c r="AX31" s="791">
        <v>21</v>
      </c>
      <c r="AY31" s="668" t="s">
        <v>66</v>
      </c>
      <c r="AZ31" s="594">
        <v>51</v>
      </c>
      <c r="BA31" s="594">
        <v>3.1</v>
      </c>
      <c r="BB31" s="594">
        <f t="shared" si="30"/>
        <v>6.0784313725490193</v>
      </c>
      <c r="BC31" s="792">
        <f>BA31/194.2*100</f>
        <v>1.596292481977343</v>
      </c>
      <c r="BD31" s="793">
        <f t="shared" si="32"/>
        <v>3.1</v>
      </c>
      <c r="BE31" s="794" t="s">
        <v>84</v>
      </c>
      <c r="BF31" s="793">
        <f t="shared" si="3"/>
        <v>0.10000000000000009</v>
      </c>
      <c r="BG31" s="793">
        <f>BA31/BJ31*100</f>
        <v>103.33333333333334</v>
      </c>
      <c r="BI31" s="28">
        <v>0</v>
      </c>
      <c r="BJ31" s="2">
        <v>3</v>
      </c>
      <c r="BL31" s="660">
        <v>21</v>
      </c>
      <c r="BM31" s="24" t="s">
        <v>66</v>
      </c>
      <c r="BN31" s="40">
        <v>48.6</v>
      </c>
      <c r="BO31" s="40">
        <v>2.7</v>
      </c>
      <c r="BP31" s="40">
        <f t="shared" si="33"/>
        <v>5.5555555555555562</v>
      </c>
      <c r="BQ31" s="26">
        <f t="shared" si="34"/>
        <v>1.3782542113323126</v>
      </c>
      <c r="BR31" s="776">
        <f t="shared" si="35"/>
        <v>-0.39999999999999991</v>
      </c>
      <c r="BS31" s="776">
        <f t="shared" si="5"/>
        <v>87.096774193548384</v>
      </c>
      <c r="BT31" s="776">
        <f t="shared" si="6"/>
        <v>-0.29999999999999982</v>
      </c>
      <c r="BU31" s="776">
        <f t="shared" si="62"/>
        <v>90</v>
      </c>
      <c r="BW31" s="28">
        <v>3.1</v>
      </c>
      <c r="BX31" s="2">
        <v>3</v>
      </c>
      <c r="BZ31" s="640">
        <v>21</v>
      </c>
      <c r="CA31" s="641" t="s">
        <v>29</v>
      </c>
      <c r="CB31" s="66">
        <v>4.4000000000000004</v>
      </c>
      <c r="CC31" s="38">
        <v>1.9</v>
      </c>
      <c r="CD31" s="783">
        <f t="shared" si="36"/>
        <v>43.18181818181818</v>
      </c>
      <c r="CE31" s="26">
        <f t="shared" si="37"/>
        <v>1.0047593865679534</v>
      </c>
      <c r="CF31" s="789">
        <f t="shared" si="38"/>
        <v>0</v>
      </c>
      <c r="CG31" s="789">
        <f t="shared" si="39"/>
        <v>100</v>
      </c>
      <c r="CH31" s="789">
        <f t="shared" si="40"/>
        <v>0</v>
      </c>
      <c r="CI31" s="789">
        <f t="shared" si="41"/>
        <v>100</v>
      </c>
      <c r="CK31" s="2">
        <v>1.9</v>
      </c>
      <c r="CL31" s="2">
        <v>1.9</v>
      </c>
      <c r="CN31" s="606">
        <v>21</v>
      </c>
      <c r="CO31" s="24" t="s">
        <v>48</v>
      </c>
      <c r="CP31" s="66">
        <v>27.6</v>
      </c>
      <c r="CQ31" s="37">
        <v>2.6</v>
      </c>
      <c r="CR31" s="40">
        <f t="shared" si="42"/>
        <v>9.4202898550724647</v>
      </c>
      <c r="CS31" s="26">
        <f t="shared" si="43"/>
        <v>1.3829787234042554</v>
      </c>
      <c r="CT31" s="776">
        <f t="shared" si="44"/>
        <v>-0.79999999999999982</v>
      </c>
      <c r="CU31" s="776">
        <f t="shared" si="45"/>
        <v>76.47058823529413</v>
      </c>
      <c r="CV31" s="789">
        <f t="shared" si="46"/>
        <v>2.6</v>
      </c>
      <c r="CW31" s="789" t="s">
        <v>84</v>
      </c>
      <c r="CY31" s="2">
        <v>3.4</v>
      </c>
      <c r="CZ31" s="2">
        <v>0</v>
      </c>
      <c r="DB31" s="660">
        <v>21</v>
      </c>
      <c r="DC31" s="24" t="s">
        <v>16</v>
      </c>
      <c r="DD31" s="28">
        <v>48.6</v>
      </c>
      <c r="DE31" s="28">
        <v>2.8</v>
      </c>
      <c r="DF31" s="40">
        <f t="shared" si="47"/>
        <v>5.7613168724279831</v>
      </c>
      <c r="DG31" s="26">
        <f t="shared" si="48"/>
        <v>1.4455343314403717</v>
      </c>
      <c r="DH31" s="776">
        <f t="shared" si="49"/>
        <v>0</v>
      </c>
      <c r="DI31" s="776">
        <f t="shared" si="50"/>
        <v>100</v>
      </c>
      <c r="DJ31" s="776">
        <f t="shared" si="51"/>
        <v>0</v>
      </c>
      <c r="DK31" s="776">
        <f t="shared" si="52"/>
        <v>100</v>
      </c>
      <c r="DM31" s="2">
        <v>2.8</v>
      </c>
      <c r="DN31" s="2">
        <v>2.8</v>
      </c>
      <c r="DP31" s="660">
        <v>21</v>
      </c>
      <c r="DQ31" s="24" t="s">
        <v>62</v>
      </c>
      <c r="DR31" s="908">
        <v>28.6</v>
      </c>
      <c r="DS31" s="40">
        <v>4.0999999999999996</v>
      </c>
      <c r="DT31" s="40">
        <f t="shared" si="53"/>
        <v>14.335664335664333</v>
      </c>
      <c r="DU31" s="26">
        <f t="shared" si="54"/>
        <v>2.1556256572029442</v>
      </c>
      <c r="DV31" s="776">
        <f t="shared" si="9"/>
        <v>-19.399999999999999</v>
      </c>
      <c r="DW31" s="776">
        <f t="shared" si="10"/>
        <v>17.446808510638295</v>
      </c>
      <c r="DX31" s="776">
        <f t="shared" si="11"/>
        <v>-6.2000000000000011</v>
      </c>
      <c r="DY31" s="776">
        <f t="shared" si="59"/>
        <v>39.805825242718441</v>
      </c>
      <c r="EA31" s="2">
        <v>23.5</v>
      </c>
      <c r="EB31" s="2">
        <v>10.3</v>
      </c>
      <c r="ED31" s="660">
        <v>21</v>
      </c>
      <c r="EE31" s="24" t="s">
        <v>47</v>
      </c>
      <c r="EF31" s="908">
        <v>19.899999999999999</v>
      </c>
      <c r="EG31" s="40">
        <v>3.9</v>
      </c>
      <c r="EH31" s="40">
        <f t="shared" si="12"/>
        <v>19.597989949748744</v>
      </c>
      <c r="EI31" s="26">
        <f t="shared" si="55"/>
        <v>2.0613107822410148</v>
      </c>
      <c r="EJ31" s="776">
        <f t="shared" si="13"/>
        <v>-2.9</v>
      </c>
      <c r="EK31" s="776">
        <f t="shared" si="14"/>
        <v>57.352941176470587</v>
      </c>
      <c r="EL31" s="776">
        <f t="shared" si="15"/>
        <v>-6.7999999999999989</v>
      </c>
      <c r="EM31" s="776">
        <f t="shared" si="60"/>
        <v>36.448598130841127</v>
      </c>
      <c r="EO31" s="2">
        <v>6.8</v>
      </c>
      <c r="EP31" s="2">
        <v>10.7</v>
      </c>
    </row>
    <row r="32" spans="1:146" ht="15">
      <c r="A32" s="768">
        <v>22</v>
      </c>
      <c r="B32" s="24" t="s">
        <v>60</v>
      </c>
      <c r="C32" s="40">
        <v>2.9</v>
      </c>
      <c r="D32" s="26">
        <f t="shared" si="16"/>
        <v>1.1394891944990178</v>
      </c>
      <c r="E32" s="12">
        <v>1.9</v>
      </c>
      <c r="F32" s="13" t="s">
        <v>373</v>
      </c>
      <c r="G32" s="769"/>
      <c r="H32" s="782">
        <v>22</v>
      </c>
      <c r="I32" s="43" t="s">
        <v>34</v>
      </c>
      <c r="J32" s="40">
        <v>12.3</v>
      </c>
      <c r="K32" s="40">
        <v>2.5</v>
      </c>
      <c r="L32" s="11">
        <f t="shared" si="17"/>
        <v>20.325203252032519</v>
      </c>
      <c r="M32" s="26">
        <f t="shared" si="18"/>
        <v>1.0597710894446799</v>
      </c>
      <c r="N32" s="787">
        <f t="shared" si="19"/>
        <v>0</v>
      </c>
      <c r="O32" s="787">
        <f t="shared" si="20"/>
        <v>100</v>
      </c>
      <c r="P32" s="787">
        <f t="shared" si="21"/>
        <v>0</v>
      </c>
      <c r="Q32" s="787">
        <f t="shared" si="22"/>
        <v>100</v>
      </c>
      <c r="S32" s="2">
        <v>2.5</v>
      </c>
      <c r="T32" s="2">
        <v>2.5</v>
      </c>
      <c r="V32" s="782">
        <v>22</v>
      </c>
      <c r="W32" s="43" t="s">
        <v>43</v>
      </c>
      <c r="X32" s="40">
        <v>31.8</v>
      </c>
      <c r="Y32" s="40">
        <v>2</v>
      </c>
      <c r="Z32" s="40">
        <f t="shared" si="23"/>
        <v>6.2893081761006293</v>
      </c>
      <c r="AA32" s="26">
        <f t="shared" si="24"/>
        <v>0.94295143800094305</v>
      </c>
      <c r="AB32" s="772">
        <f t="shared" si="25"/>
        <v>0</v>
      </c>
      <c r="AC32" s="788">
        <f t="shared" si="26"/>
        <v>100</v>
      </c>
      <c r="AD32" s="66">
        <f t="shared" si="0"/>
        <v>-0.70000000000000018</v>
      </c>
      <c r="AE32" s="787">
        <f t="shared" si="61"/>
        <v>74.074074074074076</v>
      </c>
      <c r="AG32" s="40">
        <v>2</v>
      </c>
      <c r="AH32" s="2">
        <v>2.7</v>
      </c>
      <c r="AJ32" s="649">
        <v>22</v>
      </c>
      <c r="AK32" s="14" t="s">
        <v>89</v>
      </c>
      <c r="AL32" s="16">
        <v>60.2</v>
      </c>
      <c r="AM32" s="16">
        <v>2.6</v>
      </c>
      <c r="AN32" s="16">
        <f t="shared" si="27"/>
        <v>4.3189368770764114</v>
      </c>
      <c r="AO32" s="17">
        <f t="shared" si="56"/>
        <v>1.1786038077969174</v>
      </c>
      <c r="AP32" s="781">
        <f t="shared" si="28"/>
        <v>2.5</v>
      </c>
      <c r="AQ32" s="796">
        <f t="shared" si="29"/>
        <v>2600</v>
      </c>
      <c r="AR32" s="781">
        <f t="shared" si="1"/>
        <v>2.6</v>
      </c>
      <c r="AS32" s="781" t="s">
        <v>84</v>
      </c>
      <c r="AU32" s="40">
        <v>0.1</v>
      </c>
      <c r="AV32" s="2">
        <v>0</v>
      </c>
      <c r="AW32" s="93"/>
      <c r="AX32" s="782">
        <v>22</v>
      </c>
      <c r="AY32" s="43" t="s">
        <v>77</v>
      </c>
      <c r="AZ32" s="40">
        <v>18.100000000000001</v>
      </c>
      <c r="BA32" s="40">
        <v>3.1</v>
      </c>
      <c r="BB32" s="40">
        <f t="shared" si="30"/>
        <v>17.127071823204417</v>
      </c>
      <c r="BC32" s="26">
        <f t="shared" si="31"/>
        <v>1.596292481977343</v>
      </c>
      <c r="BD32" s="776">
        <f t="shared" si="32"/>
        <v>-14.4</v>
      </c>
      <c r="BE32" s="790">
        <f t="shared" si="2"/>
        <v>17.714285714285715</v>
      </c>
      <c r="BF32" s="776">
        <f t="shared" si="3"/>
        <v>3.1</v>
      </c>
      <c r="BG32" s="776" t="s">
        <v>84</v>
      </c>
      <c r="BI32" s="40">
        <v>17.5</v>
      </c>
      <c r="BJ32" s="2">
        <v>0</v>
      </c>
      <c r="BL32" s="656">
        <v>22</v>
      </c>
      <c r="BM32" s="641" t="s">
        <v>34</v>
      </c>
      <c r="BN32" s="40">
        <v>8.8000000000000007</v>
      </c>
      <c r="BO32" s="37">
        <v>2.5</v>
      </c>
      <c r="BP32" s="40">
        <f t="shared" si="33"/>
        <v>28.409090909090907</v>
      </c>
      <c r="BQ32" s="26">
        <f t="shared" si="34"/>
        <v>1.2761613067891782</v>
      </c>
      <c r="BR32" s="776">
        <f t="shared" si="35"/>
        <v>0</v>
      </c>
      <c r="BS32" s="790">
        <f t="shared" si="5"/>
        <v>100</v>
      </c>
      <c r="BT32" s="776">
        <f t="shared" si="6"/>
        <v>0</v>
      </c>
      <c r="BU32" s="776">
        <f t="shared" si="62"/>
        <v>100</v>
      </c>
      <c r="BW32" s="40">
        <v>2.5</v>
      </c>
      <c r="BX32" s="2">
        <v>2.5</v>
      </c>
      <c r="BZ32" s="682">
        <v>22</v>
      </c>
      <c r="CA32" s="683" t="s">
        <v>63</v>
      </c>
      <c r="CB32" s="66">
        <v>36.5</v>
      </c>
      <c r="CC32" s="684">
        <v>1.9</v>
      </c>
      <c r="CD32" s="40">
        <f t="shared" si="36"/>
        <v>5.205479452054794</v>
      </c>
      <c r="CE32" s="26">
        <f t="shared" si="37"/>
        <v>1.0047593865679534</v>
      </c>
      <c r="CF32" s="789">
        <f t="shared" si="38"/>
        <v>1.9</v>
      </c>
      <c r="CG32" s="789" t="s">
        <v>84</v>
      </c>
      <c r="CH32" s="789">
        <f t="shared" si="40"/>
        <v>1.9</v>
      </c>
      <c r="CI32" s="789" t="s">
        <v>84</v>
      </c>
      <c r="CK32" s="2">
        <v>0</v>
      </c>
      <c r="CL32" s="2">
        <v>0</v>
      </c>
      <c r="CN32" s="743">
        <v>22</v>
      </c>
      <c r="CO32" s="641" t="s">
        <v>34</v>
      </c>
      <c r="CP32" s="66">
        <v>19.399999999999999</v>
      </c>
      <c r="CQ32" s="38">
        <v>2.5</v>
      </c>
      <c r="CR32" s="40">
        <f t="shared" si="42"/>
        <v>12.886597938144332</v>
      </c>
      <c r="CS32" s="26">
        <f t="shared" si="43"/>
        <v>1.3297872340425532</v>
      </c>
      <c r="CT32" s="789">
        <f t="shared" si="44"/>
        <v>0</v>
      </c>
      <c r="CU32" s="789">
        <f t="shared" si="45"/>
        <v>100</v>
      </c>
      <c r="CV32" s="789">
        <f t="shared" si="46"/>
        <v>0</v>
      </c>
      <c r="CW32" s="776">
        <f>CQ32/CZ32*100</f>
        <v>100</v>
      </c>
      <c r="CY32" s="2">
        <v>2.5</v>
      </c>
      <c r="CZ32" s="2">
        <v>2.5</v>
      </c>
      <c r="DB32" s="782">
        <v>22</v>
      </c>
      <c r="DC32" s="24" t="s">
        <v>34</v>
      </c>
      <c r="DD32" s="37">
        <v>14.4</v>
      </c>
      <c r="DE32" s="37">
        <v>2.5</v>
      </c>
      <c r="DF32" s="40">
        <f t="shared" si="47"/>
        <v>17.361111111111111</v>
      </c>
      <c r="DG32" s="26">
        <f t="shared" si="48"/>
        <v>1.2906556530717606</v>
      </c>
      <c r="DH32" s="776">
        <f t="shared" si="49"/>
        <v>0</v>
      </c>
      <c r="DI32" s="776">
        <f t="shared" si="50"/>
        <v>100</v>
      </c>
      <c r="DJ32" s="776">
        <f t="shared" si="51"/>
        <v>0</v>
      </c>
      <c r="DK32" s="776">
        <f t="shared" si="52"/>
        <v>100</v>
      </c>
      <c r="DM32" s="2">
        <v>2.5</v>
      </c>
      <c r="DN32" s="2">
        <v>2.5</v>
      </c>
      <c r="DP32" s="660">
        <v>22</v>
      </c>
      <c r="DQ32" s="24" t="s">
        <v>23</v>
      </c>
      <c r="DR32" s="908">
        <v>25.1</v>
      </c>
      <c r="DS32" s="40">
        <v>2.9</v>
      </c>
      <c r="DT32" s="40">
        <f t="shared" si="53"/>
        <v>11.553784860557768</v>
      </c>
      <c r="DU32" s="26">
        <f t="shared" si="54"/>
        <v>1.5247108307045216</v>
      </c>
      <c r="DV32" s="776">
        <f t="shared" si="9"/>
        <v>0</v>
      </c>
      <c r="DW32" s="776">
        <f t="shared" si="10"/>
        <v>100</v>
      </c>
      <c r="DX32" s="776">
        <f t="shared" si="11"/>
        <v>-5.6999999999999993</v>
      </c>
      <c r="DY32" s="776">
        <f t="shared" si="59"/>
        <v>33.720930232558139</v>
      </c>
      <c r="EA32" s="2">
        <v>2.9</v>
      </c>
      <c r="EB32" s="2">
        <v>8.6</v>
      </c>
      <c r="ED32" s="660">
        <v>22</v>
      </c>
      <c r="EE32" s="24" t="s">
        <v>23</v>
      </c>
      <c r="EF32" s="908">
        <v>14.2</v>
      </c>
      <c r="EG32" s="11">
        <v>3.5</v>
      </c>
      <c r="EH32" s="40">
        <f t="shared" si="12"/>
        <v>24.647887323943664</v>
      </c>
      <c r="EI32" s="26">
        <f t="shared" si="55"/>
        <v>1.8498942917547569</v>
      </c>
      <c r="EJ32" s="789">
        <f t="shared" si="13"/>
        <v>0.60000000000000009</v>
      </c>
      <c r="EK32" s="789">
        <f t="shared" si="14"/>
        <v>120.68965517241379</v>
      </c>
      <c r="EL32" s="776">
        <f t="shared" si="15"/>
        <v>-5.0999999999999996</v>
      </c>
      <c r="EM32" s="776">
        <f t="shared" si="60"/>
        <v>40.697674418604649</v>
      </c>
      <c r="EO32" s="2">
        <v>2.9</v>
      </c>
      <c r="EP32" s="2">
        <v>8.6</v>
      </c>
    </row>
    <row r="33" spans="1:146" ht="15">
      <c r="A33" s="768">
        <v>23</v>
      </c>
      <c r="B33" s="24" t="s">
        <v>16</v>
      </c>
      <c r="C33" s="28">
        <v>2.8</v>
      </c>
      <c r="D33" s="26">
        <f t="shared" si="16"/>
        <v>1.1001964636542239</v>
      </c>
      <c r="E33" s="26">
        <v>-2.9</v>
      </c>
      <c r="F33" s="29">
        <v>-50.9</v>
      </c>
      <c r="G33" s="786"/>
      <c r="H33" s="782">
        <v>23</v>
      </c>
      <c r="I33" s="43" t="s">
        <v>38</v>
      </c>
      <c r="J33" s="40">
        <v>2.4</v>
      </c>
      <c r="K33" s="40">
        <v>2.4</v>
      </c>
      <c r="L33" s="11">
        <f t="shared" si="17"/>
        <v>100</v>
      </c>
      <c r="M33" s="26">
        <f t="shared" si="18"/>
        <v>1.0173802458668926</v>
      </c>
      <c r="N33" s="772">
        <f t="shared" si="19"/>
        <v>1</v>
      </c>
      <c r="O33" s="772">
        <f t="shared" si="20"/>
        <v>171.42857142857144</v>
      </c>
      <c r="P33" s="66">
        <f t="shared" si="21"/>
        <v>-1</v>
      </c>
      <c r="Q33" s="66">
        <f t="shared" si="22"/>
        <v>70.588235294117652</v>
      </c>
      <c r="S33" s="2">
        <v>1.4</v>
      </c>
      <c r="T33" s="2">
        <v>3.4</v>
      </c>
      <c r="V33" s="782">
        <v>23</v>
      </c>
      <c r="W33" s="43" t="s">
        <v>19</v>
      </c>
      <c r="X33" s="40">
        <v>36</v>
      </c>
      <c r="Y33" s="40">
        <v>1.9</v>
      </c>
      <c r="Z33" s="40">
        <f t="shared" si="23"/>
        <v>5.2777777777777777</v>
      </c>
      <c r="AA33" s="26">
        <f t="shared" si="24"/>
        <v>0.8958038661008958</v>
      </c>
      <c r="AB33" s="66">
        <f t="shared" si="25"/>
        <v>-0.10000000000000009</v>
      </c>
      <c r="AC33" s="66">
        <f t="shared" si="26"/>
        <v>95</v>
      </c>
      <c r="AD33" s="772">
        <f t="shared" si="0"/>
        <v>1.9</v>
      </c>
      <c r="AE33" s="772" t="s">
        <v>84</v>
      </c>
      <c r="AG33" s="40">
        <v>2</v>
      </c>
      <c r="AH33" s="2">
        <v>0</v>
      </c>
      <c r="AJ33" s="782">
        <v>23</v>
      </c>
      <c r="AK33" s="43" t="s">
        <v>34</v>
      </c>
      <c r="AL33" s="40">
        <v>8.4</v>
      </c>
      <c r="AM33" s="40">
        <v>2.5</v>
      </c>
      <c r="AN33" s="40">
        <f t="shared" si="27"/>
        <v>29.761904761904763</v>
      </c>
      <c r="AO33" s="26">
        <f t="shared" si="56"/>
        <v>1.1332728921124207</v>
      </c>
      <c r="AP33" s="776">
        <f t="shared" si="28"/>
        <v>0</v>
      </c>
      <c r="AQ33" s="776">
        <f t="shared" si="29"/>
        <v>100</v>
      </c>
      <c r="AR33" s="776">
        <f t="shared" si="1"/>
        <v>0</v>
      </c>
      <c r="AS33" s="776">
        <f t="shared" si="58"/>
        <v>100</v>
      </c>
      <c r="AU33" s="40">
        <v>2.5</v>
      </c>
      <c r="AV33" s="2">
        <v>2.5</v>
      </c>
      <c r="AW33" s="93"/>
      <c r="AX33" s="775">
        <v>23</v>
      </c>
      <c r="AY33" s="43" t="s">
        <v>16</v>
      </c>
      <c r="AZ33" s="28">
        <v>41.1</v>
      </c>
      <c r="BA33" s="28">
        <v>2.8</v>
      </c>
      <c r="BB33" s="40">
        <f t="shared" si="30"/>
        <v>6.8126520681265204</v>
      </c>
      <c r="BC33" s="26">
        <f t="shared" si="31"/>
        <v>1.4418125643666324</v>
      </c>
      <c r="BD33" s="776">
        <f t="shared" si="32"/>
        <v>0</v>
      </c>
      <c r="BE33" s="776">
        <f t="shared" si="2"/>
        <v>100</v>
      </c>
      <c r="BF33" s="776">
        <f t="shared" si="3"/>
        <v>0</v>
      </c>
      <c r="BG33" s="776">
        <f>BA33/BJ33*100</f>
        <v>100</v>
      </c>
      <c r="BI33" s="40">
        <v>2.8</v>
      </c>
      <c r="BJ33" s="2">
        <v>2.8</v>
      </c>
      <c r="BL33" s="660">
        <v>23</v>
      </c>
      <c r="BM33" s="24" t="s">
        <v>29</v>
      </c>
      <c r="BN33" s="28">
        <v>3.9</v>
      </c>
      <c r="BO33" s="37">
        <v>1.9</v>
      </c>
      <c r="BP33" s="22">
        <f t="shared" si="33"/>
        <v>48.717948717948715</v>
      </c>
      <c r="BQ33" s="26">
        <f t="shared" si="34"/>
        <v>0.96988259315977532</v>
      </c>
      <c r="BR33" s="776">
        <f t="shared" si="35"/>
        <v>-0.30000000000000027</v>
      </c>
      <c r="BS33" s="776">
        <f t="shared" si="5"/>
        <v>86.36363636363636</v>
      </c>
      <c r="BT33" s="776">
        <f t="shared" si="6"/>
        <v>0</v>
      </c>
      <c r="BU33" s="776">
        <f t="shared" si="62"/>
        <v>100</v>
      </c>
      <c r="BW33" s="40">
        <v>2.2000000000000002</v>
      </c>
      <c r="BX33" s="2">
        <v>1.9</v>
      </c>
      <c r="BZ33" s="640">
        <v>23</v>
      </c>
      <c r="CA33" s="641" t="s">
        <v>38</v>
      </c>
      <c r="CB33" s="66">
        <v>3</v>
      </c>
      <c r="CC33" s="11">
        <v>1.3</v>
      </c>
      <c r="CD33" s="783">
        <f t="shared" si="36"/>
        <v>43.333333333333336</v>
      </c>
      <c r="CE33" s="26">
        <f t="shared" si="37"/>
        <v>0.68746694870438929</v>
      </c>
      <c r="CF33" s="789">
        <f t="shared" si="38"/>
        <v>0.60000000000000009</v>
      </c>
      <c r="CG33" s="789">
        <f t="shared" si="39"/>
        <v>185.71428571428575</v>
      </c>
      <c r="CH33" s="776">
        <f t="shared" si="40"/>
        <v>-2.0999999999999996</v>
      </c>
      <c r="CI33" s="776">
        <f t="shared" si="41"/>
        <v>38.235294117647065</v>
      </c>
      <c r="CK33" s="2">
        <v>0.7</v>
      </c>
      <c r="CL33" s="2">
        <v>3.4</v>
      </c>
      <c r="CN33" s="682">
        <v>23</v>
      </c>
      <c r="CO33" s="683" t="s">
        <v>45</v>
      </c>
      <c r="CP33" s="66">
        <v>9</v>
      </c>
      <c r="CQ33" s="684">
        <v>2.2000000000000002</v>
      </c>
      <c r="CR33" s="40">
        <f t="shared" si="42"/>
        <v>24.444444444444446</v>
      </c>
      <c r="CS33" s="26">
        <f t="shared" si="43"/>
        <v>1.1702127659574468</v>
      </c>
      <c r="CT33" s="789">
        <f t="shared" si="44"/>
        <v>2.2000000000000002</v>
      </c>
      <c r="CU33" s="789" t="s">
        <v>84</v>
      </c>
      <c r="CV33" s="776">
        <f t="shared" si="46"/>
        <v>0.60000000000000009</v>
      </c>
      <c r="CW33" s="776">
        <f>CQ33/CZ33*100</f>
        <v>137.5</v>
      </c>
      <c r="CY33" s="2">
        <v>0</v>
      </c>
      <c r="CZ33" s="2">
        <v>1.6</v>
      </c>
      <c r="DB33" s="782">
        <v>23</v>
      </c>
      <c r="DC33" s="24" t="s">
        <v>48</v>
      </c>
      <c r="DD33" s="37">
        <v>27.4</v>
      </c>
      <c r="DE33" s="37">
        <v>2.2000000000000002</v>
      </c>
      <c r="DF33" s="40">
        <f t="shared" si="47"/>
        <v>8.0291970802919721</v>
      </c>
      <c r="DG33" s="26">
        <f t="shared" si="48"/>
        <v>1.1357769747031494</v>
      </c>
      <c r="DH33" s="776">
        <f t="shared" si="49"/>
        <v>-0.39999999999999991</v>
      </c>
      <c r="DI33" s="776">
        <f t="shared" si="50"/>
        <v>84.615384615384613</v>
      </c>
      <c r="DJ33" s="776">
        <f t="shared" si="51"/>
        <v>2.2000000000000002</v>
      </c>
      <c r="DK33" s="776" t="s">
        <v>84</v>
      </c>
      <c r="DM33" s="2">
        <v>2.6</v>
      </c>
      <c r="DN33" s="2">
        <v>0</v>
      </c>
      <c r="DP33" s="910">
        <v>23</v>
      </c>
      <c r="DQ33" s="821" t="s">
        <v>42</v>
      </c>
      <c r="DR33" s="908">
        <v>55.1</v>
      </c>
      <c r="DS33" s="822">
        <v>2.8</v>
      </c>
      <c r="DT33" s="40">
        <f t="shared" si="53"/>
        <v>5.0816696914700543</v>
      </c>
      <c r="DU33" s="26">
        <f t="shared" si="54"/>
        <v>1.4721345951629863</v>
      </c>
      <c r="DV33" s="776">
        <f t="shared" si="9"/>
        <v>2.8</v>
      </c>
      <c r="DW33" s="776" t="s">
        <v>84</v>
      </c>
      <c r="DX33" s="776">
        <f t="shared" si="11"/>
        <v>0.59999999999999964</v>
      </c>
      <c r="DY33" s="776">
        <f t="shared" si="59"/>
        <v>127.27272727272725</v>
      </c>
      <c r="EA33" s="2">
        <v>0</v>
      </c>
      <c r="EB33" s="2">
        <v>2.2000000000000002</v>
      </c>
      <c r="ED33" s="660">
        <v>23</v>
      </c>
      <c r="EE33" s="24" t="s">
        <v>71</v>
      </c>
      <c r="EF33" s="908">
        <v>20.5</v>
      </c>
      <c r="EG33" s="11">
        <v>2.7</v>
      </c>
      <c r="EH33" s="40">
        <f t="shared" si="12"/>
        <v>13.170731707317074</v>
      </c>
      <c r="EI33" s="26">
        <f t="shared" si="55"/>
        <v>1.4270613107822412</v>
      </c>
      <c r="EJ33" s="789">
        <f t="shared" si="13"/>
        <v>1.2000000000000002</v>
      </c>
      <c r="EK33" s="789">
        <f t="shared" si="14"/>
        <v>180</v>
      </c>
      <c r="EL33" s="776">
        <f t="shared" si="15"/>
        <v>-0.5</v>
      </c>
      <c r="EM33" s="776">
        <f t="shared" si="60"/>
        <v>84.375</v>
      </c>
      <c r="EO33" s="2">
        <v>1.5</v>
      </c>
      <c r="EP33" s="2">
        <v>3.2</v>
      </c>
    </row>
    <row r="34" spans="1:146" ht="15">
      <c r="A34" s="768">
        <v>24</v>
      </c>
      <c r="B34" s="24" t="s">
        <v>89</v>
      </c>
      <c r="C34" s="37">
        <v>2.8</v>
      </c>
      <c r="D34" s="26">
        <f t="shared" si="16"/>
        <v>1.1001964636542239</v>
      </c>
      <c r="E34" s="12">
        <v>2.8</v>
      </c>
      <c r="F34" s="13" t="s">
        <v>84</v>
      </c>
      <c r="G34" s="769"/>
      <c r="H34" s="782">
        <v>24</v>
      </c>
      <c r="I34" s="43" t="s">
        <v>48</v>
      </c>
      <c r="J34" s="40">
        <v>25.3</v>
      </c>
      <c r="K34" s="40">
        <v>2.4</v>
      </c>
      <c r="L34" s="40">
        <f t="shared" si="17"/>
        <v>9.4861660079051369</v>
      </c>
      <c r="M34" s="26">
        <f t="shared" si="18"/>
        <v>1.0173802458668926</v>
      </c>
      <c r="N34" s="772">
        <f t="shared" si="19"/>
        <v>2.1999999999999997</v>
      </c>
      <c r="O34" s="772" t="s">
        <v>374</v>
      </c>
      <c r="P34" s="772">
        <f t="shared" si="21"/>
        <v>2.4</v>
      </c>
      <c r="Q34" s="772" t="s">
        <v>84</v>
      </c>
      <c r="S34" s="2">
        <v>0.2</v>
      </c>
      <c r="T34" s="2">
        <v>0</v>
      </c>
      <c r="V34" s="782">
        <v>24</v>
      </c>
      <c r="W34" s="43" t="s">
        <v>29</v>
      </c>
      <c r="X34" s="40">
        <v>5.9</v>
      </c>
      <c r="Y34" s="40">
        <v>1.9</v>
      </c>
      <c r="Z34" s="40">
        <f t="shared" si="23"/>
        <v>32.20338983050847</v>
      </c>
      <c r="AA34" s="26">
        <f t="shared" si="24"/>
        <v>0.8958038661008958</v>
      </c>
      <c r="AB34" s="772">
        <f t="shared" si="25"/>
        <v>0</v>
      </c>
      <c r="AC34" s="772">
        <f t="shared" si="26"/>
        <v>100</v>
      </c>
      <c r="AD34" s="772">
        <f t="shared" si="0"/>
        <v>0</v>
      </c>
      <c r="AE34" s="788">
        <f t="shared" si="61"/>
        <v>100</v>
      </c>
      <c r="AG34" s="40">
        <v>1.9</v>
      </c>
      <c r="AH34" s="2">
        <v>1.9</v>
      </c>
      <c r="AJ34" s="649">
        <v>24</v>
      </c>
      <c r="AK34" s="14" t="s">
        <v>48</v>
      </c>
      <c r="AL34" s="16">
        <v>28.6</v>
      </c>
      <c r="AM34" s="16">
        <v>2.4</v>
      </c>
      <c r="AN34" s="16">
        <f t="shared" si="27"/>
        <v>8.3916083916083899</v>
      </c>
      <c r="AO34" s="17">
        <f t="shared" si="56"/>
        <v>1.0879419764279239</v>
      </c>
      <c r="AP34" s="781">
        <f t="shared" si="28"/>
        <v>1.5</v>
      </c>
      <c r="AQ34" s="781">
        <f t="shared" si="29"/>
        <v>266.66666666666663</v>
      </c>
      <c r="AR34" s="781">
        <f t="shared" si="1"/>
        <v>2.4</v>
      </c>
      <c r="AS34" s="781" t="s">
        <v>84</v>
      </c>
      <c r="AU34" s="40">
        <v>0.9</v>
      </c>
      <c r="AV34" s="2">
        <v>0</v>
      </c>
      <c r="AW34" s="93"/>
      <c r="AX34" s="782">
        <v>24</v>
      </c>
      <c r="AY34" s="43" t="s">
        <v>34</v>
      </c>
      <c r="AZ34" s="40">
        <v>8.4</v>
      </c>
      <c r="BA34" s="40">
        <v>2.5</v>
      </c>
      <c r="BB34" s="40">
        <f t="shared" si="30"/>
        <v>29.761904761904763</v>
      </c>
      <c r="BC34" s="26">
        <f t="shared" si="31"/>
        <v>1.2873326467559219</v>
      </c>
      <c r="BD34" s="776">
        <f t="shared" si="32"/>
        <v>0</v>
      </c>
      <c r="BE34" s="776">
        <f t="shared" si="2"/>
        <v>100</v>
      </c>
      <c r="BF34" s="776">
        <f t="shared" si="3"/>
        <v>0</v>
      </c>
      <c r="BG34" s="776">
        <f>BA34/BJ34*100</f>
        <v>100</v>
      </c>
      <c r="BI34" s="40">
        <v>2.5</v>
      </c>
      <c r="BJ34" s="2">
        <v>2.5</v>
      </c>
      <c r="BL34" s="656">
        <v>24</v>
      </c>
      <c r="BM34" s="641" t="s">
        <v>64</v>
      </c>
      <c r="BN34" s="40">
        <v>101.5</v>
      </c>
      <c r="BO34" s="40">
        <v>1.4</v>
      </c>
      <c r="BP34" s="40">
        <f t="shared" si="33"/>
        <v>1.3793103448275863</v>
      </c>
      <c r="BQ34" s="26">
        <f t="shared" si="34"/>
        <v>0.71465033180193971</v>
      </c>
      <c r="BR34" s="776">
        <f t="shared" si="35"/>
        <v>9.9999999999999867E-2</v>
      </c>
      <c r="BS34" s="776">
        <f t="shared" si="5"/>
        <v>107.69230769230769</v>
      </c>
      <c r="BT34" s="776">
        <f t="shared" si="6"/>
        <v>0.29999999999999982</v>
      </c>
      <c r="BU34" s="776">
        <f t="shared" si="62"/>
        <v>127.27272727272725</v>
      </c>
      <c r="BW34" s="40">
        <v>1.3</v>
      </c>
      <c r="BX34" s="2">
        <v>1.1000000000000001</v>
      </c>
      <c r="BZ34" s="640">
        <v>24</v>
      </c>
      <c r="CA34" s="641" t="s">
        <v>44</v>
      </c>
      <c r="CB34" s="66">
        <v>30.1</v>
      </c>
      <c r="CC34" s="11">
        <v>1.2</v>
      </c>
      <c r="CD34" s="40">
        <f t="shared" si="36"/>
        <v>3.9867109634551494</v>
      </c>
      <c r="CE34" s="26">
        <f t="shared" si="37"/>
        <v>0.63458487572712852</v>
      </c>
      <c r="CF34" s="789">
        <f t="shared" si="38"/>
        <v>0</v>
      </c>
      <c r="CG34" s="789">
        <f t="shared" si="39"/>
        <v>100</v>
      </c>
      <c r="CH34" s="776">
        <f t="shared" si="40"/>
        <v>-0.19999999999999996</v>
      </c>
      <c r="CI34" s="776">
        <f t="shared" si="41"/>
        <v>85.714285714285722</v>
      </c>
      <c r="CK34" s="2">
        <v>1.2</v>
      </c>
      <c r="CL34" s="2">
        <v>1.4</v>
      </c>
      <c r="CN34" s="640">
        <v>24</v>
      </c>
      <c r="CO34" s="641" t="s">
        <v>29</v>
      </c>
      <c r="CP34" s="66">
        <v>7</v>
      </c>
      <c r="CQ34" s="38">
        <v>1.9</v>
      </c>
      <c r="CR34" s="40">
        <f t="shared" si="42"/>
        <v>27.142857142857142</v>
      </c>
      <c r="CS34" s="26">
        <f t="shared" si="43"/>
        <v>1.0106382978723403</v>
      </c>
      <c r="CT34" s="789">
        <f t="shared" si="44"/>
        <v>0</v>
      </c>
      <c r="CU34" s="789">
        <f t="shared" ref="CU34:CU45" si="63">CQ34/CY34*100</f>
        <v>100</v>
      </c>
      <c r="CV34" s="789">
        <f t="shared" si="46"/>
        <v>0</v>
      </c>
      <c r="CW34" s="789">
        <f>CQ34/CZ34*100</f>
        <v>100</v>
      </c>
      <c r="CY34" s="2">
        <v>1.9</v>
      </c>
      <c r="CZ34" s="2">
        <v>1.9</v>
      </c>
      <c r="DB34" s="660">
        <v>24</v>
      </c>
      <c r="DC34" s="24" t="s">
        <v>29</v>
      </c>
      <c r="DD34" s="37">
        <v>8.8000000000000007</v>
      </c>
      <c r="DE34" s="37">
        <v>1.9</v>
      </c>
      <c r="DF34" s="40">
        <f t="shared" si="47"/>
        <v>21.59090909090909</v>
      </c>
      <c r="DG34" s="26">
        <f t="shared" si="48"/>
        <v>0.98089829633453796</v>
      </c>
      <c r="DH34" s="776">
        <f t="shared" si="49"/>
        <v>0</v>
      </c>
      <c r="DI34" s="776">
        <f t="shared" si="50"/>
        <v>100</v>
      </c>
      <c r="DJ34" s="776">
        <f t="shared" si="51"/>
        <v>0</v>
      </c>
      <c r="DK34" s="776">
        <f t="shared" si="52"/>
        <v>100</v>
      </c>
      <c r="DM34" s="2">
        <v>1.9</v>
      </c>
      <c r="DN34" s="2">
        <v>1.9</v>
      </c>
      <c r="DP34" s="660">
        <v>24</v>
      </c>
      <c r="DQ34" s="24" t="s">
        <v>34</v>
      </c>
      <c r="DR34" s="908">
        <v>14</v>
      </c>
      <c r="DS34" s="37">
        <v>2.5</v>
      </c>
      <c r="DT34" s="40">
        <f t="shared" si="53"/>
        <v>17.857142857142858</v>
      </c>
      <c r="DU34" s="26">
        <f t="shared" si="54"/>
        <v>1.3144058885383809</v>
      </c>
      <c r="DV34" s="776">
        <f t="shared" si="9"/>
        <v>0</v>
      </c>
      <c r="DW34" s="776">
        <f t="shared" si="10"/>
        <v>100</v>
      </c>
      <c r="DX34" s="776">
        <f t="shared" si="11"/>
        <v>0</v>
      </c>
      <c r="DY34" s="776">
        <f t="shared" si="59"/>
        <v>100</v>
      </c>
      <c r="EA34" s="2">
        <v>2.5</v>
      </c>
      <c r="EB34" s="2">
        <v>2.5</v>
      </c>
      <c r="ED34" s="660">
        <v>24</v>
      </c>
      <c r="EE34" s="24" t="s">
        <v>34</v>
      </c>
      <c r="EF34" s="908">
        <v>13.7</v>
      </c>
      <c r="EG34" s="38">
        <v>2.5</v>
      </c>
      <c r="EH34" s="40">
        <f t="shared" si="12"/>
        <v>18.248175182481752</v>
      </c>
      <c r="EI34" s="26">
        <f t="shared" si="55"/>
        <v>1.3213530655391121</v>
      </c>
      <c r="EJ34" s="789">
        <f t="shared" si="13"/>
        <v>0</v>
      </c>
      <c r="EK34" s="789">
        <f t="shared" si="14"/>
        <v>100</v>
      </c>
      <c r="EL34" s="789">
        <f t="shared" si="15"/>
        <v>2.5</v>
      </c>
      <c r="EM34" s="789" t="s">
        <v>84</v>
      </c>
      <c r="EO34" s="2">
        <v>2.5</v>
      </c>
      <c r="EP34" s="2">
        <v>0</v>
      </c>
    </row>
    <row r="35" spans="1:146" ht="15">
      <c r="A35" s="768">
        <v>25</v>
      </c>
      <c r="B35" s="24" t="s">
        <v>68</v>
      </c>
      <c r="C35" s="37">
        <v>2.2999999999999998</v>
      </c>
      <c r="D35" s="26">
        <f t="shared" si="16"/>
        <v>0.90373280943025525</v>
      </c>
      <c r="E35" s="12">
        <v>2.2999999999999998</v>
      </c>
      <c r="F35" s="13" t="s">
        <v>84</v>
      </c>
      <c r="G35" s="769"/>
      <c r="H35" s="782">
        <v>25</v>
      </c>
      <c r="I35" s="43" t="s">
        <v>32</v>
      </c>
      <c r="J35" s="40">
        <v>5.9</v>
      </c>
      <c r="K35" s="40">
        <v>2.2000000000000002</v>
      </c>
      <c r="L35" s="11">
        <f t="shared" si="17"/>
        <v>37.288135593220339</v>
      </c>
      <c r="M35" s="26">
        <f t="shared" si="18"/>
        <v>0.93259855871131847</v>
      </c>
      <c r="N35" s="66">
        <f t="shared" si="19"/>
        <v>-3.5999999999999996</v>
      </c>
      <c r="O35" s="66">
        <f t="shared" si="20"/>
        <v>37.931034482758626</v>
      </c>
      <c r="P35" s="772">
        <f t="shared" si="21"/>
        <v>2.2000000000000002</v>
      </c>
      <c r="Q35" s="772" t="s">
        <v>84</v>
      </c>
      <c r="S35" s="2">
        <v>5.8</v>
      </c>
      <c r="T35" s="2">
        <v>0</v>
      </c>
      <c r="V35" s="782">
        <v>25</v>
      </c>
      <c r="W35" s="43" t="s">
        <v>42</v>
      </c>
      <c r="X35" s="40">
        <v>23.1</v>
      </c>
      <c r="Y35" s="40">
        <v>1.9</v>
      </c>
      <c r="Z35" s="40">
        <f t="shared" si="23"/>
        <v>8.2251082251082241</v>
      </c>
      <c r="AA35" s="26">
        <f t="shared" si="24"/>
        <v>0.8958038661008958</v>
      </c>
      <c r="AB35" s="772">
        <f t="shared" si="25"/>
        <v>0.89999999999999991</v>
      </c>
      <c r="AC35" s="772">
        <f>Y35/AG35*100</f>
        <v>190</v>
      </c>
      <c r="AD35" s="66">
        <f t="shared" si="0"/>
        <v>-0.30000000000000027</v>
      </c>
      <c r="AE35" s="787">
        <f t="shared" si="61"/>
        <v>86.36363636363636</v>
      </c>
      <c r="AG35" s="40">
        <v>1</v>
      </c>
      <c r="AH35" s="2">
        <v>2.2000000000000002</v>
      </c>
      <c r="AJ35" s="782">
        <v>25</v>
      </c>
      <c r="AK35" s="43" t="s">
        <v>29</v>
      </c>
      <c r="AL35" s="40">
        <v>4.0999999999999996</v>
      </c>
      <c r="AM35" s="40">
        <v>2.1</v>
      </c>
      <c r="AN35" s="40">
        <f t="shared" si="27"/>
        <v>51.219512195121951</v>
      </c>
      <c r="AO35" s="26">
        <f t="shared" si="56"/>
        <v>0.95194922937443338</v>
      </c>
      <c r="AP35" s="776">
        <f t="shared" si="28"/>
        <v>0.20000000000000018</v>
      </c>
      <c r="AQ35" s="776">
        <f>AM35/AU35*100</f>
        <v>110.5263157894737</v>
      </c>
      <c r="AR35" s="776">
        <f t="shared" si="1"/>
        <v>0.20000000000000018</v>
      </c>
      <c r="AS35" s="776">
        <f t="shared" si="58"/>
        <v>110.5263157894737</v>
      </c>
      <c r="AU35" s="40">
        <v>1.9</v>
      </c>
      <c r="AV35" s="2">
        <v>1.9</v>
      </c>
      <c r="AW35" s="93"/>
      <c r="AX35" s="775">
        <v>25</v>
      </c>
      <c r="AY35" s="43" t="s">
        <v>29</v>
      </c>
      <c r="AZ35" s="40">
        <v>4.2</v>
      </c>
      <c r="BA35" s="40">
        <v>2.2000000000000002</v>
      </c>
      <c r="BB35" s="783">
        <f t="shared" si="30"/>
        <v>52.380952380952387</v>
      </c>
      <c r="BC35" s="26">
        <f t="shared" si="31"/>
        <v>1.1328527291452113</v>
      </c>
      <c r="BD35" s="776">
        <f t="shared" si="32"/>
        <v>0.10000000000000009</v>
      </c>
      <c r="BE35" s="776">
        <f>BA35/BI35*100</f>
        <v>104.76190476190477</v>
      </c>
      <c r="BF35" s="776">
        <f t="shared" si="3"/>
        <v>0.30000000000000027</v>
      </c>
      <c r="BG35" s="776">
        <f>BA35/BJ35*100</f>
        <v>115.78947368421053</v>
      </c>
      <c r="BI35" s="40">
        <v>2.1</v>
      </c>
      <c r="BJ35" s="2">
        <v>1.9</v>
      </c>
      <c r="BL35" s="656">
        <v>25</v>
      </c>
      <c r="BM35" s="641" t="s">
        <v>44</v>
      </c>
      <c r="BN35" s="40">
        <v>28.4</v>
      </c>
      <c r="BO35" s="40">
        <v>1.2</v>
      </c>
      <c r="BP35" s="40">
        <f t="shared" si="33"/>
        <v>4.225352112676056</v>
      </c>
      <c r="BQ35" s="26">
        <f t="shared" si="34"/>
        <v>0.61255742725880546</v>
      </c>
      <c r="BR35" s="776">
        <f t="shared" si="35"/>
        <v>0</v>
      </c>
      <c r="BS35" s="776">
        <f t="shared" si="5"/>
        <v>100</v>
      </c>
      <c r="BT35" s="776">
        <f t="shared" si="6"/>
        <v>-0.19999999999999996</v>
      </c>
      <c r="BU35" s="776">
        <f t="shared" si="62"/>
        <v>85.714285714285722</v>
      </c>
      <c r="BW35" s="40">
        <v>1.2</v>
      </c>
      <c r="BX35" s="2">
        <v>1.4</v>
      </c>
      <c r="BZ35" s="606">
        <v>25</v>
      </c>
      <c r="CA35" s="24" t="s">
        <v>64</v>
      </c>
      <c r="CB35" s="66">
        <v>102.5</v>
      </c>
      <c r="CC35" s="40">
        <v>1.2</v>
      </c>
      <c r="CD35" s="40">
        <f t="shared" si="36"/>
        <v>1.1707317073170731</v>
      </c>
      <c r="CE35" s="26">
        <f t="shared" si="37"/>
        <v>0.63458487572712852</v>
      </c>
      <c r="CF35" s="776">
        <f t="shared" si="38"/>
        <v>-0.19999999999999996</v>
      </c>
      <c r="CG35" s="776">
        <f t="shared" si="39"/>
        <v>85.714285714285722</v>
      </c>
      <c r="CH35" s="789">
        <f t="shared" si="40"/>
        <v>9.9999999999999867E-2</v>
      </c>
      <c r="CI35" s="789">
        <f t="shared" si="41"/>
        <v>109.09090909090908</v>
      </c>
      <c r="CK35" s="2">
        <v>1.4</v>
      </c>
      <c r="CL35" s="2">
        <v>1.1000000000000001</v>
      </c>
      <c r="CN35" s="640">
        <v>25</v>
      </c>
      <c r="CO35" s="641" t="s">
        <v>44</v>
      </c>
      <c r="CP35" s="66">
        <v>37.700000000000003</v>
      </c>
      <c r="CQ35" s="11">
        <v>1.2</v>
      </c>
      <c r="CR35" s="40">
        <f t="shared" si="42"/>
        <v>3.1830238726790445</v>
      </c>
      <c r="CS35" s="26">
        <f t="shared" si="43"/>
        <v>0.63829787234042545</v>
      </c>
      <c r="CT35" s="776">
        <f t="shared" si="44"/>
        <v>0</v>
      </c>
      <c r="CU35" s="776">
        <f t="shared" si="63"/>
        <v>100</v>
      </c>
      <c r="CV35" s="776">
        <f t="shared" si="46"/>
        <v>-0.19999999999999996</v>
      </c>
      <c r="CW35" s="776">
        <f>CQ35/CZ35*100</f>
        <v>85.714285714285722</v>
      </c>
      <c r="CY35" s="2">
        <v>1.2</v>
      </c>
      <c r="CZ35" s="2">
        <v>1.4</v>
      </c>
      <c r="DB35" s="660">
        <v>25</v>
      </c>
      <c r="DC35" s="24" t="s">
        <v>19</v>
      </c>
      <c r="DD35" s="40">
        <v>28.5</v>
      </c>
      <c r="DE35" s="40">
        <v>1.4</v>
      </c>
      <c r="DF35" s="40">
        <f t="shared" si="47"/>
        <v>4.9122807017543861</v>
      </c>
      <c r="DG35" s="26">
        <f t="shared" si="48"/>
        <v>0.72276716572018584</v>
      </c>
      <c r="DH35" s="776">
        <f t="shared" si="49"/>
        <v>1.0999999999999999</v>
      </c>
      <c r="DI35" s="776">
        <f t="shared" si="50"/>
        <v>466.66666666666669</v>
      </c>
      <c r="DJ35" s="776">
        <f t="shared" si="51"/>
        <v>1.4</v>
      </c>
      <c r="DK35" s="776" t="s">
        <v>84</v>
      </c>
      <c r="DM35" s="2">
        <v>0.3</v>
      </c>
      <c r="DN35" s="2">
        <v>0</v>
      </c>
      <c r="DP35" s="910">
        <v>25</v>
      </c>
      <c r="DQ35" s="821" t="s">
        <v>66</v>
      </c>
      <c r="DR35" s="908">
        <v>40.1</v>
      </c>
      <c r="DS35" s="822">
        <v>2.2000000000000002</v>
      </c>
      <c r="DT35" s="40">
        <f t="shared" si="53"/>
        <v>5.4862842892768082</v>
      </c>
      <c r="DU35" s="26">
        <f t="shared" si="54"/>
        <v>1.1566771819137751</v>
      </c>
      <c r="DV35" s="776">
        <f t="shared" si="9"/>
        <v>2.2000000000000002</v>
      </c>
      <c r="DW35" s="776" t="s">
        <v>84</v>
      </c>
      <c r="DX35" s="776">
        <f t="shared" si="11"/>
        <v>-0.79999999999999982</v>
      </c>
      <c r="DY35" s="776">
        <f t="shared" si="59"/>
        <v>73.333333333333343</v>
      </c>
      <c r="EA35" s="2">
        <v>0</v>
      </c>
      <c r="EB35" s="2">
        <v>3</v>
      </c>
      <c r="ED35" s="660">
        <v>25</v>
      </c>
      <c r="EE35" s="24" t="s">
        <v>48</v>
      </c>
      <c r="EF35" s="908">
        <v>28.1</v>
      </c>
      <c r="EG35" s="38">
        <v>2.2000000000000002</v>
      </c>
      <c r="EH35" s="40">
        <f t="shared" si="12"/>
        <v>7.8291814946619214</v>
      </c>
      <c r="EI35" s="26">
        <f t="shared" si="55"/>
        <v>1.1627906976744187</v>
      </c>
      <c r="EJ35" s="789">
        <f t="shared" si="13"/>
        <v>0.30000000000000027</v>
      </c>
      <c r="EK35" s="789">
        <f t="shared" si="14"/>
        <v>115.78947368421053</v>
      </c>
      <c r="EL35" s="789">
        <f t="shared" si="15"/>
        <v>2.2000000000000002</v>
      </c>
      <c r="EM35" s="789" t="s">
        <v>84</v>
      </c>
      <c r="EO35" s="2">
        <v>1.9</v>
      </c>
      <c r="EP35" s="2">
        <v>0</v>
      </c>
    </row>
    <row r="36" spans="1:146" ht="15" customHeight="1">
      <c r="A36" s="768">
        <v>26</v>
      </c>
      <c r="B36" s="24" t="s">
        <v>38</v>
      </c>
      <c r="C36" s="40">
        <v>1.9</v>
      </c>
      <c r="D36" s="26">
        <f t="shared" si="16"/>
        <v>0.74656188605108054</v>
      </c>
      <c r="E36" s="26">
        <v>-7</v>
      </c>
      <c r="F36" s="29">
        <v>-78.7</v>
      </c>
      <c r="G36" s="786"/>
      <c r="H36" s="797">
        <v>26</v>
      </c>
      <c r="I36" s="43" t="s">
        <v>91</v>
      </c>
      <c r="J36" s="40">
        <v>28</v>
      </c>
      <c r="K36" s="40">
        <v>2.2000000000000002</v>
      </c>
      <c r="L36" s="40">
        <f t="shared" si="17"/>
        <v>7.8571428571428585</v>
      </c>
      <c r="M36" s="26">
        <f t="shared" si="18"/>
        <v>0.93259855871131847</v>
      </c>
      <c r="N36" s="772">
        <f t="shared" si="19"/>
        <v>2.2000000000000002</v>
      </c>
      <c r="O36" s="772" t="s">
        <v>84</v>
      </c>
      <c r="P36" s="772">
        <f t="shared" si="21"/>
        <v>2.2000000000000002</v>
      </c>
      <c r="Q36" s="772" t="s">
        <v>84</v>
      </c>
      <c r="S36" s="2">
        <v>0</v>
      </c>
      <c r="T36" s="2">
        <v>0</v>
      </c>
      <c r="V36" s="798">
        <v>26</v>
      </c>
      <c r="W36" s="795" t="s">
        <v>11</v>
      </c>
      <c r="X36" s="799">
        <v>54.2</v>
      </c>
      <c r="Y36" s="799">
        <v>1.8</v>
      </c>
      <c r="Z36" s="799">
        <f t="shared" si="23"/>
        <v>3.3210332103321036</v>
      </c>
      <c r="AA36" s="800">
        <f t="shared" si="24"/>
        <v>0.84865629420084865</v>
      </c>
      <c r="AB36" s="801">
        <f t="shared" si="25"/>
        <v>0.9</v>
      </c>
      <c r="AC36" s="801">
        <f>Y36/AG36*100</f>
        <v>200</v>
      </c>
      <c r="AD36" s="801">
        <f t="shared" si="0"/>
        <v>1.8</v>
      </c>
      <c r="AE36" s="802" t="s">
        <v>84</v>
      </c>
      <c r="AG36" s="799">
        <v>0.9</v>
      </c>
      <c r="AH36" s="2">
        <v>0</v>
      </c>
      <c r="AJ36" s="649">
        <v>26</v>
      </c>
      <c r="AK36" s="803" t="s">
        <v>19</v>
      </c>
      <c r="AL36" s="804">
        <v>31</v>
      </c>
      <c r="AM36" s="804">
        <v>1.9</v>
      </c>
      <c r="AN36" s="804">
        <f t="shared" si="27"/>
        <v>6.129032258064516</v>
      </c>
      <c r="AO36" s="17">
        <f t="shared" si="56"/>
        <v>0.86128739800543974</v>
      </c>
      <c r="AP36" s="805">
        <f t="shared" si="28"/>
        <v>0</v>
      </c>
      <c r="AQ36" s="805">
        <f>AM36/AU36*100</f>
        <v>100</v>
      </c>
      <c r="AR36" s="805">
        <f t="shared" si="1"/>
        <v>1.9</v>
      </c>
      <c r="AS36" s="781" t="s">
        <v>84</v>
      </c>
      <c r="AU36" s="799">
        <v>1.9</v>
      </c>
      <c r="AV36" s="2">
        <v>0</v>
      </c>
      <c r="AW36" s="93"/>
      <c r="AX36" s="782">
        <v>26</v>
      </c>
      <c r="AY36" s="43" t="s">
        <v>43</v>
      </c>
      <c r="AZ36" s="40">
        <v>12.4</v>
      </c>
      <c r="BA36" s="40">
        <v>2.1</v>
      </c>
      <c r="BB36" s="799">
        <f t="shared" si="30"/>
        <v>16.935483870967744</v>
      </c>
      <c r="BC36" s="26">
        <f t="shared" si="31"/>
        <v>1.0813594232749744</v>
      </c>
      <c r="BD36" s="806">
        <f t="shared" si="32"/>
        <v>0.40000000000000013</v>
      </c>
      <c r="BE36" s="806">
        <f>BA36/BI36*100</f>
        <v>123.52941176470588</v>
      </c>
      <c r="BF36" s="806">
        <f t="shared" si="3"/>
        <v>-0.60000000000000009</v>
      </c>
      <c r="BG36" s="776">
        <f>BA36/BJ36*100</f>
        <v>77.777777777777786</v>
      </c>
      <c r="BI36" s="799">
        <v>1.7</v>
      </c>
      <c r="BJ36" s="2">
        <v>2.7</v>
      </c>
      <c r="BL36" s="695">
        <v>26</v>
      </c>
      <c r="BM36" s="641" t="s">
        <v>73</v>
      </c>
      <c r="BN36" s="40">
        <v>123.4</v>
      </c>
      <c r="BO36" s="40">
        <v>1.2</v>
      </c>
      <c r="BP36" s="799">
        <f t="shared" si="33"/>
        <v>0.97244732576985404</v>
      </c>
      <c r="BQ36" s="26">
        <f t="shared" si="34"/>
        <v>0.61255742725880546</v>
      </c>
      <c r="BR36" s="806">
        <f t="shared" si="35"/>
        <v>0</v>
      </c>
      <c r="BS36" s="806">
        <f t="shared" si="5"/>
        <v>100</v>
      </c>
      <c r="BT36" s="806">
        <f t="shared" si="6"/>
        <v>0</v>
      </c>
      <c r="BU36" s="776">
        <f t="shared" si="62"/>
        <v>100</v>
      </c>
      <c r="BW36" s="799">
        <v>1.2</v>
      </c>
      <c r="BX36" s="2">
        <v>1.2</v>
      </c>
      <c r="BZ36" s="696">
        <v>26</v>
      </c>
      <c r="CA36" s="641" t="s">
        <v>73</v>
      </c>
      <c r="CB36" s="66">
        <v>188.6</v>
      </c>
      <c r="CC36" s="11">
        <v>1.2</v>
      </c>
      <c r="CD36" s="40">
        <f t="shared" si="36"/>
        <v>0.63626723223753978</v>
      </c>
      <c r="CE36" s="26">
        <f t="shared" si="37"/>
        <v>0.63458487572712852</v>
      </c>
      <c r="CF36" s="789">
        <f t="shared" si="38"/>
        <v>0</v>
      </c>
      <c r="CG36" s="789">
        <f t="shared" si="39"/>
        <v>100</v>
      </c>
      <c r="CH36" s="789">
        <f t="shared" si="40"/>
        <v>0</v>
      </c>
      <c r="CI36" s="789">
        <f t="shared" si="41"/>
        <v>100</v>
      </c>
      <c r="CK36" s="2">
        <v>1.2</v>
      </c>
      <c r="CL36" s="2">
        <v>1.2</v>
      </c>
      <c r="CN36" s="696">
        <v>26</v>
      </c>
      <c r="CO36" s="641" t="s">
        <v>73</v>
      </c>
      <c r="CP36" s="66">
        <v>253.9</v>
      </c>
      <c r="CQ36" s="11">
        <v>1.2</v>
      </c>
      <c r="CR36" s="40">
        <f t="shared" si="42"/>
        <v>0.47262701851122485</v>
      </c>
      <c r="CS36" s="26">
        <f t="shared" si="43"/>
        <v>0.63829787234042545</v>
      </c>
      <c r="CT36" s="789">
        <f t="shared" si="44"/>
        <v>0</v>
      </c>
      <c r="CU36" s="789">
        <f t="shared" si="63"/>
        <v>100</v>
      </c>
      <c r="CV36" s="789">
        <f t="shared" si="46"/>
        <v>0</v>
      </c>
      <c r="CW36" s="789">
        <f>CQ36/CZ36*100</f>
        <v>100</v>
      </c>
      <c r="CY36" s="2">
        <v>1.2</v>
      </c>
      <c r="CZ36" s="2">
        <v>1.2</v>
      </c>
      <c r="DB36" s="873">
        <v>26</v>
      </c>
      <c r="DC36" s="24" t="s">
        <v>64</v>
      </c>
      <c r="DD36" s="40">
        <v>101.3</v>
      </c>
      <c r="DE36" s="40">
        <v>1.3</v>
      </c>
      <c r="DF36" s="40">
        <f t="shared" si="47"/>
        <v>1.2833168805528135</v>
      </c>
      <c r="DG36" s="26">
        <f t="shared" si="48"/>
        <v>0.67114093959731547</v>
      </c>
      <c r="DH36" s="776">
        <f t="shared" si="49"/>
        <v>0.19999999999999996</v>
      </c>
      <c r="DI36" s="776">
        <f t="shared" si="50"/>
        <v>118.18181818181816</v>
      </c>
      <c r="DJ36" s="776">
        <f t="shared" si="51"/>
        <v>0.19999999999999996</v>
      </c>
      <c r="DK36" s="776">
        <f t="shared" si="52"/>
        <v>118.18181818181816</v>
      </c>
      <c r="DM36" s="2">
        <v>1.1000000000000001</v>
      </c>
      <c r="DN36" s="2">
        <v>1.1000000000000001</v>
      </c>
      <c r="DP36" s="910">
        <v>26</v>
      </c>
      <c r="DQ36" s="821" t="s">
        <v>1</v>
      </c>
      <c r="DR36" s="908">
        <v>11.7</v>
      </c>
      <c r="DS36" s="911">
        <v>2.1</v>
      </c>
      <c r="DT36" s="40">
        <f t="shared" si="53"/>
        <v>17.948717948717952</v>
      </c>
      <c r="DU36" s="26">
        <f t="shared" si="54"/>
        <v>1.1041009463722398</v>
      </c>
      <c r="DV36" s="776">
        <f t="shared" si="9"/>
        <v>2.1</v>
      </c>
      <c r="DW36" s="776" t="s">
        <v>84</v>
      </c>
      <c r="DX36" s="776">
        <f t="shared" si="11"/>
        <v>2.1</v>
      </c>
      <c r="DY36" s="776" t="s">
        <v>84</v>
      </c>
      <c r="EA36" s="2">
        <v>0</v>
      </c>
      <c r="EB36" s="2">
        <v>0</v>
      </c>
      <c r="ED36" s="660">
        <v>26</v>
      </c>
      <c r="EE36" s="24" t="s">
        <v>11</v>
      </c>
      <c r="EF36" s="908">
        <v>2.2999999999999998</v>
      </c>
      <c r="EG36" s="30">
        <v>1.2</v>
      </c>
      <c r="EH36" s="40">
        <f t="shared" si="12"/>
        <v>52.173913043478258</v>
      </c>
      <c r="EI36" s="26">
        <f t="shared" si="55"/>
        <v>0.63424947145877375</v>
      </c>
      <c r="EJ36" s="789">
        <f t="shared" si="13"/>
        <v>0</v>
      </c>
      <c r="EK36" s="789">
        <f t="shared" si="14"/>
        <v>100</v>
      </c>
      <c r="EL36" s="789">
        <f t="shared" si="15"/>
        <v>1.2</v>
      </c>
      <c r="EM36" s="789" t="s">
        <v>84</v>
      </c>
      <c r="EO36" s="2">
        <v>1.2</v>
      </c>
      <c r="EP36" s="2">
        <v>0</v>
      </c>
    </row>
    <row r="37" spans="1:146" ht="15">
      <c r="A37" s="768">
        <v>27</v>
      </c>
      <c r="B37" s="24" t="s">
        <v>42</v>
      </c>
      <c r="C37" s="40">
        <v>1.9</v>
      </c>
      <c r="D37" s="26">
        <f t="shared" si="16"/>
        <v>0.74656188605108054</v>
      </c>
      <c r="E37" s="26">
        <v>-7</v>
      </c>
      <c r="F37" s="29">
        <v>-78.7</v>
      </c>
      <c r="G37" s="786"/>
      <c r="H37" s="782">
        <v>27</v>
      </c>
      <c r="I37" s="43" t="s">
        <v>49</v>
      </c>
      <c r="J37" s="40">
        <v>30.1</v>
      </c>
      <c r="K37" s="40">
        <v>2.2000000000000002</v>
      </c>
      <c r="L37" s="40">
        <f t="shared" si="17"/>
        <v>7.3089700996677749</v>
      </c>
      <c r="M37" s="26">
        <f t="shared" si="18"/>
        <v>0.93259855871131847</v>
      </c>
      <c r="N37" s="772">
        <f t="shared" si="19"/>
        <v>2.2000000000000002</v>
      </c>
      <c r="O37" s="772" t="s">
        <v>84</v>
      </c>
      <c r="P37" s="772">
        <f t="shared" si="21"/>
        <v>2.2000000000000002</v>
      </c>
      <c r="Q37" s="772" t="s">
        <v>84</v>
      </c>
      <c r="S37" s="2">
        <v>0</v>
      </c>
      <c r="T37" s="2">
        <v>0</v>
      </c>
      <c r="V37" s="807">
        <v>27</v>
      </c>
      <c r="W37" s="808" t="s">
        <v>45</v>
      </c>
      <c r="X37" s="809">
        <v>42.7</v>
      </c>
      <c r="Y37" s="809">
        <v>1.6</v>
      </c>
      <c r="Z37" s="809">
        <f t="shared" si="23"/>
        <v>3.7470725995316161</v>
      </c>
      <c r="AA37" s="810">
        <f t="shared" si="24"/>
        <v>0.75436115040075447</v>
      </c>
      <c r="AB37" s="811">
        <f t="shared" si="25"/>
        <v>0</v>
      </c>
      <c r="AC37" s="811">
        <f t="shared" ref="AC37:AC48" si="64">Y37/AG37*100</f>
        <v>100</v>
      </c>
      <c r="AD37" s="811">
        <f t="shared" si="0"/>
        <v>0</v>
      </c>
      <c r="AE37" s="811">
        <f t="shared" ref="AE37:AE42" si="65">Y37/AH37*100</f>
        <v>100</v>
      </c>
      <c r="AG37" s="40">
        <v>1.6</v>
      </c>
      <c r="AH37" s="2">
        <v>1.6</v>
      </c>
      <c r="AJ37" s="782">
        <v>27</v>
      </c>
      <c r="AK37" s="43" t="s">
        <v>42</v>
      </c>
      <c r="AL37" s="40">
        <v>61.2</v>
      </c>
      <c r="AM37" s="40">
        <v>1.9</v>
      </c>
      <c r="AN37" s="40">
        <f t="shared" si="27"/>
        <v>3.1045751633986924</v>
      </c>
      <c r="AO37" s="26">
        <f t="shared" si="56"/>
        <v>0.86128739800543974</v>
      </c>
      <c r="AP37" s="776">
        <f t="shared" si="28"/>
        <v>0</v>
      </c>
      <c r="AQ37" s="776">
        <f t="shared" ref="AQ37:AQ45" si="66">AM37/AU37*100</f>
        <v>100</v>
      </c>
      <c r="AR37" s="776">
        <f t="shared" si="1"/>
        <v>-0.30000000000000027</v>
      </c>
      <c r="AS37" s="776">
        <f t="shared" si="58"/>
        <v>86.36363636363636</v>
      </c>
      <c r="AU37" s="40">
        <v>1.9</v>
      </c>
      <c r="AV37" s="2">
        <v>2.2000000000000002</v>
      </c>
      <c r="AW37" s="93"/>
      <c r="AX37" s="812">
        <v>27</v>
      </c>
      <c r="AY37" s="813" t="s">
        <v>45</v>
      </c>
      <c r="AZ37" s="814">
        <v>34.9</v>
      </c>
      <c r="BA37" s="814">
        <v>1.6</v>
      </c>
      <c r="BB37" s="814">
        <f t="shared" si="30"/>
        <v>4.5845272206303731</v>
      </c>
      <c r="BC37" s="815">
        <f>BA37/194.2*100</f>
        <v>0.82389289392379006</v>
      </c>
      <c r="BD37" s="816">
        <f t="shared" si="32"/>
        <v>0</v>
      </c>
      <c r="BE37" s="816">
        <f t="shared" ref="BE37:BE45" si="67">BA37/BI37*100</f>
        <v>100</v>
      </c>
      <c r="BF37" s="816">
        <f t="shared" si="3"/>
        <v>0</v>
      </c>
      <c r="BG37" s="816">
        <f t="shared" ref="BG37:BG45" si="68">BA37/BJ37*100</f>
        <v>100</v>
      </c>
      <c r="BI37" s="40">
        <v>1.6</v>
      </c>
      <c r="BJ37" s="2">
        <v>1.6</v>
      </c>
      <c r="BL37" s="660">
        <v>27</v>
      </c>
      <c r="BM37" s="24" t="s">
        <v>43</v>
      </c>
      <c r="BN37" s="40">
        <v>21.9</v>
      </c>
      <c r="BO37" s="40">
        <v>1.1000000000000001</v>
      </c>
      <c r="BP37" s="40">
        <f t="shared" si="33"/>
        <v>5.0228310502283113</v>
      </c>
      <c r="BQ37" s="26">
        <f t="shared" si="34"/>
        <v>0.56151097498723834</v>
      </c>
      <c r="BR37" s="776">
        <f t="shared" si="35"/>
        <v>-1</v>
      </c>
      <c r="BS37" s="776">
        <f t="shared" si="5"/>
        <v>52.380952380952387</v>
      </c>
      <c r="BT37" s="776">
        <f t="shared" si="6"/>
        <v>-1.6</v>
      </c>
      <c r="BU37" s="776">
        <f t="shared" si="62"/>
        <v>40.740740740740748</v>
      </c>
      <c r="BW37" s="40">
        <v>2.1</v>
      </c>
      <c r="BX37" s="2">
        <v>2.7</v>
      </c>
      <c r="BZ37" s="640">
        <v>27</v>
      </c>
      <c r="CA37" s="641" t="s">
        <v>68</v>
      </c>
      <c r="CB37" s="66">
        <v>14.6</v>
      </c>
      <c r="CC37" s="38">
        <v>1</v>
      </c>
      <c r="CD37" s="40">
        <f t="shared" si="36"/>
        <v>6.8493150684931505</v>
      </c>
      <c r="CE37" s="26">
        <f t="shared" si="37"/>
        <v>0.52882072977260708</v>
      </c>
      <c r="CF37" s="789">
        <f t="shared" si="38"/>
        <v>0</v>
      </c>
      <c r="CG37" s="789">
        <f t="shared" si="39"/>
        <v>100</v>
      </c>
      <c r="CH37" s="776">
        <f t="shared" si="40"/>
        <v>-1.2999999999999998</v>
      </c>
      <c r="CI37" s="776">
        <f t="shared" si="41"/>
        <v>43.478260869565219</v>
      </c>
      <c r="CK37" s="2">
        <v>1</v>
      </c>
      <c r="CL37" s="2">
        <v>2.2999999999999998</v>
      </c>
      <c r="CN37" s="640">
        <v>27</v>
      </c>
      <c r="CO37" s="641" t="s">
        <v>11</v>
      </c>
      <c r="CP37" s="66">
        <v>37.200000000000003</v>
      </c>
      <c r="CQ37" s="30">
        <v>1.1000000000000001</v>
      </c>
      <c r="CR37" s="40">
        <f t="shared" si="42"/>
        <v>2.956989247311828</v>
      </c>
      <c r="CS37" s="26">
        <f t="shared" si="43"/>
        <v>0.58510638297872342</v>
      </c>
      <c r="CT37" s="789">
        <f t="shared" si="44"/>
        <v>0.20000000000000007</v>
      </c>
      <c r="CU37" s="789">
        <f t="shared" si="63"/>
        <v>122.22222222222223</v>
      </c>
      <c r="CV37" s="789">
        <f t="shared" si="46"/>
        <v>1.1000000000000001</v>
      </c>
      <c r="CW37" s="789" t="s">
        <v>84</v>
      </c>
      <c r="CY37" s="2">
        <v>0.9</v>
      </c>
      <c r="CZ37" s="2">
        <v>0</v>
      </c>
      <c r="DB37" s="660">
        <v>27</v>
      </c>
      <c r="DC37" s="24" t="s">
        <v>11</v>
      </c>
      <c r="DD37" s="37">
        <v>39.5</v>
      </c>
      <c r="DE37" s="37">
        <v>1.2</v>
      </c>
      <c r="DF37" s="40">
        <f t="shared" si="47"/>
        <v>3.0379746835443036</v>
      </c>
      <c r="DG37" s="26">
        <f t="shared" si="48"/>
        <v>0.61951471347444509</v>
      </c>
      <c r="DH37" s="776">
        <f t="shared" si="49"/>
        <v>9.9999999999999867E-2</v>
      </c>
      <c r="DI37" s="776">
        <f t="shared" si="50"/>
        <v>109.09090909090908</v>
      </c>
      <c r="DJ37" s="776">
        <f t="shared" si="51"/>
        <v>1.2</v>
      </c>
      <c r="DK37" s="776" t="s">
        <v>84</v>
      </c>
      <c r="DM37" s="2">
        <v>1.1000000000000001</v>
      </c>
      <c r="DN37" s="2">
        <v>0</v>
      </c>
      <c r="DP37" s="660">
        <v>27</v>
      </c>
      <c r="DQ37" s="24" t="s">
        <v>48</v>
      </c>
      <c r="DR37" s="908">
        <v>27.3</v>
      </c>
      <c r="DS37" s="37">
        <v>1.9</v>
      </c>
      <c r="DT37" s="40">
        <f t="shared" si="53"/>
        <v>6.959706959706959</v>
      </c>
      <c r="DU37" s="26">
        <f t="shared" si="54"/>
        <v>0.9989484752891693</v>
      </c>
      <c r="DV37" s="776">
        <f t="shared" si="9"/>
        <v>-0.30000000000000027</v>
      </c>
      <c r="DW37" s="776">
        <f t="shared" si="10"/>
        <v>86.36363636363636</v>
      </c>
      <c r="DX37" s="776">
        <f t="shared" si="11"/>
        <v>1.9</v>
      </c>
      <c r="DY37" s="776" t="s">
        <v>84</v>
      </c>
      <c r="EA37" s="2">
        <v>2.2000000000000002</v>
      </c>
      <c r="EB37" s="2">
        <v>0</v>
      </c>
      <c r="ED37" s="660">
        <v>27</v>
      </c>
      <c r="EE37" s="24" t="s">
        <v>44</v>
      </c>
      <c r="EF37" s="908">
        <v>3.3</v>
      </c>
      <c r="EG37" s="11">
        <v>1.2</v>
      </c>
      <c r="EH37" s="40">
        <f t="shared" si="12"/>
        <v>36.363636363636367</v>
      </c>
      <c r="EI37" s="26">
        <f t="shared" si="55"/>
        <v>0.63424947145877375</v>
      </c>
      <c r="EJ37" s="789">
        <f t="shared" si="13"/>
        <v>0</v>
      </c>
      <c r="EK37" s="789">
        <f t="shared" si="14"/>
        <v>100</v>
      </c>
      <c r="EL37" s="776">
        <f t="shared" si="15"/>
        <v>-0.19999999999999996</v>
      </c>
      <c r="EM37" s="776">
        <f t="shared" si="60"/>
        <v>85.714285714285722</v>
      </c>
      <c r="EO37" s="2">
        <v>1.2</v>
      </c>
      <c r="EP37" s="2">
        <v>1.4</v>
      </c>
    </row>
    <row r="38" spans="1:146" ht="14.25" customHeight="1">
      <c r="A38" s="768">
        <v>28</v>
      </c>
      <c r="B38" s="24" t="s">
        <v>29</v>
      </c>
      <c r="C38" s="37">
        <v>1.8</v>
      </c>
      <c r="D38" s="26">
        <f t="shared" si="16"/>
        <v>0.70726915520628686</v>
      </c>
      <c r="E38" s="12">
        <v>1.8</v>
      </c>
      <c r="F38" s="13" t="s">
        <v>84</v>
      </c>
      <c r="G38" s="769"/>
      <c r="H38" s="782">
        <v>28</v>
      </c>
      <c r="I38" s="43" t="s">
        <v>66</v>
      </c>
      <c r="J38" s="40">
        <v>37.299999999999997</v>
      </c>
      <c r="K38" s="40">
        <v>2.1</v>
      </c>
      <c r="L38" s="40">
        <f t="shared" si="17"/>
        <v>5.6300268096514756</v>
      </c>
      <c r="M38" s="26">
        <f t="shared" si="18"/>
        <v>0.89020771513353114</v>
      </c>
      <c r="N38" s="66">
        <f t="shared" si="19"/>
        <v>-1.1999999999999997</v>
      </c>
      <c r="O38" s="66">
        <f t="shared" si="20"/>
        <v>63.636363636363647</v>
      </c>
      <c r="P38" s="66">
        <f t="shared" si="21"/>
        <v>-0.89999999999999991</v>
      </c>
      <c r="Q38" s="66">
        <f t="shared" si="22"/>
        <v>70</v>
      </c>
      <c r="S38" s="2">
        <v>3.3</v>
      </c>
      <c r="T38" s="2">
        <v>3</v>
      </c>
      <c r="V38" s="782">
        <v>28</v>
      </c>
      <c r="W38" s="43" t="s">
        <v>64</v>
      </c>
      <c r="X38" s="40">
        <v>116.5</v>
      </c>
      <c r="Y38" s="40">
        <v>1.3</v>
      </c>
      <c r="Z38" s="40">
        <f t="shared" si="23"/>
        <v>1.1158798283261802</v>
      </c>
      <c r="AA38" s="26">
        <f t="shared" si="24"/>
        <v>0.61291843470061302</v>
      </c>
      <c r="AB38" s="772">
        <f t="shared" si="25"/>
        <v>0.19999999999999996</v>
      </c>
      <c r="AC38" s="772">
        <f t="shared" si="64"/>
        <v>118.18181818181816</v>
      </c>
      <c r="AD38" s="772">
        <f t="shared" si="0"/>
        <v>0.19999999999999996</v>
      </c>
      <c r="AE38" s="772">
        <f t="shared" si="65"/>
        <v>118.18181818181816</v>
      </c>
      <c r="AG38" s="40">
        <v>1.1000000000000001</v>
      </c>
      <c r="AH38" s="2">
        <v>1.1000000000000001</v>
      </c>
      <c r="AJ38" s="782">
        <v>28</v>
      </c>
      <c r="AK38" s="43" t="s">
        <v>43</v>
      </c>
      <c r="AL38" s="40">
        <v>27.4</v>
      </c>
      <c r="AM38" s="40">
        <v>1.7</v>
      </c>
      <c r="AN38" s="40">
        <f t="shared" si="27"/>
        <v>6.2043795620437958</v>
      </c>
      <c r="AO38" s="26">
        <f t="shared" si="56"/>
        <v>0.7706255666364461</v>
      </c>
      <c r="AP38" s="776">
        <f t="shared" si="28"/>
        <v>-0.30000000000000004</v>
      </c>
      <c r="AQ38" s="776">
        <f t="shared" si="66"/>
        <v>85</v>
      </c>
      <c r="AR38" s="776">
        <f t="shared" si="1"/>
        <v>-1.0000000000000002</v>
      </c>
      <c r="AS38" s="776">
        <f t="shared" si="58"/>
        <v>62.962962962962955</v>
      </c>
      <c r="AU38" s="40">
        <v>2</v>
      </c>
      <c r="AV38" s="2">
        <v>2.7</v>
      </c>
      <c r="AW38" s="93"/>
      <c r="AX38" s="782">
        <v>28</v>
      </c>
      <c r="AY38" s="43" t="s">
        <v>19</v>
      </c>
      <c r="AZ38" s="40">
        <v>24.8</v>
      </c>
      <c r="BA38" s="40">
        <v>1.3</v>
      </c>
      <c r="BB38" s="40">
        <f t="shared" si="30"/>
        <v>5.241935483870968</v>
      </c>
      <c r="BC38" s="26">
        <f t="shared" si="31"/>
        <v>0.66941297631307939</v>
      </c>
      <c r="BD38" s="776">
        <f t="shared" si="32"/>
        <v>-0.59999999999999987</v>
      </c>
      <c r="BE38" s="776">
        <f t="shared" si="67"/>
        <v>68.421052631578945</v>
      </c>
      <c r="BF38" s="776">
        <f t="shared" si="3"/>
        <v>1.3</v>
      </c>
      <c r="BG38" s="776" t="s">
        <v>84</v>
      </c>
      <c r="BI38" s="40">
        <v>1.9</v>
      </c>
      <c r="BJ38" s="2">
        <v>0</v>
      </c>
      <c r="BL38" s="656">
        <v>28</v>
      </c>
      <c r="BM38" s="641" t="s">
        <v>10</v>
      </c>
      <c r="BN38" s="40">
        <v>27.5</v>
      </c>
      <c r="BO38" s="28">
        <v>1</v>
      </c>
      <c r="BP38" s="40">
        <f t="shared" si="33"/>
        <v>3.6363636363636362</v>
      </c>
      <c r="BQ38" s="26">
        <f t="shared" si="34"/>
        <v>0.51046452271567122</v>
      </c>
      <c r="BR38" s="776">
        <f t="shared" si="35"/>
        <v>0</v>
      </c>
      <c r="BS38" s="776">
        <f t="shared" si="5"/>
        <v>100</v>
      </c>
      <c r="BT38" s="776">
        <f t="shared" si="6"/>
        <v>-2.2000000000000002</v>
      </c>
      <c r="BU38" s="776">
        <f t="shared" si="62"/>
        <v>31.25</v>
      </c>
      <c r="BW38" s="40">
        <v>1</v>
      </c>
      <c r="BX38" s="2">
        <v>3.2</v>
      </c>
      <c r="BZ38" s="640">
        <v>28</v>
      </c>
      <c r="CA38" s="641" t="s">
        <v>11</v>
      </c>
      <c r="CB38" s="66">
        <v>8.1999999999999993</v>
      </c>
      <c r="CC38" s="30">
        <v>0.9</v>
      </c>
      <c r="CD38" s="40">
        <f t="shared" si="36"/>
        <v>10.975609756097562</v>
      </c>
      <c r="CE38" s="26">
        <f t="shared" si="37"/>
        <v>0.47593865679534636</v>
      </c>
      <c r="CF38" s="789">
        <f t="shared" si="38"/>
        <v>9.9999999999999978E-2</v>
      </c>
      <c r="CG38" s="789">
        <f t="shared" si="39"/>
        <v>112.5</v>
      </c>
      <c r="CH38" s="789">
        <f t="shared" si="40"/>
        <v>0.9</v>
      </c>
      <c r="CI38" s="789" t="s">
        <v>84</v>
      </c>
      <c r="CK38" s="2">
        <v>0.8</v>
      </c>
      <c r="CL38" s="2">
        <v>0</v>
      </c>
      <c r="CN38" s="606">
        <v>28</v>
      </c>
      <c r="CO38" s="24" t="s">
        <v>64</v>
      </c>
      <c r="CP38" s="66">
        <v>98.4</v>
      </c>
      <c r="CQ38" s="40">
        <v>1.1000000000000001</v>
      </c>
      <c r="CR38" s="40">
        <f t="shared" si="42"/>
        <v>1.1178861788617886</v>
      </c>
      <c r="CS38" s="26">
        <f t="shared" si="43"/>
        <v>0.58510638297872342</v>
      </c>
      <c r="CT38" s="776">
        <f t="shared" si="44"/>
        <v>-9.9999999999999867E-2</v>
      </c>
      <c r="CU38" s="776">
        <f t="shared" si="63"/>
        <v>91.666666666666671</v>
      </c>
      <c r="CV38" s="789">
        <f t="shared" si="46"/>
        <v>0</v>
      </c>
      <c r="CW38" s="776">
        <f>CQ38/CZ38*100</f>
        <v>100</v>
      </c>
      <c r="CY38" s="2">
        <v>1.2</v>
      </c>
      <c r="CZ38" s="2">
        <v>1.1000000000000001</v>
      </c>
      <c r="DB38" s="660">
        <v>28</v>
      </c>
      <c r="DC38" s="24" t="s">
        <v>44</v>
      </c>
      <c r="DD38" s="40">
        <v>14.7</v>
      </c>
      <c r="DE38" s="40">
        <v>1.2</v>
      </c>
      <c r="DF38" s="40">
        <f t="shared" si="47"/>
        <v>8.1632653061224492</v>
      </c>
      <c r="DG38" s="26">
        <f t="shared" si="48"/>
        <v>0.61951471347444509</v>
      </c>
      <c r="DH38" s="776">
        <f t="shared" si="49"/>
        <v>0</v>
      </c>
      <c r="DI38" s="776">
        <f t="shared" si="50"/>
        <v>100</v>
      </c>
      <c r="DJ38" s="776">
        <f t="shared" si="51"/>
        <v>-0.19999999999999996</v>
      </c>
      <c r="DK38" s="776">
        <f t="shared" si="52"/>
        <v>85.714285714285722</v>
      </c>
      <c r="DM38" s="2">
        <v>1.2</v>
      </c>
      <c r="DN38" s="2">
        <v>1.4</v>
      </c>
      <c r="DP38" s="910">
        <v>28</v>
      </c>
      <c r="DQ38" s="821" t="s">
        <v>2</v>
      </c>
      <c r="DR38" s="908">
        <v>16.100000000000001</v>
      </c>
      <c r="DS38" s="912">
        <v>1.8</v>
      </c>
      <c r="DT38" s="40">
        <f t="shared" si="53"/>
        <v>11.180124223602483</v>
      </c>
      <c r="DU38" s="26">
        <f t="shared" si="54"/>
        <v>0.94637223974763407</v>
      </c>
      <c r="DV38" s="776">
        <f t="shared" si="9"/>
        <v>1.8</v>
      </c>
      <c r="DW38" s="776" t="s">
        <v>84</v>
      </c>
      <c r="DX38" s="776">
        <f t="shared" si="11"/>
        <v>-9.6999999999999993</v>
      </c>
      <c r="DY38" s="776">
        <f t="shared" si="59"/>
        <v>15.65217391304348</v>
      </c>
      <c r="EA38" s="2">
        <v>0</v>
      </c>
      <c r="EB38" s="2">
        <v>11.5</v>
      </c>
      <c r="ED38" s="660">
        <v>28</v>
      </c>
      <c r="EE38" s="24" t="s">
        <v>73</v>
      </c>
      <c r="EF38" s="908">
        <v>282</v>
      </c>
      <c r="EG38" s="11">
        <v>1.2</v>
      </c>
      <c r="EH38" s="40">
        <f t="shared" si="12"/>
        <v>0.42553191489361702</v>
      </c>
      <c r="EI38" s="26">
        <f t="shared" si="55"/>
        <v>0.63424947145877375</v>
      </c>
      <c r="EJ38" s="789">
        <f t="shared" si="13"/>
        <v>0</v>
      </c>
      <c r="EK38" s="789">
        <f t="shared" si="14"/>
        <v>100</v>
      </c>
      <c r="EL38" s="789">
        <f t="shared" si="15"/>
        <v>0</v>
      </c>
      <c r="EM38" s="789">
        <f t="shared" si="60"/>
        <v>100</v>
      </c>
      <c r="EO38" s="2">
        <v>1.2</v>
      </c>
      <c r="EP38" s="2">
        <v>1.2</v>
      </c>
    </row>
    <row r="39" spans="1:146" ht="15">
      <c r="A39" s="768">
        <v>29</v>
      </c>
      <c r="B39" s="24" t="s">
        <v>53</v>
      </c>
      <c r="C39" s="40">
        <v>1.8</v>
      </c>
      <c r="D39" s="26">
        <f t="shared" si="16"/>
        <v>0.70726915520628686</v>
      </c>
      <c r="E39" s="12">
        <v>0</v>
      </c>
      <c r="F39" s="13" t="s">
        <v>84</v>
      </c>
      <c r="G39" s="769"/>
      <c r="H39" s="782">
        <v>29</v>
      </c>
      <c r="I39" s="43" t="s">
        <v>19</v>
      </c>
      <c r="J39" s="40">
        <v>43.5</v>
      </c>
      <c r="K39" s="40">
        <v>2</v>
      </c>
      <c r="L39" s="40">
        <f t="shared" si="17"/>
        <v>4.5977011494252871</v>
      </c>
      <c r="M39" s="26">
        <f t="shared" si="18"/>
        <v>0.84781687155574392</v>
      </c>
      <c r="N39" s="772">
        <f t="shared" si="19"/>
        <v>0.19999999999999996</v>
      </c>
      <c r="O39" s="772">
        <f t="shared" si="20"/>
        <v>111.11111111111111</v>
      </c>
      <c r="P39" s="772">
        <f t="shared" si="21"/>
        <v>2</v>
      </c>
      <c r="Q39" s="772" t="s">
        <v>84</v>
      </c>
      <c r="S39" s="2">
        <v>1.8</v>
      </c>
      <c r="T39" s="2">
        <v>0</v>
      </c>
      <c r="V39" s="782">
        <v>29</v>
      </c>
      <c r="W39" s="43" t="s">
        <v>44</v>
      </c>
      <c r="X39" s="40">
        <v>11.7</v>
      </c>
      <c r="Y39" s="40">
        <v>1.2</v>
      </c>
      <c r="Z39" s="40">
        <f t="shared" si="23"/>
        <v>10.256410256410255</v>
      </c>
      <c r="AA39" s="26">
        <f t="shared" si="24"/>
        <v>0.56577086280056577</v>
      </c>
      <c r="AB39" s="772">
        <f t="shared" si="25"/>
        <v>0</v>
      </c>
      <c r="AC39" s="772">
        <f t="shared" si="64"/>
        <v>100</v>
      </c>
      <c r="AD39" s="66">
        <f t="shared" si="0"/>
        <v>-0.19999999999999996</v>
      </c>
      <c r="AE39" s="66">
        <f t="shared" si="65"/>
        <v>85.714285714285722</v>
      </c>
      <c r="AG39" s="40">
        <v>1.2</v>
      </c>
      <c r="AH39" s="2">
        <v>1.4</v>
      </c>
      <c r="AJ39" s="782">
        <v>29</v>
      </c>
      <c r="AK39" s="43" t="s">
        <v>45</v>
      </c>
      <c r="AL39" s="40">
        <v>40.4</v>
      </c>
      <c r="AM39" s="809">
        <v>1.6</v>
      </c>
      <c r="AN39" s="40">
        <f t="shared" si="27"/>
        <v>3.9603960396039604</v>
      </c>
      <c r="AO39" s="26">
        <f t="shared" si="56"/>
        <v>0.72529465095194934</v>
      </c>
      <c r="AP39" s="776">
        <f t="shared" si="28"/>
        <v>0</v>
      </c>
      <c r="AQ39" s="776">
        <f t="shared" si="66"/>
        <v>100</v>
      </c>
      <c r="AR39" s="776">
        <f t="shared" si="1"/>
        <v>0</v>
      </c>
      <c r="AS39" s="776">
        <f t="shared" si="58"/>
        <v>100</v>
      </c>
      <c r="AU39" s="40">
        <v>1.6</v>
      </c>
      <c r="AV39" s="2">
        <v>1.6</v>
      </c>
      <c r="AW39" s="93"/>
      <c r="AX39" s="775">
        <v>29</v>
      </c>
      <c r="AY39" s="43" t="s">
        <v>64</v>
      </c>
      <c r="AZ39" s="40">
        <v>100.7</v>
      </c>
      <c r="BA39" s="40">
        <v>1.3</v>
      </c>
      <c r="BB39" s="40">
        <f t="shared" si="30"/>
        <v>1.2909632571996028</v>
      </c>
      <c r="BC39" s="26">
        <f t="shared" si="31"/>
        <v>0.66941297631307939</v>
      </c>
      <c r="BD39" s="776">
        <f t="shared" si="32"/>
        <v>0.10000000000000009</v>
      </c>
      <c r="BE39" s="776">
        <f t="shared" si="67"/>
        <v>108.33333333333334</v>
      </c>
      <c r="BF39" s="776">
        <f t="shared" si="3"/>
        <v>0.19999999999999996</v>
      </c>
      <c r="BG39" s="776">
        <f t="shared" si="68"/>
        <v>118.18181818181816</v>
      </c>
      <c r="BI39" s="40">
        <v>1.2</v>
      </c>
      <c r="BJ39" s="2">
        <v>1.1000000000000001</v>
      </c>
      <c r="BL39" s="656">
        <v>29</v>
      </c>
      <c r="BM39" s="641" t="s">
        <v>68</v>
      </c>
      <c r="BN39" s="40">
        <v>13.7</v>
      </c>
      <c r="BO39" s="37">
        <v>1</v>
      </c>
      <c r="BP39" s="40">
        <f t="shared" si="33"/>
        <v>7.2992700729927016</v>
      </c>
      <c r="BQ39" s="26">
        <f t="shared" si="34"/>
        <v>0.51046452271567122</v>
      </c>
      <c r="BR39" s="776">
        <f t="shared" si="35"/>
        <v>0</v>
      </c>
      <c r="BS39" s="776">
        <f t="shared" si="5"/>
        <v>100</v>
      </c>
      <c r="BT39" s="776">
        <f t="shared" si="6"/>
        <v>-1.2999999999999998</v>
      </c>
      <c r="BU39" s="776">
        <f t="shared" si="62"/>
        <v>43.478260869565219</v>
      </c>
      <c r="BW39" s="40">
        <v>1</v>
      </c>
      <c r="BX39" s="2">
        <v>2.2999999999999998</v>
      </c>
      <c r="BZ39" s="606">
        <v>29</v>
      </c>
      <c r="CA39" s="24" t="s">
        <v>43</v>
      </c>
      <c r="CB39" s="66">
        <v>38.5</v>
      </c>
      <c r="CC39" s="40">
        <v>0.9</v>
      </c>
      <c r="CD39" s="40">
        <f t="shared" si="36"/>
        <v>2.3376623376623376</v>
      </c>
      <c r="CE39" s="26">
        <f t="shared" si="37"/>
        <v>0.47593865679534636</v>
      </c>
      <c r="CF39" s="776">
        <f t="shared" si="38"/>
        <v>-0.20000000000000007</v>
      </c>
      <c r="CG39" s="776">
        <f t="shared" si="39"/>
        <v>81.818181818181813</v>
      </c>
      <c r="CH39" s="776">
        <f t="shared" si="40"/>
        <v>-1.8000000000000003</v>
      </c>
      <c r="CI39" s="776">
        <f t="shared" si="41"/>
        <v>33.333333333333329</v>
      </c>
      <c r="CK39" s="2">
        <v>1.1000000000000001</v>
      </c>
      <c r="CL39" s="2">
        <v>2.7</v>
      </c>
      <c r="CN39" s="640">
        <v>29</v>
      </c>
      <c r="CO39" s="641" t="s">
        <v>68</v>
      </c>
      <c r="CP39" s="66">
        <v>13.1</v>
      </c>
      <c r="CQ39" s="38">
        <v>1</v>
      </c>
      <c r="CR39" s="40">
        <f t="shared" si="42"/>
        <v>7.6335877862595423</v>
      </c>
      <c r="CS39" s="26">
        <f t="shared" si="43"/>
        <v>0.53191489361702127</v>
      </c>
      <c r="CT39" s="789">
        <f t="shared" si="44"/>
        <v>0</v>
      </c>
      <c r="CU39" s="789">
        <f t="shared" si="63"/>
        <v>100</v>
      </c>
      <c r="CV39" s="776">
        <f t="shared" si="46"/>
        <v>-1.2999999999999998</v>
      </c>
      <c r="CW39" s="776">
        <f>CQ39/CZ39*100</f>
        <v>43.478260869565219</v>
      </c>
      <c r="CY39" s="2">
        <v>1</v>
      </c>
      <c r="CZ39" s="2">
        <v>2.2999999999999998</v>
      </c>
      <c r="DB39" s="660">
        <v>29</v>
      </c>
      <c r="DC39" s="24" t="s">
        <v>73</v>
      </c>
      <c r="DD39" s="40">
        <v>276.3</v>
      </c>
      <c r="DE39" s="40">
        <v>1.2</v>
      </c>
      <c r="DF39" s="40">
        <f t="shared" si="47"/>
        <v>0.43431053203040165</v>
      </c>
      <c r="DG39" s="26">
        <f t="shared" si="48"/>
        <v>0.61951471347444509</v>
      </c>
      <c r="DH39" s="776">
        <f t="shared" si="49"/>
        <v>0</v>
      </c>
      <c r="DI39" s="776">
        <f t="shared" si="50"/>
        <v>100</v>
      </c>
      <c r="DJ39" s="776">
        <f t="shared" si="51"/>
        <v>0</v>
      </c>
      <c r="DK39" s="776">
        <f t="shared" si="52"/>
        <v>100</v>
      </c>
      <c r="DM39" s="2">
        <v>1.2</v>
      </c>
      <c r="DN39" s="2">
        <v>1.2</v>
      </c>
      <c r="DP39" s="910">
        <v>29</v>
      </c>
      <c r="DQ39" s="821" t="s">
        <v>13</v>
      </c>
      <c r="DR39" s="908">
        <v>10.5</v>
      </c>
      <c r="DS39" s="912">
        <v>1.8</v>
      </c>
      <c r="DT39" s="40">
        <f t="shared" si="53"/>
        <v>17.142857142857142</v>
      </c>
      <c r="DU39" s="26">
        <f t="shared" si="54"/>
        <v>0.94637223974763407</v>
      </c>
      <c r="DV39" s="776">
        <f t="shared" si="9"/>
        <v>1.8</v>
      </c>
      <c r="DW39" s="776" t="s">
        <v>84</v>
      </c>
      <c r="DX39" s="776">
        <f t="shared" si="11"/>
        <v>1.8</v>
      </c>
      <c r="DY39" s="776" t="s">
        <v>84</v>
      </c>
      <c r="EA39" s="2">
        <v>0</v>
      </c>
      <c r="EB39" s="2">
        <v>0</v>
      </c>
      <c r="ED39" s="660">
        <v>29</v>
      </c>
      <c r="EE39" s="24" t="s">
        <v>68</v>
      </c>
      <c r="EF39" s="908">
        <v>12.2</v>
      </c>
      <c r="EG39" s="38">
        <v>1</v>
      </c>
      <c r="EH39" s="40">
        <f t="shared" si="12"/>
        <v>8.1967213114754109</v>
      </c>
      <c r="EI39" s="26">
        <f t="shared" si="55"/>
        <v>0.52854122621564481</v>
      </c>
      <c r="EJ39" s="789">
        <f t="shared" si="13"/>
        <v>0</v>
      </c>
      <c r="EK39" s="789">
        <f t="shared" si="14"/>
        <v>100</v>
      </c>
      <c r="EL39" s="776">
        <f t="shared" si="15"/>
        <v>-1.2999999999999998</v>
      </c>
      <c r="EM39" s="776">
        <f t="shared" si="60"/>
        <v>43.478260869565219</v>
      </c>
      <c r="EO39" s="2">
        <v>1</v>
      </c>
      <c r="EP39" s="2">
        <v>2.2999999999999998</v>
      </c>
    </row>
    <row r="40" spans="1:146" ht="15">
      <c r="A40" s="768">
        <v>30</v>
      </c>
      <c r="B40" s="24" t="s">
        <v>77</v>
      </c>
      <c r="C40" s="37">
        <v>1.5</v>
      </c>
      <c r="D40" s="26">
        <f t="shared" si="16"/>
        <v>0.58939096267190572</v>
      </c>
      <c r="E40" s="26">
        <v>-0.8</v>
      </c>
      <c r="F40" s="29">
        <v>-34.799999999999997</v>
      </c>
      <c r="G40" s="786"/>
      <c r="H40" s="782">
        <v>30</v>
      </c>
      <c r="I40" s="43" t="s">
        <v>43</v>
      </c>
      <c r="J40" s="40">
        <v>29.3</v>
      </c>
      <c r="K40" s="40">
        <v>2</v>
      </c>
      <c r="L40" s="40">
        <f t="shared" si="17"/>
        <v>6.8259385665529013</v>
      </c>
      <c r="M40" s="26">
        <f t="shared" si="18"/>
        <v>0.84781687155574392</v>
      </c>
      <c r="N40" s="66">
        <f t="shared" si="19"/>
        <v>-0.5</v>
      </c>
      <c r="O40" s="66">
        <f t="shared" si="20"/>
        <v>80</v>
      </c>
      <c r="P40" s="66">
        <f t="shared" si="21"/>
        <v>-0.70000000000000018</v>
      </c>
      <c r="Q40" s="66">
        <f t="shared" si="22"/>
        <v>74.074074074074076</v>
      </c>
      <c r="S40" s="2">
        <v>2.5</v>
      </c>
      <c r="T40" s="2">
        <v>2.7</v>
      </c>
      <c r="V40" s="782">
        <v>30</v>
      </c>
      <c r="W40" s="43" t="s">
        <v>73</v>
      </c>
      <c r="X40" s="40">
        <v>15.8</v>
      </c>
      <c r="Y40" s="40">
        <v>1.2</v>
      </c>
      <c r="Z40" s="40">
        <f t="shared" si="23"/>
        <v>7.5949367088607582</v>
      </c>
      <c r="AA40" s="26">
        <f t="shared" si="24"/>
        <v>0.56577086280056577</v>
      </c>
      <c r="AB40" s="772">
        <f t="shared" si="25"/>
        <v>0</v>
      </c>
      <c r="AC40" s="772">
        <f t="shared" si="64"/>
        <v>100</v>
      </c>
      <c r="AD40" s="772">
        <f t="shared" si="0"/>
        <v>0</v>
      </c>
      <c r="AE40" s="772">
        <f t="shared" si="65"/>
        <v>100</v>
      </c>
      <c r="AG40" s="40">
        <v>1.2</v>
      </c>
      <c r="AH40" s="2">
        <v>1.2</v>
      </c>
      <c r="AJ40" s="782">
        <v>30</v>
      </c>
      <c r="AK40" s="43" t="s">
        <v>44</v>
      </c>
      <c r="AL40" s="40">
        <v>29.1</v>
      </c>
      <c r="AM40" s="40">
        <v>1.2</v>
      </c>
      <c r="AN40" s="40">
        <f t="shared" si="27"/>
        <v>4.1237113402061851</v>
      </c>
      <c r="AO40" s="26">
        <f t="shared" si="56"/>
        <v>0.54397098821396195</v>
      </c>
      <c r="AP40" s="776">
        <f t="shared" si="28"/>
        <v>0</v>
      </c>
      <c r="AQ40" s="776">
        <f t="shared" si="66"/>
        <v>100</v>
      </c>
      <c r="AR40" s="776">
        <f t="shared" si="1"/>
        <v>-0.19999999999999996</v>
      </c>
      <c r="AS40" s="776">
        <f t="shared" si="58"/>
        <v>85.714285714285722</v>
      </c>
      <c r="AU40" s="40">
        <v>1.2</v>
      </c>
      <c r="AV40" s="2">
        <v>1.4</v>
      </c>
      <c r="AW40" s="93"/>
      <c r="AX40" s="782">
        <v>30</v>
      </c>
      <c r="AY40" s="43" t="s">
        <v>44</v>
      </c>
      <c r="AZ40" s="40">
        <v>33.1</v>
      </c>
      <c r="BA40" s="40">
        <v>1.2</v>
      </c>
      <c r="BB40" s="40">
        <f t="shared" si="30"/>
        <v>3.6253776435045313</v>
      </c>
      <c r="BC40" s="26">
        <f t="shared" si="31"/>
        <v>0.61791967044284246</v>
      </c>
      <c r="BD40" s="776">
        <f t="shared" si="32"/>
        <v>0</v>
      </c>
      <c r="BE40" s="776">
        <f t="shared" si="67"/>
        <v>100</v>
      </c>
      <c r="BF40" s="776">
        <f t="shared" si="3"/>
        <v>-0.19999999999999996</v>
      </c>
      <c r="BG40" s="776">
        <f t="shared" si="68"/>
        <v>85.714285714285722</v>
      </c>
      <c r="BI40" s="40">
        <v>1.2</v>
      </c>
      <c r="BJ40" s="2">
        <v>1.4</v>
      </c>
      <c r="BL40" s="660">
        <v>30</v>
      </c>
      <c r="BM40" s="24" t="s">
        <v>19</v>
      </c>
      <c r="BN40" s="40">
        <v>32.200000000000003</v>
      </c>
      <c r="BO40" s="40">
        <v>0.9</v>
      </c>
      <c r="BP40" s="40">
        <f t="shared" si="33"/>
        <v>2.7950310559006208</v>
      </c>
      <c r="BQ40" s="26">
        <f t="shared" si="34"/>
        <v>0.45941807044410415</v>
      </c>
      <c r="BR40" s="776">
        <f t="shared" si="35"/>
        <v>-0.4</v>
      </c>
      <c r="BS40" s="776">
        <f t="shared" si="5"/>
        <v>69.230769230769226</v>
      </c>
      <c r="BT40" s="776">
        <f t="shared" si="6"/>
        <v>0.9</v>
      </c>
      <c r="BU40" s="776" t="s">
        <v>84</v>
      </c>
      <c r="BW40" s="40">
        <v>1.3</v>
      </c>
      <c r="BX40" s="2">
        <v>0</v>
      </c>
      <c r="BZ40" s="640">
        <v>30</v>
      </c>
      <c r="CA40" s="641" t="s">
        <v>19</v>
      </c>
      <c r="CB40" s="66">
        <v>22.3</v>
      </c>
      <c r="CC40" s="11">
        <v>0.6</v>
      </c>
      <c r="CD40" s="40">
        <f t="shared" si="36"/>
        <v>2.6905829596412554</v>
      </c>
      <c r="CE40" s="26">
        <f t="shared" si="37"/>
        <v>0.31729243786356426</v>
      </c>
      <c r="CF40" s="776">
        <f t="shared" si="38"/>
        <v>-0.30000000000000004</v>
      </c>
      <c r="CG40" s="776">
        <f t="shared" si="39"/>
        <v>66.666666666666657</v>
      </c>
      <c r="CH40" s="789">
        <f t="shared" si="40"/>
        <v>0.6</v>
      </c>
      <c r="CI40" s="789" t="s">
        <v>84</v>
      </c>
      <c r="CK40" s="2">
        <v>0.9</v>
      </c>
      <c r="CL40" s="2">
        <v>0</v>
      </c>
      <c r="CN40" s="640">
        <v>30</v>
      </c>
      <c r="CO40" s="641" t="s">
        <v>20</v>
      </c>
      <c r="CP40" s="66">
        <v>79.8</v>
      </c>
      <c r="CQ40" s="38">
        <v>0.4</v>
      </c>
      <c r="CR40" s="40">
        <f t="shared" si="42"/>
        <v>0.50125313283208028</v>
      </c>
      <c r="CS40" s="26">
        <f t="shared" si="43"/>
        <v>0.21276595744680851</v>
      </c>
      <c r="CT40" s="776">
        <f t="shared" si="44"/>
        <v>-0.5</v>
      </c>
      <c r="CU40" s="776">
        <f t="shared" si="63"/>
        <v>44.44444444444445</v>
      </c>
      <c r="CV40" s="789">
        <f t="shared" si="46"/>
        <v>0.4</v>
      </c>
      <c r="CW40" s="789" t="s">
        <v>84</v>
      </c>
      <c r="CY40" s="2">
        <v>0.9</v>
      </c>
      <c r="CZ40" s="2">
        <v>0</v>
      </c>
      <c r="DB40" s="871">
        <v>30</v>
      </c>
      <c r="DC40" s="872" t="s">
        <v>41</v>
      </c>
      <c r="DD40" s="40">
        <v>13.6</v>
      </c>
      <c r="DE40" s="867">
        <v>1</v>
      </c>
      <c r="DF40" s="40">
        <f t="shared" si="47"/>
        <v>7.3529411764705888</v>
      </c>
      <c r="DG40" s="26">
        <f t="shared" si="48"/>
        <v>0.51626226122870422</v>
      </c>
      <c r="DH40" s="776">
        <f t="shared" si="49"/>
        <v>1</v>
      </c>
      <c r="DI40" s="776" t="s">
        <v>84</v>
      </c>
      <c r="DJ40" s="776">
        <f t="shared" si="51"/>
        <v>-3.8</v>
      </c>
      <c r="DK40" s="776">
        <f t="shared" si="52"/>
        <v>20.833333333333336</v>
      </c>
      <c r="DM40" s="2">
        <v>0</v>
      </c>
      <c r="DN40" s="2">
        <v>4.8</v>
      </c>
      <c r="DP40" s="660">
        <v>30</v>
      </c>
      <c r="DQ40" s="24" t="s">
        <v>45</v>
      </c>
      <c r="DR40" s="908">
        <v>12.1</v>
      </c>
      <c r="DS40" s="40">
        <v>1.5</v>
      </c>
      <c r="DT40" s="40">
        <f t="shared" si="53"/>
        <v>12.396694214876034</v>
      </c>
      <c r="DU40" s="26">
        <f t="shared" si="54"/>
        <v>0.78864353312302848</v>
      </c>
      <c r="DV40" s="776">
        <f t="shared" si="9"/>
        <v>-1.7000000000000002</v>
      </c>
      <c r="DW40" s="776">
        <f t="shared" si="10"/>
        <v>46.875</v>
      </c>
      <c r="DX40" s="776">
        <f t="shared" si="11"/>
        <v>-0.10000000000000009</v>
      </c>
      <c r="DY40" s="776">
        <f t="shared" si="59"/>
        <v>93.75</v>
      </c>
      <c r="EA40" s="2">
        <v>3.2</v>
      </c>
      <c r="EB40" s="2">
        <v>1.6</v>
      </c>
      <c r="ED40" s="660">
        <v>30</v>
      </c>
      <c r="EE40" s="24" t="s">
        <v>29</v>
      </c>
      <c r="EF40" s="908">
        <v>0.9</v>
      </c>
      <c r="EG40" s="37">
        <v>0.9</v>
      </c>
      <c r="EH40" s="783">
        <f t="shared" si="12"/>
        <v>100</v>
      </c>
      <c r="EI40" s="26">
        <f t="shared" si="55"/>
        <v>0.47568710359408034</v>
      </c>
      <c r="EJ40" s="776">
        <f t="shared" si="13"/>
        <v>-0.20000000000000007</v>
      </c>
      <c r="EK40" s="776">
        <f t="shared" si="14"/>
        <v>81.818181818181813</v>
      </c>
      <c r="EL40" s="776">
        <f t="shared" si="15"/>
        <v>-0.99999999999999989</v>
      </c>
      <c r="EM40" s="776">
        <f t="shared" si="60"/>
        <v>47.368421052631582</v>
      </c>
      <c r="EO40" s="2">
        <v>1.1000000000000001</v>
      </c>
      <c r="EP40" s="2">
        <v>1.9</v>
      </c>
    </row>
    <row r="41" spans="1:146" ht="15">
      <c r="A41" s="768">
        <v>31</v>
      </c>
      <c r="B41" s="24" t="s">
        <v>13</v>
      </c>
      <c r="C41" s="31">
        <v>1.4</v>
      </c>
      <c r="D41" s="26">
        <f t="shared" si="16"/>
        <v>0.55009823182711193</v>
      </c>
      <c r="E41" s="12">
        <v>1.4</v>
      </c>
      <c r="F41" s="13" t="s">
        <v>84</v>
      </c>
      <c r="G41" s="769"/>
      <c r="H41" s="782">
        <v>31</v>
      </c>
      <c r="I41" s="43" t="s">
        <v>29</v>
      </c>
      <c r="J41" s="40">
        <v>1.9</v>
      </c>
      <c r="K41" s="40">
        <v>1.9</v>
      </c>
      <c r="L41" s="11">
        <f t="shared" si="17"/>
        <v>100</v>
      </c>
      <c r="M41" s="26">
        <f t="shared" si="18"/>
        <v>0.80542602797795659</v>
      </c>
      <c r="N41" s="787">
        <f t="shared" si="19"/>
        <v>0</v>
      </c>
      <c r="O41" s="787">
        <f t="shared" si="20"/>
        <v>100</v>
      </c>
      <c r="P41" s="787">
        <f t="shared" si="21"/>
        <v>0</v>
      </c>
      <c r="Q41" s="787">
        <f t="shared" si="22"/>
        <v>100</v>
      </c>
      <c r="S41" s="2">
        <v>1.9</v>
      </c>
      <c r="T41" s="2">
        <v>1.9</v>
      </c>
      <c r="V41" s="782">
        <v>31</v>
      </c>
      <c r="W41" s="43" t="s">
        <v>10</v>
      </c>
      <c r="X41" s="40">
        <v>23.2</v>
      </c>
      <c r="Y41" s="28">
        <v>1</v>
      </c>
      <c r="Z41" s="40">
        <f t="shared" si="23"/>
        <v>4.3103448275862073</v>
      </c>
      <c r="AA41" s="26">
        <f t="shared" si="24"/>
        <v>0.47147571900047153</v>
      </c>
      <c r="AB41" s="66">
        <f t="shared" si="25"/>
        <v>-0.10000000000000009</v>
      </c>
      <c r="AC41" s="787">
        <f t="shared" si="64"/>
        <v>90.909090909090907</v>
      </c>
      <c r="AD41" s="66">
        <f t="shared" si="0"/>
        <v>-2.2000000000000002</v>
      </c>
      <c r="AE41" s="787">
        <f t="shared" si="65"/>
        <v>31.25</v>
      </c>
      <c r="AG41" s="40">
        <v>1.1000000000000001</v>
      </c>
      <c r="AH41" s="2">
        <v>3.2</v>
      </c>
      <c r="AJ41" s="782">
        <v>31</v>
      </c>
      <c r="AK41" s="43" t="s">
        <v>64</v>
      </c>
      <c r="AL41" s="40">
        <v>95.9</v>
      </c>
      <c r="AM41" s="40">
        <v>1.2</v>
      </c>
      <c r="AN41" s="40">
        <f t="shared" si="27"/>
        <v>1.2513034410844628</v>
      </c>
      <c r="AO41" s="26">
        <f t="shared" si="56"/>
        <v>0.54397098821396195</v>
      </c>
      <c r="AP41" s="776">
        <f t="shared" si="28"/>
        <v>-0.10000000000000009</v>
      </c>
      <c r="AQ41" s="790">
        <f t="shared" si="66"/>
        <v>92.307692307692307</v>
      </c>
      <c r="AR41" s="776">
        <f t="shared" si="1"/>
        <v>9.9999999999999867E-2</v>
      </c>
      <c r="AS41" s="776">
        <f t="shared" si="58"/>
        <v>109.09090909090908</v>
      </c>
      <c r="AU41" s="40">
        <v>1.3</v>
      </c>
      <c r="AV41" s="2">
        <v>1.1000000000000001</v>
      </c>
      <c r="AW41" s="93"/>
      <c r="AX41" s="775">
        <v>31</v>
      </c>
      <c r="AY41" s="43" t="s">
        <v>73</v>
      </c>
      <c r="AZ41" s="40">
        <v>104.8</v>
      </c>
      <c r="BA41" s="40">
        <v>1.2</v>
      </c>
      <c r="BB41" s="40">
        <f t="shared" si="30"/>
        <v>1.1450381679389312</v>
      </c>
      <c r="BC41" s="26">
        <f t="shared" si="31"/>
        <v>0.61791967044284246</v>
      </c>
      <c r="BD41" s="776">
        <f t="shared" si="32"/>
        <v>0</v>
      </c>
      <c r="BE41" s="790">
        <f t="shared" si="67"/>
        <v>100</v>
      </c>
      <c r="BF41" s="776">
        <f t="shared" si="3"/>
        <v>0</v>
      </c>
      <c r="BG41" s="776">
        <f t="shared" si="68"/>
        <v>100</v>
      </c>
      <c r="BI41" s="40">
        <v>1.2</v>
      </c>
      <c r="BJ41" s="2">
        <v>1.2</v>
      </c>
      <c r="BL41" s="656">
        <v>31</v>
      </c>
      <c r="BM41" s="641" t="s">
        <v>11</v>
      </c>
      <c r="BN41" s="40">
        <v>27.2</v>
      </c>
      <c r="BO41" s="37">
        <v>0.8</v>
      </c>
      <c r="BP41" s="40">
        <f t="shared" si="33"/>
        <v>2.9411764705882355</v>
      </c>
      <c r="BQ41" s="26">
        <f t="shared" si="34"/>
        <v>0.40837161817253703</v>
      </c>
      <c r="BR41" s="776">
        <f t="shared" si="35"/>
        <v>0.10000000000000009</v>
      </c>
      <c r="BS41" s="790">
        <f t="shared" si="5"/>
        <v>114.28571428571431</v>
      </c>
      <c r="BT41" s="776">
        <f t="shared" si="6"/>
        <v>0.8</v>
      </c>
      <c r="BU41" s="776" t="s">
        <v>84</v>
      </c>
      <c r="BW41" s="40">
        <v>0.7</v>
      </c>
      <c r="BX41" s="2">
        <v>0</v>
      </c>
      <c r="BZ41" s="640">
        <v>31</v>
      </c>
      <c r="CA41" s="641" t="s">
        <v>20</v>
      </c>
      <c r="CB41" s="66">
        <v>92.9</v>
      </c>
      <c r="CC41" s="38">
        <v>0.4</v>
      </c>
      <c r="CD41" s="40">
        <f t="shared" si="36"/>
        <v>0.4305705059203444</v>
      </c>
      <c r="CE41" s="26">
        <f t="shared" si="37"/>
        <v>0.21152829190904282</v>
      </c>
      <c r="CF41" s="789">
        <f t="shared" si="38"/>
        <v>0</v>
      </c>
      <c r="CG41" s="789">
        <f t="shared" si="39"/>
        <v>100</v>
      </c>
      <c r="CH41" s="776">
        <f t="shared" si="40"/>
        <v>-13.2</v>
      </c>
      <c r="CI41" s="776">
        <f t="shared" si="41"/>
        <v>2.9411764705882355</v>
      </c>
      <c r="CK41" s="2">
        <v>0.4</v>
      </c>
      <c r="CL41" s="2">
        <v>13.6</v>
      </c>
      <c r="CN41" s="640">
        <v>31</v>
      </c>
      <c r="CO41" s="641" t="s">
        <v>2</v>
      </c>
      <c r="CP41" s="66">
        <v>14.6</v>
      </c>
      <c r="CQ41" s="30">
        <v>0.3</v>
      </c>
      <c r="CR41" s="40">
        <f t="shared" si="42"/>
        <v>2.054794520547945</v>
      </c>
      <c r="CS41" s="26">
        <f t="shared" si="43"/>
        <v>0.15957446808510636</v>
      </c>
      <c r="CT41" s="789">
        <f t="shared" si="44"/>
        <v>0</v>
      </c>
      <c r="CU41" s="789">
        <f t="shared" si="63"/>
        <v>100</v>
      </c>
      <c r="CV41" s="776">
        <f t="shared" si="46"/>
        <v>-11.2</v>
      </c>
      <c r="CW41" s="776">
        <f>CQ41/CZ41*100</f>
        <v>2.6086956521739131</v>
      </c>
      <c r="CY41" s="2">
        <v>0.3</v>
      </c>
      <c r="CZ41" s="2">
        <v>11.5</v>
      </c>
      <c r="DB41" s="660">
        <v>31</v>
      </c>
      <c r="DC41" s="24" t="s">
        <v>68</v>
      </c>
      <c r="DD41" s="37">
        <v>13.7</v>
      </c>
      <c r="DE41" s="37">
        <v>1</v>
      </c>
      <c r="DF41" s="40">
        <f t="shared" si="47"/>
        <v>7.2992700729927016</v>
      </c>
      <c r="DG41" s="26">
        <f t="shared" si="48"/>
        <v>0.51626226122870422</v>
      </c>
      <c r="DH41" s="776">
        <f t="shared" si="49"/>
        <v>0</v>
      </c>
      <c r="DI41" s="776">
        <f t="shared" si="50"/>
        <v>100</v>
      </c>
      <c r="DJ41" s="776">
        <f t="shared" si="51"/>
        <v>-1.2999999999999998</v>
      </c>
      <c r="DK41" s="776">
        <f t="shared" si="52"/>
        <v>43.478260869565219</v>
      </c>
      <c r="DM41" s="2">
        <v>1</v>
      </c>
      <c r="DN41" s="2">
        <v>2.2999999999999998</v>
      </c>
      <c r="DP41" s="660">
        <v>31</v>
      </c>
      <c r="DQ41" s="24" t="s">
        <v>71</v>
      </c>
      <c r="DR41" s="908">
        <v>45.9</v>
      </c>
      <c r="DS41" s="40">
        <v>1.5</v>
      </c>
      <c r="DT41" s="40">
        <f t="shared" si="53"/>
        <v>3.2679738562091507</v>
      </c>
      <c r="DU41" s="26">
        <f t="shared" si="54"/>
        <v>0.78864353312302848</v>
      </c>
      <c r="DV41" s="776">
        <f t="shared" si="9"/>
        <v>-6.8000000000000007</v>
      </c>
      <c r="DW41" s="776">
        <f t="shared" si="10"/>
        <v>18.072289156626503</v>
      </c>
      <c r="DX41" s="776">
        <f t="shared" si="11"/>
        <v>-1.7000000000000002</v>
      </c>
      <c r="DY41" s="776">
        <f t="shared" si="59"/>
        <v>46.875</v>
      </c>
      <c r="EA41" s="2">
        <v>8.3000000000000007</v>
      </c>
      <c r="EB41" s="2">
        <v>3.2</v>
      </c>
      <c r="ED41" s="660">
        <v>31</v>
      </c>
      <c r="EE41" s="24" t="s">
        <v>2</v>
      </c>
      <c r="EF41" s="908">
        <v>15.4</v>
      </c>
      <c r="EG41" s="31">
        <v>0.8</v>
      </c>
      <c r="EH41" s="40">
        <f t="shared" si="12"/>
        <v>5.1948051948051948</v>
      </c>
      <c r="EI41" s="26">
        <f t="shared" si="55"/>
        <v>0.42283298097251587</v>
      </c>
      <c r="EJ41" s="776">
        <f t="shared" si="13"/>
        <v>-1</v>
      </c>
      <c r="EK41" s="776">
        <f t="shared" si="14"/>
        <v>44.44444444444445</v>
      </c>
      <c r="EL41" s="776">
        <f t="shared" si="15"/>
        <v>-10.7</v>
      </c>
      <c r="EM41" s="776">
        <f t="shared" si="60"/>
        <v>6.9565217391304346</v>
      </c>
      <c r="EO41" s="2">
        <v>1.8</v>
      </c>
      <c r="EP41" s="2">
        <v>11.5</v>
      </c>
    </row>
    <row r="42" spans="1:146" ht="15">
      <c r="A42" s="768">
        <v>32</v>
      </c>
      <c r="B42" s="24" t="s">
        <v>58</v>
      </c>
      <c r="C42" s="40">
        <v>1.4</v>
      </c>
      <c r="D42" s="26">
        <f t="shared" si="16"/>
        <v>0.55009823182711193</v>
      </c>
      <c r="E42" s="12">
        <v>0</v>
      </c>
      <c r="F42" s="13">
        <v>0</v>
      </c>
      <c r="G42" s="769"/>
      <c r="H42" s="782">
        <v>32</v>
      </c>
      <c r="I42" s="43" t="s">
        <v>58</v>
      </c>
      <c r="J42" s="40">
        <v>5.8</v>
      </c>
      <c r="K42" s="40">
        <v>1.7</v>
      </c>
      <c r="L42" s="11">
        <f t="shared" si="17"/>
        <v>29.310344827586203</v>
      </c>
      <c r="M42" s="26">
        <f t="shared" si="18"/>
        <v>0.72064434082238238</v>
      </c>
      <c r="N42" s="772">
        <f t="shared" si="19"/>
        <v>1.7</v>
      </c>
      <c r="O42" s="772" t="s">
        <v>84</v>
      </c>
      <c r="P42" s="772">
        <f t="shared" si="21"/>
        <v>1.7</v>
      </c>
      <c r="Q42" s="772" t="s">
        <v>84</v>
      </c>
      <c r="S42" s="2">
        <v>0</v>
      </c>
      <c r="T42" s="2">
        <v>0</v>
      </c>
      <c r="V42" s="782">
        <v>32</v>
      </c>
      <c r="W42" s="43" t="s">
        <v>68</v>
      </c>
      <c r="X42" s="40">
        <v>11.8</v>
      </c>
      <c r="Y42" s="40">
        <v>1</v>
      </c>
      <c r="Z42" s="40">
        <f t="shared" si="23"/>
        <v>8.4745762711864394</v>
      </c>
      <c r="AA42" s="26">
        <f t="shared" si="24"/>
        <v>0.47147571900047153</v>
      </c>
      <c r="AB42" s="772">
        <f t="shared" si="25"/>
        <v>0</v>
      </c>
      <c r="AC42" s="788">
        <f t="shared" si="64"/>
        <v>100</v>
      </c>
      <c r="AD42" s="66">
        <f t="shared" si="0"/>
        <v>-1.2999999999999998</v>
      </c>
      <c r="AE42" s="787">
        <f t="shared" si="65"/>
        <v>43.478260869565219</v>
      </c>
      <c r="AG42" s="40">
        <v>1</v>
      </c>
      <c r="AH42" s="2">
        <v>2.2999999999999998</v>
      </c>
      <c r="AJ42" s="782">
        <v>32</v>
      </c>
      <c r="AK42" s="43" t="s">
        <v>73</v>
      </c>
      <c r="AL42" s="40">
        <v>24.8</v>
      </c>
      <c r="AM42" s="40">
        <v>1.2</v>
      </c>
      <c r="AN42" s="40">
        <f t="shared" si="27"/>
        <v>4.838709677419355</v>
      </c>
      <c r="AO42" s="26">
        <f t="shared" si="56"/>
        <v>0.54397098821396195</v>
      </c>
      <c r="AP42" s="776">
        <f t="shared" si="28"/>
        <v>0</v>
      </c>
      <c r="AQ42" s="790">
        <f t="shared" si="66"/>
        <v>100</v>
      </c>
      <c r="AR42" s="776">
        <f t="shared" si="1"/>
        <v>0</v>
      </c>
      <c r="AS42" s="776">
        <f t="shared" si="58"/>
        <v>100</v>
      </c>
      <c r="AU42" s="40">
        <v>1.2</v>
      </c>
      <c r="AV42" s="2">
        <v>1.2</v>
      </c>
      <c r="AW42" s="93"/>
      <c r="AX42" s="782">
        <v>32</v>
      </c>
      <c r="AY42" s="43" t="s">
        <v>10</v>
      </c>
      <c r="AZ42" s="28">
        <v>23.2</v>
      </c>
      <c r="BA42" s="28">
        <v>1</v>
      </c>
      <c r="BB42" s="40">
        <f t="shared" si="30"/>
        <v>4.3103448275862073</v>
      </c>
      <c r="BC42" s="26">
        <f t="shared" si="31"/>
        <v>0.51493305870236872</v>
      </c>
      <c r="BD42" s="776">
        <f t="shared" si="32"/>
        <v>0</v>
      </c>
      <c r="BE42" s="790">
        <f t="shared" si="67"/>
        <v>100</v>
      </c>
      <c r="BF42" s="776">
        <f t="shared" si="3"/>
        <v>-2.2000000000000002</v>
      </c>
      <c r="BG42" s="776">
        <f t="shared" si="68"/>
        <v>31.25</v>
      </c>
      <c r="BI42" s="40">
        <v>1</v>
      </c>
      <c r="BJ42" s="2">
        <v>3.2</v>
      </c>
      <c r="BL42" s="656">
        <v>32</v>
      </c>
      <c r="BM42" s="641" t="s">
        <v>38</v>
      </c>
      <c r="BN42" s="28">
        <v>8</v>
      </c>
      <c r="BO42" s="40">
        <v>0.7</v>
      </c>
      <c r="BP42" s="40">
        <f t="shared" si="33"/>
        <v>8.75</v>
      </c>
      <c r="BQ42" s="26">
        <f t="shared" si="34"/>
        <v>0.35732516590096985</v>
      </c>
      <c r="BR42" s="776">
        <f t="shared" si="35"/>
        <v>0.49999999999999994</v>
      </c>
      <c r="BS42" s="790">
        <f t="shared" si="5"/>
        <v>349.99999999999994</v>
      </c>
      <c r="BT42" s="776">
        <f t="shared" si="6"/>
        <v>-2.7</v>
      </c>
      <c r="BU42" s="776">
        <f t="shared" si="62"/>
        <v>20.588235294117645</v>
      </c>
      <c r="BW42" s="40">
        <v>0.2</v>
      </c>
      <c r="BX42" s="2">
        <v>3.4</v>
      </c>
      <c r="BZ42" s="640">
        <v>32</v>
      </c>
      <c r="CA42" s="641" t="s">
        <v>2</v>
      </c>
      <c r="CB42" s="66">
        <v>15.1</v>
      </c>
      <c r="CC42" s="30">
        <v>0.3</v>
      </c>
      <c r="CD42" s="40">
        <f t="shared" si="36"/>
        <v>1.9867549668874174</v>
      </c>
      <c r="CE42" s="26">
        <f t="shared" si="37"/>
        <v>0.15864621893178213</v>
      </c>
      <c r="CF42" s="789">
        <f t="shared" si="38"/>
        <v>0</v>
      </c>
      <c r="CG42" s="789">
        <f t="shared" si="39"/>
        <v>100</v>
      </c>
      <c r="CH42" s="776">
        <f t="shared" si="40"/>
        <v>-11.2</v>
      </c>
      <c r="CI42" s="776">
        <f t="shared" si="41"/>
        <v>2.6086956521739131</v>
      </c>
      <c r="CK42" s="2">
        <v>0.3</v>
      </c>
      <c r="CL42" s="2">
        <v>11.5</v>
      </c>
      <c r="CN42" s="640">
        <v>32</v>
      </c>
      <c r="CO42" s="641" t="s">
        <v>10</v>
      </c>
      <c r="CP42" s="66">
        <v>25.7</v>
      </c>
      <c r="CQ42" s="27">
        <v>0.3</v>
      </c>
      <c r="CR42" s="40">
        <f t="shared" si="42"/>
        <v>1.1673151750972763</v>
      </c>
      <c r="CS42" s="26">
        <f t="shared" si="43"/>
        <v>0.15957446808510636</v>
      </c>
      <c r="CT42" s="776">
        <f t="shared" si="44"/>
        <v>-0.3</v>
      </c>
      <c r="CU42" s="776">
        <f t="shared" si="63"/>
        <v>50</v>
      </c>
      <c r="CV42" s="789">
        <f t="shared" si="46"/>
        <v>0.3</v>
      </c>
      <c r="CW42" s="789" t="s">
        <v>84</v>
      </c>
      <c r="CY42" s="2">
        <v>0.6</v>
      </c>
      <c r="CZ42" s="2">
        <v>0</v>
      </c>
      <c r="DB42" s="660">
        <v>32</v>
      </c>
      <c r="DC42" s="24" t="s">
        <v>38</v>
      </c>
      <c r="DD42" s="40">
        <v>37.700000000000003</v>
      </c>
      <c r="DE42" s="40">
        <v>0.5</v>
      </c>
      <c r="DF42" s="40">
        <f t="shared" si="47"/>
        <v>1.3262599469496019</v>
      </c>
      <c r="DG42" s="26">
        <f t="shared" si="48"/>
        <v>0.25813113061435211</v>
      </c>
      <c r="DH42" s="776">
        <f t="shared" si="49"/>
        <v>0.2</v>
      </c>
      <c r="DI42" s="776">
        <f t="shared" si="50"/>
        <v>166.66666666666669</v>
      </c>
      <c r="DJ42" s="776">
        <f t="shared" si="51"/>
        <v>-2.9</v>
      </c>
      <c r="DK42" s="776">
        <f t="shared" si="52"/>
        <v>14.705882352941178</v>
      </c>
      <c r="DM42" s="2">
        <v>0.3</v>
      </c>
      <c r="DN42" s="2">
        <v>3.4</v>
      </c>
      <c r="DP42" s="660">
        <v>32</v>
      </c>
      <c r="DQ42" s="24" t="s">
        <v>64</v>
      </c>
      <c r="DR42" s="908">
        <v>108.3</v>
      </c>
      <c r="DS42" s="40">
        <v>1.4</v>
      </c>
      <c r="DT42" s="40">
        <f t="shared" si="53"/>
        <v>1.2927054478301014</v>
      </c>
      <c r="DU42" s="26">
        <f t="shared" si="54"/>
        <v>0.73606729758149314</v>
      </c>
      <c r="DV42" s="776">
        <f t="shared" si="9"/>
        <v>9.9999999999999867E-2</v>
      </c>
      <c r="DW42" s="776">
        <f t="shared" si="10"/>
        <v>107.69230769230769</v>
      </c>
      <c r="DX42" s="776">
        <f t="shared" si="11"/>
        <v>0.29999999999999982</v>
      </c>
      <c r="DY42" s="776">
        <f t="shared" si="59"/>
        <v>127.27272727272725</v>
      </c>
      <c r="EA42" s="2">
        <v>1.3</v>
      </c>
      <c r="EB42" s="2">
        <v>1.1000000000000001</v>
      </c>
      <c r="ED42" s="660">
        <v>32</v>
      </c>
      <c r="EE42" s="24" t="s">
        <v>38</v>
      </c>
      <c r="EF42" s="908">
        <v>3.2</v>
      </c>
      <c r="EG42" s="11">
        <v>0.7</v>
      </c>
      <c r="EH42" s="40">
        <f t="shared" si="12"/>
        <v>21.874999999999996</v>
      </c>
      <c r="EI42" s="26">
        <f t="shared" si="55"/>
        <v>0.36997885835095135</v>
      </c>
      <c r="EJ42" s="789">
        <f t="shared" si="13"/>
        <v>9.9999999999999978E-2</v>
      </c>
      <c r="EK42" s="789">
        <f t="shared" si="14"/>
        <v>116.66666666666667</v>
      </c>
      <c r="EL42" s="776">
        <f t="shared" si="15"/>
        <v>-2.7</v>
      </c>
      <c r="EM42" s="776">
        <f t="shared" si="60"/>
        <v>20.588235294117645</v>
      </c>
      <c r="EO42" s="2">
        <v>0.6</v>
      </c>
      <c r="EP42" s="2">
        <v>3.4</v>
      </c>
    </row>
    <row r="43" spans="1:146" ht="15">
      <c r="A43" s="768">
        <v>33</v>
      </c>
      <c r="B43" s="24" t="s">
        <v>86</v>
      </c>
      <c r="C43" s="28">
        <v>1.2</v>
      </c>
      <c r="D43" s="26">
        <f t="shared" si="16"/>
        <v>0.47151277013752457</v>
      </c>
      <c r="E43" s="26">
        <v>-1.7</v>
      </c>
      <c r="F43" s="29">
        <v>-58.6</v>
      </c>
      <c r="G43" s="786"/>
      <c r="H43" s="807">
        <v>33</v>
      </c>
      <c r="I43" s="808" t="s">
        <v>45</v>
      </c>
      <c r="J43" s="809">
        <v>46.3</v>
      </c>
      <c r="K43" s="809">
        <v>1.6</v>
      </c>
      <c r="L43" s="809">
        <f t="shared" si="17"/>
        <v>3.455723542116631</v>
      </c>
      <c r="M43" s="810">
        <f t="shared" si="18"/>
        <v>0.67825349724459516</v>
      </c>
      <c r="N43" s="817">
        <f t="shared" si="19"/>
        <v>0</v>
      </c>
      <c r="O43" s="817">
        <f t="shared" si="20"/>
        <v>100</v>
      </c>
      <c r="P43" s="817">
        <f t="shared" si="21"/>
        <v>0</v>
      </c>
      <c r="Q43" s="817">
        <f t="shared" si="22"/>
        <v>100</v>
      </c>
      <c r="S43" s="2">
        <v>1.6</v>
      </c>
      <c r="T43" s="2">
        <v>1.6</v>
      </c>
      <c r="V43" s="782">
        <v>33</v>
      </c>
      <c r="W43" s="43" t="s">
        <v>48</v>
      </c>
      <c r="X43" s="40">
        <v>24.4</v>
      </c>
      <c r="Y43" s="40">
        <v>0.9</v>
      </c>
      <c r="Z43" s="40">
        <f t="shared" si="23"/>
        <v>3.6885245901639352</v>
      </c>
      <c r="AA43" s="26">
        <f t="shared" si="24"/>
        <v>0.42432814710042432</v>
      </c>
      <c r="AB43" s="776">
        <f t="shared" si="25"/>
        <v>-1.5</v>
      </c>
      <c r="AC43" s="776">
        <f t="shared" si="64"/>
        <v>37.5</v>
      </c>
      <c r="AD43" s="789">
        <f t="shared" si="0"/>
        <v>0.9</v>
      </c>
      <c r="AE43" s="789" t="s">
        <v>84</v>
      </c>
      <c r="AF43" s="20"/>
      <c r="AG43" s="40">
        <v>2.4</v>
      </c>
      <c r="AH43" s="2">
        <v>0</v>
      </c>
      <c r="AJ43" s="782">
        <v>33</v>
      </c>
      <c r="AK43" s="43" t="s">
        <v>10</v>
      </c>
      <c r="AL43" s="28">
        <v>23.6</v>
      </c>
      <c r="AM43" s="28">
        <v>1</v>
      </c>
      <c r="AN43" s="40">
        <f t="shared" si="27"/>
        <v>4.2372881355932197</v>
      </c>
      <c r="AO43" s="26">
        <f t="shared" si="56"/>
        <v>0.45330915684496825</v>
      </c>
      <c r="AP43" s="776">
        <f t="shared" si="28"/>
        <v>0</v>
      </c>
      <c r="AQ43" s="776">
        <f t="shared" si="66"/>
        <v>100</v>
      </c>
      <c r="AR43" s="776">
        <f t="shared" si="1"/>
        <v>-2.2000000000000002</v>
      </c>
      <c r="AS43" s="776">
        <f t="shared" si="58"/>
        <v>31.25</v>
      </c>
      <c r="AT43" s="20"/>
      <c r="AU43" s="40">
        <v>1</v>
      </c>
      <c r="AV43" s="2">
        <v>3.2</v>
      </c>
      <c r="AW43" s="93"/>
      <c r="AX43" s="775">
        <v>33</v>
      </c>
      <c r="AY43" s="43" t="s">
        <v>68</v>
      </c>
      <c r="AZ43" s="40">
        <v>19.3</v>
      </c>
      <c r="BA43" s="40">
        <v>1</v>
      </c>
      <c r="BB43" s="40">
        <f t="shared" si="30"/>
        <v>5.1813471502590671</v>
      </c>
      <c r="BC43" s="26">
        <f t="shared" si="31"/>
        <v>0.51493305870236872</v>
      </c>
      <c r="BD43" s="776">
        <f t="shared" si="32"/>
        <v>0</v>
      </c>
      <c r="BE43" s="776">
        <f t="shared" si="67"/>
        <v>100</v>
      </c>
      <c r="BF43" s="776">
        <f t="shared" si="3"/>
        <v>-1.2999999999999998</v>
      </c>
      <c r="BG43" s="776">
        <f t="shared" si="68"/>
        <v>43.478260869565219</v>
      </c>
      <c r="BH43" s="20"/>
      <c r="BI43" s="40">
        <v>1</v>
      </c>
      <c r="BJ43" s="2">
        <v>2.2999999999999998</v>
      </c>
      <c r="BL43" s="656">
        <v>33</v>
      </c>
      <c r="BM43" s="641" t="s">
        <v>20</v>
      </c>
      <c r="BN43" s="40">
        <v>110.9</v>
      </c>
      <c r="BO43" s="37">
        <v>0.4</v>
      </c>
      <c r="BP43" s="40">
        <f t="shared" si="33"/>
        <v>0.36068530207394045</v>
      </c>
      <c r="BQ43" s="26">
        <f t="shared" si="34"/>
        <v>0.20418580908626852</v>
      </c>
      <c r="BR43" s="776">
        <f t="shared" si="35"/>
        <v>0</v>
      </c>
      <c r="BS43" s="776">
        <f t="shared" si="5"/>
        <v>100</v>
      </c>
      <c r="BT43" s="776">
        <f t="shared" si="6"/>
        <v>-13.2</v>
      </c>
      <c r="BU43" s="776">
        <f t="shared" si="62"/>
        <v>2.9411764705882355</v>
      </c>
      <c r="BV43" s="20"/>
      <c r="BW43" s="40">
        <v>0.4</v>
      </c>
      <c r="BX43" s="2">
        <v>13.6</v>
      </c>
      <c r="BZ43" s="606">
        <v>33</v>
      </c>
      <c r="CA43" s="24" t="s">
        <v>10</v>
      </c>
      <c r="CB43" s="66">
        <v>22.3</v>
      </c>
      <c r="CC43" s="28">
        <v>0.3</v>
      </c>
      <c r="CD43" s="40">
        <f t="shared" si="36"/>
        <v>1.3452914798206277</v>
      </c>
      <c r="CE43" s="26">
        <f t="shared" si="37"/>
        <v>0.15864621893178213</v>
      </c>
      <c r="CF43" s="776">
        <f t="shared" si="38"/>
        <v>-0.7</v>
      </c>
      <c r="CG43" s="776">
        <f t="shared" si="39"/>
        <v>30</v>
      </c>
      <c r="CH43" s="776">
        <f t="shared" si="40"/>
        <v>-2.9000000000000004</v>
      </c>
      <c r="CI43" s="776">
        <f t="shared" si="41"/>
        <v>9.3749999999999982</v>
      </c>
      <c r="CK43" s="2">
        <v>1</v>
      </c>
      <c r="CL43" s="2">
        <v>3.2</v>
      </c>
      <c r="CN43" s="606">
        <v>33</v>
      </c>
      <c r="CO43" s="24" t="s">
        <v>19</v>
      </c>
      <c r="CP43" s="66">
        <v>16.5</v>
      </c>
      <c r="CQ43" s="40">
        <v>0.3</v>
      </c>
      <c r="CR43" s="40">
        <f t="shared" si="42"/>
        <v>1.8181818181818181</v>
      </c>
      <c r="CS43" s="26">
        <f t="shared" si="43"/>
        <v>0.15957446808510636</v>
      </c>
      <c r="CT43" s="776">
        <f t="shared" si="44"/>
        <v>-0.7</v>
      </c>
      <c r="CU43" s="776">
        <f t="shared" si="63"/>
        <v>30</v>
      </c>
      <c r="CV43" s="776">
        <f t="shared" si="46"/>
        <v>-2.9000000000000004</v>
      </c>
      <c r="CW43" s="776">
        <f>CQ43/CZ43*100</f>
        <v>9.3749999999999982</v>
      </c>
      <c r="CY43" s="2">
        <v>1</v>
      </c>
      <c r="CZ43" s="2">
        <v>3.2</v>
      </c>
      <c r="DB43" s="660">
        <v>33</v>
      </c>
      <c r="DC43" s="24" t="s">
        <v>20</v>
      </c>
      <c r="DD43" s="37">
        <v>20.5</v>
      </c>
      <c r="DE43" s="37">
        <v>0.4</v>
      </c>
      <c r="DF43" s="40">
        <f t="shared" si="47"/>
        <v>1.9512195121951219</v>
      </c>
      <c r="DG43" s="26">
        <f t="shared" si="48"/>
        <v>0.20650490449148168</v>
      </c>
      <c r="DH43" s="776">
        <f t="shared" si="49"/>
        <v>0</v>
      </c>
      <c r="DI43" s="776">
        <f t="shared" si="50"/>
        <v>100</v>
      </c>
      <c r="DJ43" s="776">
        <f t="shared" si="51"/>
        <v>-13.2</v>
      </c>
      <c r="DK43" s="776">
        <f t="shared" si="52"/>
        <v>2.9411764705882355</v>
      </c>
      <c r="DM43" s="2">
        <v>0.4</v>
      </c>
      <c r="DN43" s="2">
        <v>13.6</v>
      </c>
      <c r="DP43" s="660">
        <v>33</v>
      </c>
      <c r="DQ43" s="24" t="s">
        <v>11</v>
      </c>
      <c r="DR43" s="908">
        <v>34.299999999999997</v>
      </c>
      <c r="DS43" s="31">
        <v>1.2</v>
      </c>
      <c r="DT43" s="40">
        <f t="shared" si="53"/>
        <v>3.4985422740524781</v>
      </c>
      <c r="DU43" s="26">
        <f t="shared" si="54"/>
        <v>0.63091482649842268</v>
      </c>
      <c r="DV43" s="776">
        <f t="shared" si="9"/>
        <v>0</v>
      </c>
      <c r="DW43" s="776">
        <f t="shared" si="10"/>
        <v>100</v>
      </c>
      <c r="DX43" s="776">
        <f t="shared" si="11"/>
        <v>1.2</v>
      </c>
      <c r="DY43" s="776" t="s">
        <v>84</v>
      </c>
      <c r="EA43" s="2">
        <v>1.2</v>
      </c>
      <c r="EB43" s="2">
        <v>0</v>
      </c>
      <c r="ED43" s="660">
        <v>33</v>
      </c>
      <c r="EE43" s="24" t="s">
        <v>64</v>
      </c>
      <c r="EF43" s="908">
        <v>105.7</v>
      </c>
      <c r="EG43" s="40">
        <v>0.7</v>
      </c>
      <c r="EH43" s="40">
        <f t="shared" si="12"/>
        <v>0.66225165562913901</v>
      </c>
      <c r="EI43" s="26">
        <f t="shared" si="55"/>
        <v>0.36997885835095135</v>
      </c>
      <c r="EJ43" s="776">
        <f t="shared" si="13"/>
        <v>-0.7</v>
      </c>
      <c r="EK43" s="776">
        <f t="shared" si="14"/>
        <v>50</v>
      </c>
      <c r="EL43" s="776">
        <f t="shared" si="15"/>
        <v>-0.40000000000000013</v>
      </c>
      <c r="EM43" s="776">
        <f t="shared" si="60"/>
        <v>63.636363636363626</v>
      </c>
      <c r="EO43" s="2">
        <v>1.4</v>
      </c>
      <c r="EP43" s="2">
        <v>1.1000000000000001</v>
      </c>
    </row>
    <row r="44" spans="1:146" ht="15" customHeight="1">
      <c r="A44" s="768">
        <v>34</v>
      </c>
      <c r="B44" s="24" t="s">
        <v>39</v>
      </c>
      <c r="C44" s="37">
        <v>1.2</v>
      </c>
      <c r="D44" s="26">
        <f t="shared" si="16"/>
        <v>0.47151277013752457</v>
      </c>
      <c r="E44" s="26">
        <v>-5.6</v>
      </c>
      <c r="F44" s="29">
        <v>-82.4</v>
      </c>
      <c r="G44" s="786"/>
      <c r="H44" s="782">
        <v>34</v>
      </c>
      <c r="I44" s="43" t="s">
        <v>44</v>
      </c>
      <c r="J44" s="40">
        <v>18.3</v>
      </c>
      <c r="K44" s="40">
        <v>1.2</v>
      </c>
      <c r="L44" s="40">
        <f t="shared" si="17"/>
        <v>6.5573770491803272</v>
      </c>
      <c r="M44" s="26">
        <f t="shared" si="18"/>
        <v>0.50869012293344629</v>
      </c>
      <c r="N44" s="66">
        <f t="shared" si="19"/>
        <v>-0.10000000000000009</v>
      </c>
      <c r="O44" s="66">
        <f t="shared" si="20"/>
        <v>92.307692307692307</v>
      </c>
      <c r="P44" s="66">
        <f t="shared" si="21"/>
        <v>-0.19999999999999996</v>
      </c>
      <c r="Q44" s="66">
        <f t="shared" si="22"/>
        <v>85.714285714285722</v>
      </c>
      <c r="S44" s="2">
        <v>1.3</v>
      </c>
      <c r="T44" s="2">
        <v>1.4</v>
      </c>
      <c r="V44" s="782">
        <v>34</v>
      </c>
      <c r="W44" s="43" t="s">
        <v>4</v>
      </c>
      <c r="X44" s="40">
        <v>18.899999999999999</v>
      </c>
      <c r="Y44" s="40">
        <v>0.8</v>
      </c>
      <c r="Z44" s="40">
        <f t="shared" si="23"/>
        <v>4.2328042328042335</v>
      </c>
      <c r="AA44" s="26">
        <f t="shared" si="24"/>
        <v>0.37718057520037723</v>
      </c>
      <c r="AB44" s="66">
        <f t="shared" si="25"/>
        <v>-2.8</v>
      </c>
      <c r="AC44" s="66">
        <f t="shared" si="64"/>
        <v>22.222222222222225</v>
      </c>
      <c r="AD44" s="66">
        <f t="shared" si="0"/>
        <v>-9.2999999999999989</v>
      </c>
      <c r="AE44" s="66">
        <f>Y44/AH44*100</f>
        <v>7.9207920792079207</v>
      </c>
      <c r="AG44" s="40">
        <v>3.6</v>
      </c>
      <c r="AH44" s="2">
        <v>10.1</v>
      </c>
      <c r="AJ44" s="782">
        <v>34</v>
      </c>
      <c r="AK44" s="43" t="s">
        <v>68</v>
      </c>
      <c r="AL44" s="40">
        <v>15.6</v>
      </c>
      <c r="AM44" s="40">
        <v>1</v>
      </c>
      <c r="AN44" s="40">
        <f t="shared" si="27"/>
        <v>6.4102564102564115</v>
      </c>
      <c r="AO44" s="26">
        <f t="shared" si="56"/>
        <v>0.45330915684496825</v>
      </c>
      <c r="AP44" s="776">
        <f t="shared" si="28"/>
        <v>0</v>
      </c>
      <c r="AQ44" s="776">
        <f t="shared" si="66"/>
        <v>100</v>
      </c>
      <c r="AR44" s="776">
        <f t="shared" si="1"/>
        <v>-1.2999999999999998</v>
      </c>
      <c r="AS44" s="776">
        <f t="shared" si="58"/>
        <v>43.478260869565219</v>
      </c>
      <c r="AU44" s="40">
        <v>1</v>
      </c>
      <c r="AV44" s="2">
        <v>2.2999999999999998</v>
      </c>
      <c r="AW44" s="93"/>
      <c r="AX44" s="782">
        <v>34</v>
      </c>
      <c r="AY44" s="43" t="s">
        <v>11</v>
      </c>
      <c r="AZ44" s="40">
        <v>54</v>
      </c>
      <c r="BA44" s="40">
        <v>0.7</v>
      </c>
      <c r="BB44" s="40">
        <f t="shared" si="30"/>
        <v>1.2962962962962963</v>
      </c>
      <c r="BC44" s="26">
        <f t="shared" si="31"/>
        <v>0.3604531410916581</v>
      </c>
      <c r="BD44" s="776">
        <f t="shared" si="32"/>
        <v>0</v>
      </c>
      <c r="BE44" s="776">
        <f t="shared" si="67"/>
        <v>100</v>
      </c>
      <c r="BF44" s="776">
        <f t="shared" si="3"/>
        <v>0.7</v>
      </c>
      <c r="BG44" s="776" t="s">
        <v>84</v>
      </c>
      <c r="BI44" s="40">
        <v>0.7</v>
      </c>
      <c r="BJ44" s="2">
        <v>0</v>
      </c>
      <c r="BL44" s="697">
        <v>34</v>
      </c>
      <c r="BM44" s="668" t="s">
        <v>2</v>
      </c>
      <c r="BN44" s="594">
        <v>14.5</v>
      </c>
      <c r="BO44" s="594">
        <v>0.3</v>
      </c>
      <c r="BP44" s="594">
        <f t="shared" si="33"/>
        <v>2.0689655172413794</v>
      </c>
      <c r="BQ44" s="792">
        <f>BO44/195.9*100</f>
        <v>0.15313935681470137</v>
      </c>
      <c r="BR44" s="793">
        <f t="shared" si="35"/>
        <v>0.3</v>
      </c>
      <c r="BS44" s="793" t="s">
        <v>84</v>
      </c>
      <c r="BT44" s="793">
        <f t="shared" si="6"/>
        <v>-11.2</v>
      </c>
      <c r="BU44" s="793">
        <f t="shared" si="62"/>
        <v>2.6086956521739131</v>
      </c>
      <c r="BW44" s="40">
        <v>0</v>
      </c>
      <c r="BX44" s="2">
        <v>11.5</v>
      </c>
      <c r="BZ44" s="640">
        <v>34</v>
      </c>
      <c r="CA44" s="641" t="s">
        <v>8</v>
      </c>
      <c r="CB44" s="66">
        <v>30.3</v>
      </c>
      <c r="CC44" s="27">
        <v>0.2</v>
      </c>
      <c r="CD44" s="40">
        <f t="shared" si="36"/>
        <v>0.66006600660066006</v>
      </c>
      <c r="CE44" s="26">
        <f t="shared" si="37"/>
        <v>0.10576414595452141</v>
      </c>
      <c r="CF44" s="789">
        <f t="shared" si="38"/>
        <v>0</v>
      </c>
      <c r="CG44" s="789">
        <f t="shared" si="39"/>
        <v>100</v>
      </c>
      <c r="CH44" s="789">
        <f t="shared" si="40"/>
        <v>0</v>
      </c>
      <c r="CI44" s="789">
        <f t="shared" si="41"/>
        <v>100</v>
      </c>
      <c r="CK44" s="2">
        <v>0.2</v>
      </c>
      <c r="CL44" s="2">
        <v>0.2</v>
      </c>
      <c r="CN44" s="606">
        <v>34</v>
      </c>
      <c r="CO44" s="24" t="s">
        <v>38</v>
      </c>
      <c r="CP44" s="66">
        <v>3.3</v>
      </c>
      <c r="CQ44" s="40">
        <v>0.3</v>
      </c>
      <c r="CR44" s="40">
        <f t="shared" si="42"/>
        <v>9.0909090909090917</v>
      </c>
      <c r="CS44" s="26">
        <f t="shared" si="43"/>
        <v>0.15957446808510636</v>
      </c>
      <c r="CT44" s="776">
        <f t="shared" si="44"/>
        <v>-1</v>
      </c>
      <c r="CU44" s="776">
        <f t="shared" si="63"/>
        <v>23.076923076923077</v>
      </c>
      <c r="CV44" s="776">
        <f t="shared" si="46"/>
        <v>-3.1</v>
      </c>
      <c r="CW44" s="776">
        <f>CQ44/CZ44*100</f>
        <v>8.8235294117647065</v>
      </c>
      <c r="CY44" s="2">
        <v>1.3</v>
      </c>
      <c r="CZ44" s="2">
        <v>3.4</v>
      </c>
      <c r="DB44" s="660">
        <v>34</v>
      </c>
      <c r="DC44" s="24" t="s">
        <v>10</v>
      </c>
      <c r="DD44" s="28">
        <v>22.3</v>
      </c>
      <c r="DE44" s="28">
        <v>0.3</v>
      </c>
      <c r="DF44" s="40">
        <f t="shared" si="47"/>
        <v>1.3452914798206277</v>
      </c>
      <c r="DG44" s="26">
        <f t="shared" si="48"/>
        <v>0.15487867836861127</v>
      </c>
      <c r="DH44" s="776">
        <f t="shared" si="49"/>
        <v>0</v>
      </c>
      <c r="DI44" s="776">
        <f t="shared" si="50"/>
        <v>100</v>
      </c>
      <c r="DJ44" s="776">
        <f t="shared" si="51"/>
        <v>-2.9000000000000004</v>
      </c>
      <c r="DK44" s="776">
        <f t="shared" si="52"/>
        <v>9.3749999999999982</v>
      </c>
      <c r="DM44" s="2">
        <v>0.3</v>
      </c>
      <c r="DN44" s="2">
        <v>3.2</v>
      </c>
      <c r="DP44" s="660">
        <v>34</v>
      </c>
      <c r="DQ44" s="24" t="s">
        <v>44</v>
      </c>
      <c r="DR44" s="908">
        <v>17.5</v>
      </c>
      <c r="DS44" s="40">
        <v>1.2</v>
      </c>
      <c r="DT44" s="40">
        <f t="shared" si="53"/>
        <v>6.8571428571428577</v>
      </c>
      <c r="DU44" s="26">
        <f t="shared" si="54"/>
        <v>0.63091482649842268</v>
      </c>
      <c r="DV44" s="776">
        <f t="shared" si="9"/>
        <v>0</v>
      </c>
      <c r="DW44" s="776">
        <f t="shared" si="10"/>
        <v>100</v>
      </c>
      <c r="DX44" s="776">
        <f t="shared" si="11"/>
        <v>-0.19999999999999996</v>
      </c>
      <c r="DY44" s="776">
        <f t="shared" si="59"/>
        <v>85.714285714285722</v>
      </c>
      <c r="EA44" s="2">
        <v>1.2</v>
      </c>
      <c r="EB44" s="2">
        <v>1.4</v>
      </c>
      <c r="ED44" s="660">
        <v>34</v>
      </c>
      <c r="EE44" s="24" t="s">
        <v>19</v>
      </c>
      <c r="EF44" s="908">
        <v>0.6</v>
      </c>
      <c r="EG44" s="11">
        <v>0.5</v>
      </c>
      <c r="EH44" s="783">
        <f t="shared" si="12"/>
        <v>83.333333333333343</v>
      </c>
      <c r="EI44" s="26">
        <f t="shared" si="55"/>
        <v>0.26427061310782241</v>
      </c>
      <c r="EJ44" s="789">
        <f t="shared" si="13"/>
        <v>9.9999999999999978E-2</v>
      </c>
      <c r="EK44" s="789">
        <f t="shared" si="14"/>
        <v>125</v>
      </c>
      <c r="EL44" s="789">
        <f t="shared" si="15"/>
        <v>0.5</v>
      </c>
      <c r="EM44" s="789" t="s">
        <v>84</v>
      </c>
      <c r="EO44" s="2">
        <v>0.4</v>
      </c>
      <c r="EP44" s="2">
        <v>0</v>
      </c>
    </row>
    <row r="45" spans="1:146" ht="15">
      <c r="A45" s="768">
        <v>35</v>
      </c>
      <c r="B45" s="24" t="s">
        <v>73</v>
      </c>
      <c r="C45" s="40">
        <v>1.2</v>
      </c>
      <c r="D45" s="26">
        <f t="shared" si="16"/>
        <v>0.47151277013752457</v>
      </c>
      <c r="E45" s="26">
        <v>-0.1</v>
      </c>
      <c r="F45" s="26">
        <v>-7.7</v>
      </c>
      <c r="G45" s="818"/>
      <c r="H45" s="782">
        <v>35</v>
      </c>
      <c r="I45" s="43" t="s">
        <v>73</v>
      </c>
      <c r="J45" s="40">
        <v>10.3</v>
      </c>
      <c r="K45" s="40">
        <v>1.2</v>
      </c>
      <c r="L45" s="40">
        <f t="shared" si="17"/>
        <v>11.650485436893202</v>
      </c>
      <c r="M45" s="26">
        <f t="shared" si="18"/>
        <v>0.50869012293344629</v>
      </c>
      <c r="N45" s="787">
        <f t="shared" si="19"/>
        <v>0</v>
      </c>
      <c r="O45" s="787">
        <f t="shared" si="20"/>
        <v>100</v>
      </c>
      <c r="P45" s="787">
        <f t="shared" si="21"/>
        <v>0</v>
      </c>
      <c r="Q45" s="787">
        <f t="shared" si="22"/>
        <v>100</v>
      </c>
      <c r="S45" s="2">
        <v>1.2</v>
      </c>
      <c r="T45" s="2">
        <v>1.2</v>
      </c>
      <c r="V45" s="782">
        <v>35</v>
      </c>
      <c r="W45" s="43" t="s">
        <v>66</v>
      </c>
      <c r="X45" s="40">
        <v>17.899999999999999</v>
      </c>
      <c r="Y45" s="40">
        <v>0.8</v>
      </c>
      <c r="Z45" s="40">
        <f t="shared" si="23"/>
        <v>4.4692737430167604</v>
      </c>
      <c r="AA45" s="26">
        <f t="shared" si="24"/>
        <v>0.37718057520037723</v>
      </c>
      <c r="AB45" s="66">
        <f t="shared" si="25"/>
        <v>-1.3</v>
      </c>
      <c r="AC45" s="787">
        <f t="shared" si="64"/>
        <v>38.095238095238095</v>
      </c>
      <c r="AD45" s="66">
        <f t="shared" si="0"/>
        <v>-2.2000000000000002</v>
      </c>
      <c r="AE45" s="787">
        <f>Y45/AH45*100</f>
        <v>26.666666666666668</v>
      </c>
      <c r="AG45" s="40">
        <v>2.1</v>
      </c>
      <c r="AH45" s="2">
        <v>3</v>
      </c>
      <c r="AJ45" s="782">
        <v>35</v>
      </c>
      <c r="AK45" s="43" t="s">
        <v>8</v>
      </c>
      <c r="AL45" s="28">
        <v>13.8</v>
      </c>
      <c r="AM45" s="28">
        <v>0.2</v>
      </c>
      <c r="AN45" s="40">
        <f t="shared" si="27"/>
        <v>1.4492753623188406</v>
      </c>
      <c r="AO45" s="26">
        <f t="shared" si="56"/>
        <v>9.0661831368993667E-2</v>
      </c>
      <c r="AP45" s="776">
        <f t="shared" si="28"/>
        <v>0</v>
      </c>
      <c r="AQ45" s="790">
        <f t="shared" si="66"/>
        <v>100</v>
      </c>
      <c r="AR45" s="776">
        <f t="shared" si="1"/>
        <v>0</v>
      </c>
      <c r="AS45" s="776">
        <f t="shared" si="58"/>
        <v>100</v>
      </c>
      <c r="AU45" s="40">
        <v>0.2</v>
      </c>
      <c r="AV45" s="2">
        <v>0.2</v>
      </c>
      <c r="AW45" s="93"/>
      <c r="AX45" s="775">
        <v>35</v>
      </c>
      <c r="AY45" s="43" t="s">
        <v>8</v>
      </c>
      <c r="AZ45" s="28">
        <v>27.2</v>
      </c>
      <c r="BA45" s="28">
        <v>0.6</v>
      </c>
      <c r="BB45" s="40">
        <f t="shared" si="30"/>
        <v>2.2058823529411766</v>
      </c>
      <c r="BC45" s="26">
        <f t="shared" si="31"/>
        <v>0.30895983522142123</v>
      </c>
      <c r="BD45" s="776">
        <f t="shared" si="32"/>
        <v>0.39999999999999997</v>
      </c>
      <c r="BE45" s="790">
        <f t="shared" si="67"/>
        <v>299.99999999999994</v>
      </c>
      <c r="BF45" s="776">
        <f t="shared" si="3"/>
        <v>0.39999999999999997</v>
      </c>
      <c r="BG45" s="776">
        <f t="shared" si="68"/>
        <v>299.99999999999994</v>
      </c>
      <c r="BI45" s="40">
        <v>0.2</v>
      </c>
      <c r="BJ45" s="2">
        <v>0.2</v>
      </c>
      <c r="BL45" s="660">
        <v>35</v>
      </c>
      <c r="BM45" s="24" t="s">
        <v>8</v>
      </c>
      <c r="BN45" s="28">
        <v>36.700000000000003</v>
      </c>
      <c r="BO45" s="28">
        <v>0.2</v>
      </c>
      <c r="BP45" s="40">
        <f t="shared" si="33"/>
        <v>0.54495912806539504</v>
      </c>
      <c r="BQ45" s="26">
        <f t="shared" si="34"/>
        <v>0.10209290454313426</v>
      </c>
      <c r="BR45" s="776">
        <f t="shared" si="35"/>
        <v>-0.39999999999999997</v>
      </c>
      <c r="BS45" s="790">
        <f t="shared" si="5"/>
        <v>33.333333333333336</v>
      </c>
      <c r="BT45" s="776">
        <f t="shared" si="6"/>
        <v>0</v>
      </c>
      <c r="BU45" s="776">
        <f>BO45/BX45*100</f>
        <v>100</v>
      </c>
      <c r="BW45" s="40">
        <v>0.6</v>
      </c>
      <c r="BX45" s="2">
        <v>0.2</v>
      </c>
      <c r="BZ45" s="640">
        <v>35</v>
      </c>
      <c r="CA45" s="641" t="s">
        <v>42</v>
      </c>
      <c r="CB45" s="66">
        <v>49.2</v>
      </c>
      <c r="CC45" s="11">
        <v>0.1</v>
      </c>
      <c r="CD45" s="40">
        <f t="shared" si="36"/>
        <v>0.20325203252032517</v>
      </c>
      <c r="CE45" s="26">
        <f t="shared" si="37"/>
        <v>5.2882072977260705E-2</v>
      </c>
      <c r="CF45" s="789">
        <f t="shared" si="38"/>
        <v>0</v>
      </c>
      <c r="CG45" s="789">
        <f t="shared" si="39"/>
        <v>100</v>
      </c>
      <c r="CH45" s="776">
        <f t="shared" si="40"/>
        <v>-2.1</v>
      </c>
      <c r="CI45" s="776">
        <f t="shared" si="41"/>
        <v>4.5454545454545459</v>
      </c>
      <c r="CK45" s="2">
        <v>0.1</v>
      </c>
      <c r="CL45" s="2">
        <v>2.2000000000000002</v>
      </c>
      <c r="CN45" s="640">
        <v>35</v>
      </c>
      <c r="CO45" s="641" t="s">
        <v>8</v>
      </c>
      <c r="CP45" s="66">
        <v>40.299999999999997</v>
      </c>
      <c r="CQ45" s="27">
        <v>0.2</v>
      </c>
      <c r="CR45" s="40">
        <f t="shared" si="42"/>
        <v>0.49627791563275442</v>
      </c>
      <c r="CS45" s="26">
        <f t="shared" si="43"/>
        <v>0.10638297872340426</v>
      </c>
      <c r="CT45" s="789">
        <f t="shared" si="44"/>
        <v>0</v>
      </c>
      <c r="CU45" s="789">
        <f t="shared" si="63"/>
        <v>100</v>
      </c>
      <c r="CV45" s="789">
        <f t="shared" si="46"/>
        <v>0</v>
      </c>
      <c r="CW45" s="789">
        <f>CQ45/CZ45*100</f>
        <v>100</v>
      </c>
      <c r="CY45" s="2">
        <v>0.2</v>
      </c>
      <c r="CZ45" s="2">
        <v>0.2</v>
      </c>
      <c r="DB45" s="660">
        <v>35</v>
      </c>
      <c r="DC45" s="24" t="s">
        <v>8</v>
      </c>
      <c r="DD45" s="28">
        <v>40.4</v>
      </c>
      <c r="DE45" s="28">
        <v>0.2</v>
      </c>
      <c r="DF45" s="40">
        <f t="shared" si="47"/>
        <v>0.49504950495049505</v>
      </c>
      <c r="DG45" s="26">
        <f t="shared" si="48"/>
        <v>0.10325245224574084</v>
      </c>
      <c r="DH45" s="776">
        <f t="shared" si="49"/>
        <v>0</v>
      </c>
      <c r="DI45" s="776">
        <f t="shared" si="50"/>
        <v>100</v>
      </c>
      <c r="DJ45" s="776">
        <f t="shared" si="51"/>
        <v>0</v>
      </c>
      <c r="DK45" s="776">
        <f t="shared" si="52"/>
        <v>100</v>
      </c>
      <c r="DM45" s="2">
        <v>0.2</v>
      </c>
      <c r="DN45" s="2">
        <v>0.2</v>
      </c>
      <c r="DP45" s="660">
        <v>35</v>
      </c>
      <c r="DQ45" s="24" t="s">
        <v>73</v>
      </c>
      <c r="DR45" s="908">
        <v>275.3</v>
      </c>
      <c r="DS45" s="40">
        <v>1.2</v>
      </c>
      <c r="DT45" s="40">
        <f t="shared" si="53"/>
        <v>0.43588812204867411</v>
      </c>
      <c r="DU45" s="26">
        <f t="shared" si="54"/>
        <v>0.63091482649842268</v>
      </c>
      <c r="DV45" s="776">
        <f t="shared" si="9"/>
        <v>0</v>
      </c>
      <c r="DW45" s="776">
        <f t="shared" si="10"/>
        <v>100</v>
      </c>
      <c r="DX45" s="776">
        <f t="shared" si="11"/>
        <v>0</v>
      </c>
      <c r="DY45" s="776">
        <f t="shared" si="59"/>
        <v>100</v>
      </c>
      <c r="EA45" s="2">
        <v>1.2</v>
      </c>
      <c r="EB45" s="2">
        <v>1.2</v>
      </c>
      <c r="ED45" s="910">
        <v>35</v>
      </c>
      <c r="EE45" s="821" t="s">
        <v>7</v>
      </c>
      <c r="EF45" s="908">
        <v>3.7</v>
      </c>
      <c r="EG45" s="595">
        <v>0.3</v>
      </c>
      <c r="EH45" s="40">
        <f t="shared" si="12"/>
        <v>8.108108108108107</v>
      </c>
      <c r="EI45" s="26">
        <f t="shared" si="55"/>
        <v>0.15856236786469344</v>
      </c>
      <c r="EJ45" s="789">
        <f t="shared" si="13"/>
        <v>0.3</v>
      </c>
      <c r="EK45" s="789" t="s">
        <v>84</v>
      </c>
      <c r="EL45" s="789">
        <f t="shared" si="15"/>
        <v>0.3</v>
      </c>
      <c r="EM45" s="789" t="s">
        <v>84</v>
      </c>
      <c r="EO45" s="2">
        <v>0</v>
      </c>
      <c r="EP45" s="2">
        <v>0</v>
      </c>
    </row>
    <row r="46" spans="1:146" ht="14.25" customHeight="1">
      <c r="A46" s="768">
        <v>36</v>
      </c>
      <c r="B46" s="24" t="s">
        <v>6</v>
      </c>
      <c r="C46" s="28">
        <v>0.9</v>
      </c>
      <c r="D46" s="26">
        <f t="shared" si="16"/>
        <v>0.35363457760314343</v>
      </c>
      <c r="E46" s="26">
        <v>-1.7</v>
      </c>
      <c r="F46" s="29">
        <v>-58.6</v>
      </c>
      <c r="G46" s="786"/>
      <c r="H46" s="782">
        <v>36</v>
      </c>
      <c r="I46" s="43" t="s">
        <v>10</v>
      </c>
      <c r="J46" s="28">
        <v>31.1</v>
      </c>
      <c r="K46" s="28">
        <v>1.1000000000000001</v>
      </c>
      <c r="L46" s="40">
        <f t="shared" si="17"/>
        <v>3.536977491961415</v>
      </c>
      <c r="M46" s="26">
        <f t="shared" si="18"/>
        <v>0.46629927935565924</v>
      </c>
      <c r="N46" s="787">
        <f t="shared" si="19"/>
        <v>0</v>
      </c>
      <c r="O46" s="787">
        <f t="shared" si="20"/>
        <v>100</v>
      </c>
      <c r="P46" s="66">
        <f t="shared" si="21"/>
        <v>-2.1</v>
      </c>
      <c r="Q46" s="66">
        <f t="shared" si="22"/>
        <v>34.375</v>
      </c>
      <c r="S46" s="2">
        <v>1.1000000000000001</v>
      </c>
      <c r="T46" s="2">
        <v>3.2</v>
      </c>
      <c r="V46" s="782">
        <v>36</v>
      </c>
      <c r="W46" s="43" t="s">
        <v>58</v>
      </c>
      <c r="X46" s="28">
        <v>3.1</v>
      </c>
      <c r="Y46" s="40">
        <v>0.3</v>
      </c>
      <c r="Z46" s="40">
        <f t="shared" si="23"/>
        <v>9.67741935483871</v>
      </c>
      <c r="AA46" s="26">
        <f t="shared" si="24"/>
        <v>0.14144271570014144</v>
      </c>
      <c r="AB46" s="66">
        <f t="shared" si="25"/>
        <v>-1.4</v>
      </c>
      <c r="AC46" s="787">
        <f t="shared" si="64"/>
        <v>17.647058823529413</v>
      </c>
      <c r="AD46" s="772">
        <f t="shared" si="0"/>
        <v>0.3</v>
      </c>
      <c r="AE46" s="772" t="s">
        <v>84</v>
      </c>
      <c r="AG46" s="28">
        <v>1.7</v>
      </c>
      <c r="AH46" s="2">
        <v>0</v>
      </c>
      <c r="AJ46" s="819"/>
      <c r="AK46" s="20" t="s">
        <v>375</v>
      </c>
      <c r="AL46" s="745"/>
      <c r="AM46" s="20"/>
      <c r="AW46" s="93"/>
      <c r="AX46" s="667">
        <v>36</v>
      </c>
      <c r="AY46" s="668" t="s">
        <v>40</v>
      </c>
      <c r="AZ46" s="594">
        <v>1.4</v>
      </c>
      <c r="BA46" s="594">
        <v>0.5</v>
      </c>
      <c r="BB46" s="594">
        <f t="shared" si="30"/>
        <v>35.714285714285715</v>
      </c>
      <c r="BC46" s="792">
        <f t="shared" si="31"/>
        <v>0.25746652935118436</v>
      </c>
      <c r="BD46" s="793">
        <f t="shared" si="32"/>
        <v>0.5</v>
      </c>
      <c r="BE46" s="794" t="s">
        <v>84</v>
      </c>
      <c r="BF46" s="793">
        <f t="shared" si="3"/>
        <v>0.5</v>
      </c>
      <c r="BG46" s="793" t="s">
        <v>84</v>
      </c>
      <c r="BI46" s="40">
        <v>0</v>
      </c>
      <c r="BJ46" s="2">
        <v>0</v>
      </c>
      <c r="BL46" s="656">
        <v>36</v>
      </c>
      <c r="BM46" s="641" t="s">
        <v>42</v>
      </c>
      <c r="BN46" s="40">
        <v>43.1</v>
      </c>
      <c r="BO46" s="40">
        <v>0.1</v>
      </c>
      <c r="BP46" s="40">
        <f t="shared" si="33"/>
        <v>0.23201856148491878</v>
      </c>
      <c r="BQ46" s="26">
        <f t="shared" si="34"/>
        <v>5.1046452271567129E-2</v>
      </c>
      <c r="BR46" s="776">
        <f t="shared" si="35"/>
        <v>0</v>
      </c>
      <c r="BS46" s="790">
        <f t="shared" si="5"/>
        <v>100</v>
      </c>
      <c r="BT46" s="776">
        <f t="shared" si="6"/>
        <v>-2.1</v>
      </c>
      <c r="BU46" s="776">
        <f>BO46/BX46*100</f>
        <v>4.5454545454545459</v>
      </c>
      <c r="BW46" s="40">
        <v>0.1</v>
      </c>
      <c r="BX46" s="2">
        <v>2.2000000000000002</v>
      </c>
      <c r="DP46" s="660">
        <v>36</v>
      </c>
      <c r="DQ46" s="24" t="s">
        <v>29</v>
      </c>
      <c r="DR46" s="908">
        <v>9</v>
      </c>
      <c r="DS46" s="37">
        <v>1.1000000000000001</v>
      </c>
      <c r="DT46" s="40">
        <f t="shared" si="53"/>
        <v>12.222222222222223</v>
      </c>
      <c r="DU46" s="26">
        <f t="shared" si="54"/>
        <v>0.57833859095688755</v>
      </c>
      <c r="DV46" s="776">
        <f t="shared" si="9"/>
        <v>-0.79999999999999982</v>
      </c>
      <c r="DW46" s="776">
        <f t="shared" si="10"/>
        <v>57.894736842105267</v>
      </c>
      <c r="DX46" s="776">
        <f t="shared" si="11"/>
        <v>-0.79999999999999982</v>
      </c>
      <c r="DY46" s="776">
        <f t="shared" si="59"/>
        <v>57.894736842105267</v>
      </c>
      <c r="EA46" s="2">
        <v>1.9</v>
      </c>
      <c r="EB46" s="2">
        <v>1.9</v>
      </c>
      <c r="ED46" s="660">
        <v>36</v>
      </c>
      <c r="EE46" s="24" t="s">
        <v>10</v>
      </c>
      <c r="EF46" s="908">
        <v>22.3</v>
      </c>
      <c r="EG46" s="27">
        <v>0.3</v>
      </c>
      <c r="EH46" s="40">
        <f t="shared" si="12"/>
        <v>1.3452914798206277</v>
      </c>
      <c r="EI46" s="26">
        <f t="shared" si="55"/>
        <v>0.15856236786469344</v>
      </c>
      <c r="EJ46" s="789">
        <f t="shared" si="13"/>
        <v>0</v>
      </c>
      <c r="EK46" s="789">
        <f t="shared" si="14"/>
        <v>100</v>
      </c>
      <c r="EL46" s="789">
        <f t="shared" si="15"/>
        <v>-2.9000000000000004</v>
      </c>
      <c r="EM46" s="789">
        <f t="shared" si="60"/>
        <v>9.3749999999999982</v>
      </c>
      <c r="EO46" s="2">
        <v>0.3</v>
      </c>
      <c r="EP46" s="2">
        <v>3.2</v>
      </c>
    </row>
    <row r="47" spans="1:146" ht="15" customHeight="1">
      <c r="A47" s="768">
        <v>37</v>
      </c>
      <c r="B47" s="24" t="s">
        <v>23</v>
      </c>
      <c r="C47" s="40">
        <v>0.9</v>
      </c>
      <c r="D47" s="26">
        <f t="shared" si="16"/>
        <v>0.35363457760314343</v>
      </c>
      <c r="E47" s="26">
        <v>-4.7</v>
      </c>
      <c r="F47" s="26">
        <v>-83.9</v>
      </c>
      <c r="G47" s="818"/>
      <c r="H47" s="782">
        <v>37</v>
      </c>
      <c r="I47" s="43" t="s">
        <v>64</v>
      </c>
      <c r="J47" s="40">
        <v>140.1</v>
      </c>
      <c r="K47" s="40">
        <v>1.1000000000000001</v>
      </c>
      <c r="L47" s="40">
        <f t="shared" si="17"/>
        <v>0.78515346181299084</v>
      </c>
      <c r="M47" s="26">
        <f t="shared" si="18"/>
        <v>0.46629927935565924</v>
      </c>
      <c r="N47" s="772">
        <f t="shared" si="19"/>
        <v>0.10000000000000009</v>
      </c>
      <c r="O47" s="772">
        <f t="shared" si="20"/>
        <v>110.00000000000001</v>
      </c>
      <c r="P47" s="787">
        <f t="shared" si="21"/>
        <v>0</v>
      </c>
      <c r="Q47" s="787">
        <f t="shared" si="22"/>
        <v>100</v>
      </c>
      <c r="S47" s="2">
        <v>1</v>
      </c>
      <c r="T47" s="2">
        <v>1.1000000000000001</v>
      </c>
      <c r="V47" s="782">
        <v>37</v>
      </c>
      <c r="W47" s="43" t="s">
        <v>8</v>
      </c>
      <c r="X47" s="40">
        <v>13.5</v>
      </c>
      <c r="Y47" s="28">
        <v>0.2</v>
      </c>
      <c r="Z47" s="40">
        <f t="shared" si="23"/>
        <v>1.4814814814814816</v>
      </c>
      <c r="AA47" s="26">
        <f t="shared" si="24"/>
        <v>9.4295143800094308E-2</v>
      </c>
      <c r="AB47" s="772">
        <f t="shared" si="25"/>
        <v>0</v>
      </c>
      <c r="AC47" s="772">
        <f t="shared" si="64"/>
        <v>100</v>
      </c>
      <c r="AD47" s="772">
        <f t="shared" si="0"/>
        <v>0</v>
      </c>
      <c r="AE47" s="788">
        <f>Y47/AH47*100</f>
        <v>100</v>
      </c>
      <c r="AG47" s="40">
        <v>0.2</v>
      </c>
      <c r="AH47" s="2">
        <v>0.2</v>
      </c>
      <c r="AX47" s="791">
        <v>37</v>
      </c>
      <c r="AY47" s="668" t="s">
        <v>12</v>
      </c>
      <c r="AZ47" s="594">
        <v>62.5</v>
      </c>
      <c r="BA47" s="594">
        <v>0.4</v>
      </c>
      <c r="BB47" s="594">
        <f t="shared" si="30"/>
        <v>0.64</v>
      </c>
      <c r="BC47" s="792">
        <f t="shared" si="31"/>
        <v>0.20597322348094751</v>
      </c>
      <c r="BD47" s="793">
        <f t="shared" si="32"/>
        <v>0.4</v>
      </c>
      <c r="BE47" s="794" t="s">
        <v>84</v>
      </c>
      <c r="BF47" s="793">
        <f t="shared" si="3"/>
        <v>0.4</v>
      </c>
      <c r="BG47" s="793" t="s">
        <v>84</v>
      </c>
      <c r="BI47" s="40">
        <v>0</v>
      </c>
      <c r="BJ47" s="2">
        <v>0</v>
      </c>
      <c r="BL47"/>
      <c r="BM47"/>
      <c r="BN47"/>
      <c r="BO47"/>
      <c r="BP47"/>
      <c r="BQ47"/>
      <c r="BR47"/>
      <c r="BS47"/>
      <c r="BT47"/>
      <c r="BU47"/>
      <c r="BV47"/>
      <c r="BW47"/>
      <c r="BX47"/>
      <c r="DP47" s="660">
        <v>37</v>
      </c>
      <c r="DQ47" s="24" t="s">
        <v>68</v>
      </c>
      <c r="DR47" s="908">
        <v>14.4</v>
      </c>
      <c r="DS47" s="37">
        <v>1</v>
      </c>
      <c r="DT47" s="40">
        <f t="shared" si="53"/>
        <v>6.9444444444444446</v>
      </c>
      <c r="DU47" s="26">
        <f t="shared" si="54"/>
        <v>0.52576235541535232</v>
      </c>
      <c r="DV47" s="776">
        <f t="shared" si="9"/>
        <v>0</v>
      </c>
      <c r="DW47" s="776">
        <f t="shared" si="10"/>
        <v>100</v>
      </c>
      <c r="DX47" s="776">
        <f t="shared" si="11"/>
        <v>-1.2999999999999998</v>
      </c>
      <c r="DY47" s="776">
        <f t="shared" si="59"/>
        <v>43.478260869565219</v>
      </c>
      <c r="EA47" s="2">
        <v>1</v>
      </c>
      <c r="EB47" s="2">
        <v>2.2999999999999998</v>
      </c>
    </row>
    <row r="48" spans="1:146" ht="15">
      <c r="A48" s="768">
        <v>38</v>
      </c>
      <c r="B48" s="24" t="s">
        <v>7</v>
      </c>
      <c r="C48" s="31">
        <v>0.7</v>
      </c>
      <c r="D48" s="26">
        <f t="shared" si="16"/>
        <v>0.27504911591355596</v>
      </c>
      <c r="E48" s="12">
        <v>0.7</v>
      </c>
      <c r="F48" s="12" t="s">
        <v>84</v>
      </c>
      <c r="G48" s="820"/>
      <c r="H48" s="782">
        <v>38</v>
      </c>
      <c r="I48" s="43" t="s">
        <v>42</v>
      </c>
      <c r="J48" s="40">
        <v>16.100000000000001</v>
      </c>
      <c r="K48" s="40">
        <v>1</v>
      </c>
      <c r="L48" s="40">
        <f t="shared" si="17"/>
        <v>6.2111801242236018</v>
      </c>
      <c r="M48" s="26">
        <f t="shared" si="18"/>
        <v>0.42390843577787196</v>
      </c>
      <c r="N48" s="66">
        <f t="shared" si="19"/>
        <v>-0.39999999999999991</v>
      </c>
      <c r="O48" s="66">
        <f t="shared" si="20"/>
        <v>71.428571428571431</v>
      </c>
      <c r="P48" s="66">
        <f t="shared" si="21"/>
        <v>-1.2000000000000002</v>
      </c>
      <c r="Q48" s="66">
        <f t="shared" si="22"/>
        <v>45.454545454545453</v>
      </c>
      <c r="S48" s="2">
        <v>1.4</v>
      </c>
      <c r="T48" s="2">
        <v>2.2000000000000002</v>
      </c>
      <c r="V48" s="782">
        <v>38</v>
      </c>
      <c r="W48" s="43" t="s">
        <v>89</v>
      </c>
      <c r="X48" s="40">
        <v>63.9</v>
      </c>
      <c r="Y48" s="40">
        <v>0.1</v>
      </c>
      <c r="Z48" s="40">
        <f t="shared" si="23"/>
        <v>0.1564945226917058</v>
      </c>
      <c r="AA48" s="26">
        <f t="shared" si="24"/>
        <v>4.7147571900047154E-2</v>
      </c>
      <c r="AB48" s="772">
        <f t="shared" si="25"/>
        <v>0</v>
      </c>
      <c r="AC48" s="772">
        <f t="shared" si="64"/>
        <v>100</v>
      </c>
      <c r="AD48" s="772">
        <f t="shared" si="0"/>
        <v>0.1</v>
      </c>
      <c r="AE48" s="772" t="s">
        <v>84</v>
      </c>
      <c r="AG48" s="40">
        <v>0.1</v>
      </c>
      <c r="AH48" s="2">
        <v>0</v>
      </c>
      <c r="AX48" s="667">
        <v>38</v>
      </c>
      <c r="AY48" s="668" t="s">
        <v>20</v>
      </c>
      <c r="AZ48" s="594">
        <v>116.1</v>
      </c>
      <c r="BA48" s="594">
        <v>0.4</v>
      </c>
      <c r="BB48" s="594">
        <f t="shared" si="30"/>
        <v>0.34453057708871665</v>
      </c>
      <c r="BC48" s="792">
        <f t="shared" si="31"/>
        <v>0.20597322348094751</v>
      </c>
      <c r="BD48" s="793">
        <f t="shared" si="32"/>
        <v>0.4</v>
      </c>
      <c r="BE48" s="794" t="s">
        <v>84</v>
      </c>
      <c r="BF48" s="793">
        <f t="shared" si="3"/>
        <v>-13.2</v>
      </c>
      <c r="BG48" s="793">
        <f t="shared" ref="BG48:BG85" si="69">BA48/BJ48*100</f>
        <v>2.9411764705882355</v>
      </c>
      <c r="BI48" s="40">
        <v>0</v>
      </c>
      <c r="BJ48" s="2">
        <v>13.6</v>
      </c>
      <c r="BL48"/>
      <c r="BM48"/>
      <c r="BN48"/>
      <c r="BO48"/>
      <c r="BP48"/>
      <c r="BQ48"/>
      <c r="BR48"/>
      <c r="BS48"/>
      <c r="BT48"/>
      <c r="BU48"/>
      <c r="BV48"/>
      <c r="BW48"/>
      <c r="BX48"/>
      <c r="DP48" s="660">
        <v>38</v>
      </c>
      <c r="DQ48" s="24" t="s">
        <v>38</v>
      </c>
      <c r="DR48" s="908">
        <v>44.5</v>
      </c>
      <c r="DS48" s="40">
        <v>0.6</v>
      </c>
      <c r="DT48" s="40">
        <f t="shared" si="53"/>
        <v>1.348314606741573</v>
      </c>
      <c r="DU48" s="26">
        <f t="shared" si="54"/>
        <v>0.31545741324921134</v>
      </c>
      <c r="DV48" s="776">
        <f t="shared" si="9"/>
        <v>9.9999999999999978E-2</v>
      </c>
      <c r="DW48" s="776">
        <f t="shared" si="10"/>
        <v>120</v>
      </c>
      <c r="DX48" s="776">
        <f t="shared" si="11"/>
        <v>-2.8</v>
      </c>
      <c r="DY48" s="776">
        <f t="shared" si="59"/>
        <v>17.647058823529413</v>
      </c>
      <c r="EA48" s="2">
        <v>0.5</v>
      </c>
      <c r="EB48" s="2">
        <v>3.4</v>
      </c>
    </row>
    <row r="49" spans="1:132" ht="15">
      <c r="A49" s="768">
        <v>46</v>
      </c>
      <c r="B49" s="32" t="s">
        <v>85</v>
      </c>
      <c r="C49" s="31">
        <v>0</v>
      </c>
      <c r="D49" s="26"/>
      <c r="E49" s="26"/>
      <c r="F49" s="29"/>
      <c r="G49" s="786"/>
      <c r="H49" s="768">
        <v>46</v>
      </c>
      <c r="I49" s="43" t="s">
        <v>75</v>
      </c>
      <c r="J49" s="44"/>
      <c r="K49" s="28">
        <v>0</v>
      </c>
      <c r="L49" s="28"/>
      <c r="M49" s="26">
        <f t="shared" ref="M49:M83" si="70">K49/254.5*100</f>
        <v>0</v>
      </c>
      <c r="N49" s="64"/>
      <c r="O49" s="64"/>
      <c r="P49" s="64"/>
      <c r="Q49" s="64"/>
      <c r="V49" s="768">
        <v>46</v>
      </c>
      <c r="W49" s="43" t="s">
        <v>75</v>
      </c>
      <c r="X49" s="44"/>
      <c r="Y49" s="28">
        <v>0</v>
      </c>
      <c r="Z49" s="28"/>
      <c r="AA49" s="26">
        <f t="shared" ref="AA49:AA83" si="71">Y49/254.5*100</f>
        <v>0</v>
      </c>
      <c r="AB49" s="64"/>
      <c r="AC49" s="64"/>
      <c r="AD49" s="64"/>
      <c r="AE49" s="64"/>
      <c r="AX49" s="775">
        <v>39</v>
      </c>
      <c r="AY49" s="821" t="s">
        <v>38</v>
      </c>
      <c r="AZ49" s="822">
        <v>0.2</v>
      </c>
      <c r="BB49" s="40">
        <f t="shared" si="30"/>
        <v>0</v>
      </c>
      <c r="BC49" s="792">
        <f t="shared" si="31"/>
        <v>0</v>
      </c>
      <c r="BD49" s="776">
        <f t="shared" si="32"/>
        <v>-0.2</v>
      </c>
      <c r="BE49" s="790">
        <f t="shared" ref="BE49:BE85" si="72">BA49/BI49*100</f>
        <v>0</v>
      </c>
      <c r="BF49" s="776">
        <f t="shared" si="3"/>
        <v>-0.2</v>
      </c>
      <c r="BG49" s="776">
        <f t="shared" si="69"/>
        <v>0</v>
      </c>
      <c r="BI49" s="40">
        <v>0.2</v>
      </c>
      <c r="BJ49" s="2">
        <v>0.2</v>
      </c>
      <c r="BL49"/>
      <c r="BM49"/>
      <c r="BN49"/>
      <c r="BO49"/>
      <c r="BP49"/>
      <c r="BQ49"/>
      <c r="BR49"/>
      <c r="BS49"/>
      <c r="BT49"/>
      <c r="BU49"/>
      <c r="BV49"/>
      <c r="BW49"/>
      <c r="BX49"/>
      <c r="DP49" s="910">
        <v>39</v>
      </c>
      <c r="DQ49" s="821" t="s">
        <v>60</v>
      </c>
      <c r="DR49" s="915">
        <v>29.5</v>
      </c>
      <c r="DS49" s="916">
        <v>0.5</v>
      </c>
      <c r="DT49" s="40">
        <f t="shared" si="53"/>
        <v>1.6949152542372881</v>
      </c>
      <c r="DU49" s="26">
        <f t="shared" si="54"/>
        <v>0.26288117770767616</v>
      </c>
      <c r="DV49" s="776">
        <f>DS49-EA49</f>
        <v>0.5</v>
      </c>
      <c r="DW49" s="776" t="s">
        <v>84</v>
      </c>
      <c r="DX49" s="776">
        <f>DS49-EB49</f>
        <v>-0.7</v>
      </c>
      <c r="DY49" s="776">
        <f>DS49/EB49*100</f>
        <v>41.666666666666671</v>
      </c>
      <c r="EA49" s="2">
        <v>0</v>
      </c>
      <c r="EB49" s="2">
        <v>1.2</v>
      </c>
    </row>
    <row r="50" spans="1:132" ht="15">
      <c r="A50" s="768">
        <v>47</v>
      </c>
      <c r="B50" s="24" t="s">
        <v>88</v>
      </c>
      <c r="C50" s="28">
        <v>0</v>
      </c>
      <c r="D50" s="26"/>
      <c r="E50" s="12"/>
      <c r="F50" s="13"/>
      <c r="G50" s="769"/>
      <c r="H50" s="768">
        <v>47</v>
      </c>
      <c r="I50" s="43" t="s">
        <v>34</v>
      </c>
      <c r="J50" s="44"/>
      <c r="K50" s="58">
        <v>0</v>
      </c>
      <c r="L50" s="31"/>
      <c r="M50" s="26">
        <f t="shared" si="70"/>
        <v>0</v>
      </c>
      <c r="N50" s="64"/>
      <c r="O50" s="64"/>
      <c r="P50" s="64"/>
      <c r="Q50" s="64"/>
      <c r="V50" s="768">
        <v>47</v>
      </c>
      <c r="W50" s="43" t="s">
        <v>34</v>
      </c>
      <c r="X50" s="44"/>
      <c r="Y50" s="58">
        <v>0</v>
      </c>
      <c r="Z50" s="31"/>
      <c r="AA50" s="26">
        <f t="shared" si="71"/>
        <v>0</v>
      </c>
      <c r="AB50" s="64"/>
      <c r="AC50" s="64"/>
      <c r="AD50" s="64"/>
      <c r="AE50" s="64"/>
      <c r="AX50" s="782">
        <v>40</v>
      </c>
      <c r="AY50" s="24" t="s">
        <v>42</v>
      </c>
      <c r="AZ50" s="40">
        <v>0.1</v>
      </c>
      <c r="BB50" s="40">
        <f t="shared" si="30"/>
        <v>0</v>
      </c>
      <c r="BC50" s="792">
        <f t="shared" si="31"/>
        <v>0</v>
      </c>
      <c r="BD50" s="776">
        <f t="shared" si="32"/>
        <v>-0.2</v>
      </c>
      <c r="BE50" s="790">
        <f t="shared" si="72"/>
        <v>0</v>
      </c>
      <c r="BF50" s="776">
        <f t="shared" si="3"/>
        <v>-0.2</v>
      </c>
      <c r="BG50" s="776">
        <f t="shared" si="69"/>
        <v>0</v>
      </c>
      <c r="BI50" s="40">
        <v>0.2</v>
      </c>
      <c r="BJ50" s="2">
        <v>0.2</v>
      </c>
      <c r="BL50"/>
      <c r="BM50"/>
      <c r="BN50"/>
      <c r="BO50"/>
      <c r="BP50"/>
      <c r="BQ50"/>
      <c r="BR50"/>
      <c r="BS50"/>
      <c r="BT50"/>
      <c r="BU50"/>
      <c r="BV50"/>
      <c r="BW50"/>
      <c r="BX50"/>
      <c r="DP50" s="660">
        <v>40</v>
      </c>
      <c r="DQ50" s="24" t="s">
        <v>19</v>
      </c>
      <c r="DR50" s="915">
        <v>56.4</v>
      </c>
      <c r="DS50" s="40">
        <v>0.4</v>
      </c>
      <c r="DT50" s="40">
        <f t="shared" si="53"/>
        <v>0.70921985815602839</v>
      </c>
      <c r="DU50" s="26">
        <f t="shared" si="54"/>
        <v>0.21030494216614093</v>
      </c>
      <c r="DV50" s="776">
        <f>DS50-EA50</f>
        <v>-0.99999999999999989</v>
      </c>
      <c r="DW50" s="776">
        <f>DS50/EA50*100</f>
        <v>28.571428571428577</v>
      </c>
      <c r="DX50" s="776">
        <f>DS50-EB50</f>
        <v>0.4</v>
      </c>
      <c r="DY50" s="776" t="s">
        <v>84</v>
      </c>
      <c r="EA50" s="2">
        <v>1.4</v>
      </c>
      <c r="EB50" s="2">
        <v>0</v>
      </c>
    </row>
    <row r="51" spans="1:132" ht="15">
      <c r="A51" s="768">
        <v>48</v>
      </c>
      <c r="B51" s="24" t="s">
        <v>90</v>
      </c>
      <c r="C51" s="28">
        <v>0</v>
      </c>
      <c r="D51" s="26"/>
      <c r="E51" s="26"/>
      <c r="F51" s="29"/>
      <c r="G51" s="786"/>
      <c r="H51" s="768">
        <v>48</v>
      </c>
      <c r="I51" s="43" t="s">
        <v>1</v>
      </c>
      <c r="J51" s="44"/>
      <c r="K51" s="58">
        <v>0</v>
      </c>
      <c r="L51" s="31"/>
      <c r="M51" s="26">
        <f t="shared" si="70"/>
        <v>0</v>
      </c>
      <c r="N51" s="64"/>
      <c r="O51" s="64"/>
      <c r="P51" s="64"/>
      <c r="Q51" s="64"/>
      <c r="V51" s="768">
        <v>48</v>
      </c>
      <c r="W51" s="43" t="s">
        <v>1</v>
      </c>
      <c r="X51" s="44"/>
      <c r="Y51" s="58">
        <v>0</v>
      </c>
      <c r="Z51" s="31"/>
      <c r="AA51" s="26">
        <f t="shared" si="71"/>
        <v>0</v>
      </c>
      <c r="AB51" s="64"/>
      <c r="AC51" s="64"/>
      <c r="AD51" s="64"/>
      <c r="AE51" s="64"/>
      <c r="AX51" s="775">
        <v>41</v>
      </c>
      <c r="BB51" s="40" t="e">
        <f t="shared" si="30"/>
        <v>#DIV/0!</v>
      </c>
      <c r="BC51" s="792">
        <f t="shared" si="31"/>
        <v>0</v>
      </c>
      <c r="BD51" s="776">
        <f t="shared" si="32"/>
        <v>-0.2</v>
      </c>
      <c r="BE51" s="790">
        <f t="shared" si="72"/>
        <v>0</v>
      </c>
      <c r="BF51" s="776">
        <f t="shared" si="3"/>
        <v>-0.2</v>
      </c>
      <c r="BG51" s="776">
        <f t="shared" si="69"/>
        <v>0</v>
      </c>
      <c r="BI51" s="40">
        <v>0.2</v>
      </c>
      <c r="BJ51" s="2">
        <v>0.2</v>
      </c>
      <c r="BL51"/>
      <c r="BM51"/>
      <c r="BN51"/>
      <c r="BO51"/>
      <c r="BP51"/>
      <c r="BQ51"/>
      <c r="BR51"/>
      <c r="BS51"/>
      <c r="BT51"/>
      <c r="BU51"/>
      <c r="BV51"/>
      <c r="BW51"/>
      <c r="BX51"/>
      <c r="DP51" s="660">
        <v>41</v>
      </c>
      <c r="DQ51" s="24" t="s">
        <v>20</v>
      </c>
      <c r="DR51" s="915">
        <v>50.7</v>
      </c>
      <c r="DS51" s="37">
        <v>0.4</v>
      </c>
      <c r="DT51" s="40">
        <f t="shared" si="53"/>
        <v>0.78895463510848129</v>
      </c>
      <c r="DU51" s="26">
        <f t="shared" si="54"/>
        <v>0.21030494216614093</v>
      </c>
      <c r="DV51" s="776">
        <f>DS51-EA51</f>
        <v>0</v>
      </c>
      <c r="DW51" s="776">
        <f>DS51/EA51*100</f>
        <v>100</v>
      </c>
      <c r="DX51" s="776">
        <f>DS51-EB51</f>
        <v>-13.2</v>
      </c>
      <c r="DY51" s="776">
        <f>DS51/EB51*100</f>
        <v>2.9411764705882355</v>
      </c>
      <c r="EA51" s="2">
        <v>0.4</v>
      </c>
      <c r="EB51" s="2">
        <v>13.6</v>
      </c>
    </row>
    <row r="52" spans="1:132" ht="15">
      <c r="A52" s="768">
        <v>49</v>
      </c>
      <c r="B52" s="24" t="s">
        <v>78</v>
      </c>
      <c r="C52" s="31">
        <v>0</v>
      </c>
      <c r="D52" s="26"/>
      <c r="E52" s="12"/>
      <c r="F52" s="13"/>
      <c r="G52" s="769"/>
      <c r="H52" s="768">
        <v>49</v>
      </c>
      <c r="I52" s="43" t="s">
        <v>2</v>
      </c>
      <c r="J52" s="44"/>
      <c r="K52" s="58">
        <v>0</v>
      </c>
      <c r="L52" s="31"/>
      <c r="M52" s="26">
        <f t="shared" si="70"/>
        <v>0</v>
      </c>
      <c r="N52" s="64"/>
      <c r="O52" s="64"/>
      <c r="P52" s="64"/>
      <c r="Q52" s="64"/>
      <c r="V52" s="768">
        <v>49</v>
      </c>
      <c r="W52" s="43" t="s">
        <v>2</v>
      </c>
      <c r="X52" s="44"/>
      <c r="Y52" s="58">
        <v>0</v>
      </c>
      <c r="Z52" s="31"/>
      <c r="AA52" s="26">
        <f t="shared" si="71"/>
        <v>0</v>
      </c>
      <c r="AB52" s="64"/>
      <c r="AC52" s="64"/>
      <c r="AD52" s="64"/>
      <c r="AE52" s="64"/>
      <c r="AX52" s="782">
        <v>42</v>
      </c>
      <c r="BB52" s="40" t="e">
        <f t="shared" si="30"/>
        <v>#DIV/0!</v>
      </c>
      <c r="BC52" s="792">
        <f t="shared" si="31"/>
        <v>0</v>
      </c>
      <c r="BD52" s="776">
        <f t="shared" si="32"/>
        <v>-0.2</v>
      </c>
      <c r="BE52" s="790">
        <f t="shared" si="72"/>
        <v>0</v>
      </c>
      <c r="BF52" s="776">
        <f t="shared" si="3"/>
        <v>-0.2</v>
      </c>
      <c r="BG52" s="776">
        <f t="shared" si="69"/>
        <v>0</v>
      </c>
      <c r="BI52" s="40">
        <v>0.2</v>
      </c>
      <c r="BJ52" s="2">
        <v>0.2</v>
      </c>
      <c r="BL52"/>
      <c r="BM52"/>
      <c r="BN52"/>
      <c r="BO52"/>
      <c r="BP52"/>
      <c r="BQ52"/>
      <c r="BR52"/>
      <c r="BS52"/>
      <c r="BT52"/>
      <c r="BU52"/>
      <c r="BV52"/>
      <c r="BW52"/>
      <c r="BX52"/>
      <c r="DP52" s="660">
        <v>42</v>
      </c>
      <c r="DQ52" s="24" t="s">
        <v>10</v>
      </c>
      <c r="DR52" s="915">
        <v>22.7</v>
      </c>
      <c r="DS52" s="28">
        <v>0.3</v>
      </c>
      <c r="DT52" s="40">
        <f t="shared" si="53"/>
        <v>1.3215859030837005</v>
      </c>
      <c r="DU52" s="26">
        <f t="shared" si="54"/>
        <v>0.15772870662460567</v>
      </c>
      <c r="DV52" s="776">
        <f>DS52-EA52</f>
        <v>0</v>
      </c>
      <c r="DW52" s="776">
        <f>DS52/EA52*100</f>
        <v>100</v>
      </c>
      <c r="DX52" s="776">
        <f>DS52-EB52</f>
        <v>-2.9000000000000004</v>
      </c>
      <c r="DY52" s="776">
        <f>DS52/EB52*100</f>
        <v>9.3749999999999982</v>
      </c>
      <c r="EA52" s="2">
        <v>0.3</v>
      </c>
      <c r="EB52" s="2">
        <v>3.2</v>
      </c>
    </row>
    <row r="53" spans="1:132" ht="15">
      <c r="A53" s="768">
        <v>50</v>
      </c>
      <c r="B53" s="24" t="s">
        <v>63</v>
      </c>
      <c r="C53" s="31">
        <v>0</v>
      </c>
      <c r="D53" s="26"/>
      <c r="E53" s="26"/>
      <c r="F53" s="29"/>
      <c r="G53" s="786"/>
      <c r="H53" s="768">
        <v>50</v>
      </c>
      <c r="I53" s="43" t="s">
        <v>3</v>
      </c>
      <c r="J53" s="44"/>
      <c r="K53" s="58">
        <v>0</v>
      </c>
      <c r="L53" s="31"/>
      <c r="M53" s="26">
        <f t="shared" si="70"/>
        <v>0</v>
      </c>
      <c r="N53" s="64"/>
      <c r="O53" s="64"/>
      <c r="P53" s="64"/>
      <c r="Q53" s="64"/>
      <c r="V53" s="768">
        <v>50</v>
      </c>
      <c r="W53" s="43" t="s">
        <v>3</v>
      </c>
      <c r="X53" s="44"/>
      <c r="Y53" s="58">
        <v>0</v>
      </c>
      <c r="Z53" s="31"/>
      <c r="AA53" s="26">
        <f t="shared" si="71"/>
        <v>0</v>
      </c>
      <c r="AB53" s="64"/>
      <c r="AC53" s="64"/>
      <c r="AD53" s="64"/>
      <c r="AE53" s="64"/>
      <c r="AX53" s="775">
        <v>43</v>
      </c>
      <c r="BB53" s="40" t="e">
        <f t="shared" si="30"/>
        <v>#DIV/0!</v>
      </c>
      <c r="BC53" s="792">
        <f t="shared" si="31"/>
        <v>0</v>
      </c>
      <c r="BD53" s="776">
        <f t="shared" si="32"/>
        <v>-0.2</v>
      </c>
      <c r="BE53" s="790">
        <f t="shared" si="72"/>
        <v>0</v>
      </c>
      <c r="BF53" s="776">
        <f t="shared" si="3"/>
        <v>-0.2</v>
      </c>
      <c r="BG53" s="776">
        <f t="shared" si="69"/>
        <v>0</v>
      </c>
      <c r="BI53" s="40">
        <v>0.2</v>
      </c>
      <c r="BJ53" s="2">
        <v>0.2</v>
      </c>
      <c r="BL53"/>
      <c r="BM53"/>
      <c r="BN53"/>
      <c r="BO53"/>
      <c r="BP53"/>
      <c r="BQ53"/>
      <c r="BR53"/>
      <c r="BS53"/>
      <c r="BT53"/>
      <c r="BU53"/>
      <c r="BV53"/>
      <c r="BW53"/>
      <c r="BX53"/>
    </row>
    <row r="54" spans="1:132" ht="15">
      <c r="A54" s="768">
        <v>51</v>
      </c>
      <c r="B54" s="24" t="s">
        <v>4</v>
      </c>
      <c r="C54" s="28">
        <v>0</v>
      </c>
      <c r="D54" s="26"/>
      <c r="E54" s="12"/>
      <c r="F54" s="13"/>
      <c r="G54" s="769"/>
      <c r="H54" s="768">
        <v>51</v>
      </c>
      <c r="I54" s="795" t="s">
        <v>85</v>
      </c>
      <c r="J54" s="823"/>
      <c r="K54" s="28">
        <v>0</v>
      </c>
      <c r="L54" s="28"/>
      <c r="M54" s="26">
        <f t="shared" si="70"/>
        <v>0</v>
      </c>
      <c r="N54" s="64"/>
      <c r="O54" s="64"/>
      <c r="P54" s="64"/>
      <c r="Q54" s="64"/>
      <c r="V54" s="768">
        <v>51</v>
      </c>
      <c r="W54" s="795" t="s">
        <v>85</v>
      </c>
      <c r="X54" s="823"/>
      <c r="Y54" s="28">
        <v>0</v>
      </c>
      <c r="Z54" s="28"/>
      <c r="AA54" s="26">
        <f t="shared" si="71"/>
        <v>0</v>
      </c>
      <c r="AB54" s="64"/>
      <c r="AC54" s="64"/>
      <c r="AD54" s="64"/>
      <c r="AE54" s="64"/>
      <c r="AX54" s="782">
        <v>44</v>
      </c>
      <c r="BB54" s="40" t="e">
        <f t="shared" si="30"/>
        <v>#DIV/0!</v>
      </c>
      <c r="BC54" s="792">
        <f t="shared" si="31"/>
        <v>0</v>
      </c>
      <c r="BD54" s="776">
        <f t="shared" si="32"/>
        <v>-0.2</v>
      </c>
      <c r="BE54" s="790">
        <f t="shared" si="72"/>
        <v>0</v>
      </c>
      <c r="BF54" s="776">
        <f t="shared" si="3"/>
        <v>-0.2</v>
      </c>
      <c r="BG54" s="776">
        <f t="shared" si="69"/>
        <v>0</v>
      </c>
      <c r="BI54" s="40">
        <v>0.2</v>
      </c>
      <c r="BJ54" s="2">
        <v>0.2</v>
      </c>
      <c r="BL54"/>
      <c r="BM54"/>
      <c r="BN54"/>
      <c r="BO54"/>
      <c r="BP54"/>
      <c r="BQ54"/>
      <c r="BR54"/>
      <c r="BS54"/>
      <c r="BT54"/>
      <c r="BU54"/>
      <c r="BV54"/>
      <c r="BW54"/>
      <c r="BX54"/>
    </row>
    <row r="55" spans="1:132" ht="15">
      <c r="A55" s="768">
        <v>52</v>
      </c>
      <c r="B55" s="24" t="s">
        <v>19</v>
      </c>
      <c r="C55" s="37">
        <v>0</v>
      </c>
      <c r="D55" s="26"/>
      <c r="E55" s="26"/>
      <c r="F55" s="29"/>
      <c r="G55" s="786"/>
      <c r="H55" s="768">
        <v>52</v>
      </c>
      <c r="I55" s="43" t="s">
        <v>88</v>
      </c>
      <c r="J55" s="44"/>
      <c r="K55" s="58">
        <v>0</v>
      </c>
      <c r="L55" s="31"/>
      <c r="M55" s="26">
        <f t="shared" si="70"/>
        <v>0</v>
      </c>
      <c r="N55" s="64"/>
      <c r="O55" s="64"/>
      <c r="P55" s="64"/>
      <c r="Q55" s="64"/>
      <c r="V55" s="768">
        <v>52</v>
      </c>
      <c r="W55" s="43" t="s">
        <v>88</v>
      </c>
      <c r="X55" s="44"/>
      <c r="Y55" s="58">
        <v>0</v>
      </c>
      <c r="Z55" s="31"/>
      <c r="AA55" s="26">
        <f t="shared" si="71"/>
        <v>0</v>
      </c>
      <c r="AB55" s="64"/>
      <c r="AC55" s="64"/>
      <c r="AD55" s="64"/>
      <c r="AE55" s="64"/>
      <c r="AX55" s="775">
        <v>45</v>
      </c>
      <c r="BB55" s="40" t="e">
        <f t="shared" si="30"/>
        <v>#DIV/0!</v>
      </c>
      <c r="BC55" s="792">
        <f t="shared" si="31"/>
        <v>0</v>
      </c>
      <c r="BD55" s="776">
        <f t="shared" si="32"/>
        <v>-0.2</v>
      </c>
      <c r="BE55" s="790">
        <f t="shared" si="72"/>
        <v>0</v>
      </c>
      <c r="BF55" s="776">
        <f t="shared" si="3"/>
        <v>-0.2</v>
      </c>
      <c r="BG55" s="776">
        <f t="shared" si="69"/>
        <v>0</v>
      </c>
      <c r="BI55" s="40">
        <v>0.2</v>
      </c>
      <c r="BJ55" s="2">
        <v>0.2</v>
      </c>
      <c r="BL55"/>
      <c r="BM55"/>
      <c r="BN55"/>
      <c r="BO55"/>
      <c r="BP55"/>
      <c r="BQ55"/>
      <c r="BR55"/>
      <c r="BS55"/>
      <c r="BT55"/>
      <c r="BU55"/>
      <c r="BV55"/>
      <c r="BW55"/>
      <c r="BX55"/>
    </row>
    <row r="56" spans="1:132" ht="15">
      <c r="A56" s="768">
        <v>53</v>
      </c>
      <c r="B56" s="24" t="s">
        <v>5</v>
      </c>
      <c r="C56" s="40">
        <v>0</v>
      </c>
      <c r="D56" s="12"/>
      <c r="E56" s="12"/>
      <c r="F56" s="13"/>
      <c r="G56" s="769"/>
      <c r="H56" s="768">
        <v>53</v>
      </c>
      <c r="I56" s="43" t="s">
        <v>90</v>
      </c>
      <c r="J56" s="44"/>
      <c r="K56" s="58">
        <v>0</v>
      </c>
      <c r="L56" s="31"/>
      <c r="M56" s="26">
        <f t="shared" si="70"/>
        <v>0</v>
      </c>
      <c r="N56" s="64"/>
      <c r="O56" s="64"/>
      <c r="P56" s="64"/>
      <c r="Q56" s="64"/>
      <c r="V56" s="768">
        <v>53</v>
      </c>
      <c r="W56" s="43" t="s">
        <v>90</v>
      </c>
      <c r="X56" s="44"/>
      <c r="Y56" s="58">
        <v>0</v>
      </c>
      <c r="Z56" s="31"/>
      <c r="AA56" s="26">
        <f t="shared" si="71"/>
        <v>0</v>
      </c>
      <c r="AB56" s="64"/>
      <c r="AC56" s="64"/>
      <c r="AD56" s="64"/>
      <c r="AE56" s="64"/>
      <c r="AX56" s="782">
        <v>46</v>
      </c>
      <c r="BB56" s="40" t="e">
        <f t="shared" si="30"/>
        <v>#DIV/0!</v>
      </c>
      <c r="BC56" s="792">
        <f t="shared" si="31"/>
        <v>0</v>
      </c>
      <c r="BD56" s="776">
        <f t="shared" si="32"/>
        <v>-0.2</v>
      </c>
      <c r="BE56" s="790">
        <f t="shared" si="72"/>
        <v>0</v>
      </c>
      <c r="BF56" s="776">
        <f t="shared" si="3"/>
        <v>-0.2</v>
      </c>
      <c r="BG56" s="776">
        <f t="shared" si="69"/>
        <v>0</v>
      </c>
      <c r="BI56" s="40">
        <v>0.2</v>
      </c>
      <c r="BJ56" s="2">
        <v>0.2</v>
      </c>
      <c r="BL56"/>
      <c r="BM56"/>
      <c r="BN56"/>
      <c r="BO56"/>
      <c r="BP56"/>
      <c r="BQ56"/>
      <c r="BR56"/>
      <c r="BS56"/>
      <c r="BT56"/>
      <c r="BU56"/>
      <c r="BV56"/>
      <c r="BW56"/>
      <c r="BX56"/>
    </row>
    <row r="57" spans="1:132" ht="15">
      <c r="A57" s="768">
        <v>54</v>
      </c>
      <c r="B57" s="43" t="s">
        <v>30</v>
      </c>
      <c r="C57" s="40">
        <v>0</v>
      </c>
      <c r="D57" s="26"/>
      <c r="E57" s="26"/>
      <c r="F57" s="29"/>
      <c r="G57" s="786"/>
      <c r="H57" s="768">
        <v>54</v>
      </c>
      <c r="I57" s="43" t="s">
        <v>78</v>
      </c>
      <c r="J57" s="44"/>
      <c r="K57" s="58">
        <v>0</v>
      </c>
      <c r="L57" s="31"/>
      <c r="M57" s="26">
        <f t="shared" si="70"/>
        <v>0</v>
      </c>
      <c r="N57" s="64"/>
      <c r="O57" s="64"/>
      <c r="P57" s="64"/>
      <c r="Q57" s="64"/>
      <c r="V57" s="768">
        <v>54</v>
      </c>
      <c r="W57" s="43" t="s">
        <v>78</v>
      </c>
      <c r="X57" s="44"/>
      <c r="Y57" s="58">
        <v>0</v>
      </c>
      <c r="Z57" s="31"/>
      <c r="AA57" s="26">
        <f t="shared" si="71"/>
        <v>0</v>
      </c>
      <c r="AB57" s="64"/>
      <c r="AC57" s="64"/>
      <c r="AD57" s="64"/>
      <c r="AE57" s="64"/>
      <c r="AX57" s="775">
        <v>47</v>
      </c>
      <c r="BB57" s="40" t="e">
        <f t="shared" si="30"/>
        <v>#DIV/0!</v>
      </c>
      <c r="BC57" s="792">
        <f t="shared" si="31"/>
        <v>0</v>
      </c>
      <c r="BD57" s="776">
        <f t="shared" si="32"/>
        <v>-0.2</v>
      </c>
      <c r="BE57" s="790">
        <f t="shared" si="72"/>
        <v>0</v>
      </c>
      <c r="BF57" s="776">
        <f t="shared" si="3"/>
        <v>-0.2</v>
      </c>
      <c r="BG57" s="776">
        <f t="shared" si="69"/>
        <v>0</v>
      </c>
      <c r="BI57" s="40">
        <v>0.2</v>
      </c>
      <c r="BJ57" s="2">
        <v>0.2</v>
      </c>
      <c r="BL57"/>
      <c r="BM57"/>
      <c r="BN57"/>
      <c r="BO57"/>
      <c r="BP57"/>
      <c r="BQ57"/>
      <c r="BR57"/>
      <c r="BS57"/>
      <c r="BT57"/>
      <c r="BU57"/>
      <c r="BV57"/>
      <c r="BW57"/>
      <c r="BX57"/>
    </row>
    <row r="58" spans="1:132" ht="15">
      <c r="A58" s="768">
        <v>55</v>
      </c>
      <c r="B58" s="24" t="s">
        <v>32</v>
      </c>
      <c r="C58" s="37">
        <v>0</v>
      </c>
      <c r="D58" s="26"/>
      <c r="E58" s="26"/>
      <c r="F58" s="29"/>
      <c r="G58" s="786"/>
      <c r="H58" s="768">
        <v>55</v>
      </c>
      <c r="I58" s="43" t="s">
        <v>63</v>
      </c>
      <c r="J58" s="44"/>
      <c r="K58" s="28">
        <v>0</v>
      </c>
      <c r="L58" s="28"/>
      <c r="M58" s="26">
        <f t="shared" si="70"/>
        <v>0</v>
      </c>
      <c r="N58" s="64"/>
      <c r="O58" s="64"/>
      <c r="P58" s="64"/>
      <c r="Q58" s="64"/>
      <c r="V58" s="768">
        <v>55</v>
      </c>
      <c r="W58" s="43" t="s">
        <v>63</v>
      </c>
      <c r="X58" s="44"/>
      <c r="Y58" s="28">
        <v>0</v>
      </c>
      <c r="Z58" s="28"/>
      <c r="AA58" s="26">
        <f t="shared" si="71"/>
        <v>0</v>
      </c>
      <c r="AB58" s="64"/>
      <c r="AC58" s="64"/>
      <c r="AD58" s="64"/>
      <c r="AE58" s="64"/>
      <c r="AX58" s="782">
        <v>48</v>
      </c>
      <c r="BB58" s="40" t="e">
        <f t="shared" si="30"/>
        <v>#DIV/0!</v>
      </c>
      <c r="BC58" s="792">
        <f t="shared" si="31"/>
        <v>0</v>
      </c>
      <c r="BD58" s="776">
        <f t="shared" si="32"/>
        <v>-0.2</v>
      </c>
      <c r="BE58" s="790">
        <f t="shared" si="72"/>
        <v>0</v>
      </c>
      <c r="BF58" s="776">
        <f t="shared" si="3"/>
        <v>-0.2</v>
      </c>
      <c r="BG58" s="776">
        <f t="shared" si="69"/>
        <v>0</v>
      </c>
      <c r="BI58" s="40">
        <v>0.2</v>
      </c>
      <c r="BJ58" s="2">
        <v>0.2</v>
      </c>
      <c r="BL58"/>
      <c r="BM58"/>
      <c r="BN58"/>
      <c r="BO58"/>
      <c r="BP58"/>
      <c r="BQ58"/>
      <c r="BR58"/>
      <c r="BS58"/>
      <c r="BT58"/>
      <c r="BU58"/>
      <c r="BV58"/>
      <c r="BW58"/>
      <c r="BX58"/>
    </row>
    <row r="59" spans="1:132" ht="15" customHeight="1">
      <c r="A59" s="768">
        <v>56</v>
      </c>
      <c r="B59" s="24" t="s">
        <v>87</v>
      </c>
      <c r="C59" s="37">
        <v>0</v>
      </c>
      <c r="D59" s="26"/>
      <c r="E59" s="26"/>
      <c r="F59" s="29"/>
      <c r="G59" s="786"/>
      <c r="H59" s="768">
        <v>56</v>
      </c>
      <c r="I59" s="43" t="s">
        <v>5</v>
      </c>
      <c r="J59" s="44"/>
      <c r="K59" s="40">
        <v>0</v>
      </c>
      <c r="L59" s="37"/>
      <c r="M59" s="26">
        <f t="shared" si="70"/>
        <v>0</v>
      </c>
      <c r="N59" s="64"/>
      <c r="O59" s="64"/>
      <c r="P59" s="64"/>
      <c r="Q59" s="64"/>
      <c r="V59" s="768">
        <v>56</v>
      </c>
      <c r="W59" s="43" t="s">
        <v>5</v>
      </c>
      <c r="X59" s="44"/>
      <c r="Y59" s="40">
        <v>0</v>
      </c>
      <c r="Z59" s="37"/>
      <c r="AA59" s="26">
        <f t="shared" si="71"/>
        <v>0</v>
      </c>
      <c r="AB59" s="64"/>
      <c r="AC59" s="64"/>
      <c r="AD59" s="64"/>
      <c r="AE59" s="64"/>
      <c r="AJ59" s="23"/>
      <c r="AK59" s="23"/>
      <c r="AX59" s="775">
        <v>49</v>
      </c>
      <c r="BB59" s="40" t="e">
        <f t="shared" si="30"/>
        <v>#DIV/0!</v>
      </c>
      <c r="BC59" s="792">
        <f t="shared" si="31"/>
        <v>0</v>
      </c>
      <c r="BD59" s="776">
        <f t="shared" si="32"/>
        <v>-0.2</v>
      </c>
      <c r="BE59" s="790">
        <f t="shared" si="72"/>
        <v>0</v>
      </c>
      <c r="BF59" s="776">
        <f t="shared" si="3"/>
        <v>-0.2</v>
      </c>
      <c r="BG59" s="776">
        <f t="shared" si="69"/>
        <v>0</v>
      </c>
      <c r="BI59" s="40">
        <v>0.2</v>
      </c>
      <c r="BJ59" s="2">
        <v>0.2</v>
      </c>
      <c r="BL59"/>
      <c r="BM59"/>
      <c r="BN59"/>
      <c r="BO59"/>
      <c r="BP59"/>
      <c r="BQ59"/>
      <c r="BR59"/>
      <c r="BS59"/>
      <c r="BT59"/>
      <c r="BU59"/>
      <c r="BV59"/>
      <c r="BW59"/>
      <c r="BX59"/>
    </row>
    <row r="60" spans="1:132" ht="15">
      <c r="A60" s="768">
        <v>57</v>
      </c>
      <c r="B60" s="24" t="s">
        <v>21</v>
      </c>
      <c r="C60" s="37">
        <v>0</v>
      </c>
      <c r="D60" s="36"/>
      <c r="E60" s="36"/>
      <c r="F60" s="36"/>
      <c r="G60" s="824"/>
      <c r="H60" s="768">
        <v>57</v>
      </c>
      <c r="I60" s="43" t="s">
        <v>32</v>
      </c>
      <c r="J60" s="44"/>
      <c r="K60" s="40">
        <v>0</v>
      </c>
      <c r="L60" s="37"/>
      <c r="M60" s="26">
        <f t="shared" si="70"/>
        <v>0</v>
      </c>
      <c r="N60" s="64"/>
      <c r="O60" s="64"/>
      <c r="P60" s="64"/>
      <c r="Q60" s="64"/>
      <c r="V60" s="768">
        <v>57</v>
      </c>
      <c r="W60" s="43" t="s">
        <v>32</v>
      </c>
      <c r="X60" s="44"/>
      <c r="Y60" s="40">
        <v>0</v>
      </c>
      <c r="Z60" s="37"/>
      <c r="AA60" s="26">
        <f t="shared" si="71"/>
        <v>0</v>
      </c>
      <c r="AB60" s="64"/>
      <c r="AC60" s="64"/>
      <c r="AD60" s="64"/>
      <c r="AE60" s="64"/>
      <c r="AX60" s="782">
        <v>50</v>
      </c>
      <c r="BB60" s="40" t="e">
        <f t="shared" si="30"/>
        <v>#DIV/0!</v>
      </c>
      <c r="BC60" s="792">
        <f t="shared" si="31"/>
        <v>0</v>
      </c>
      <c r="BD60" s="776">
        <f t="shared" si="32"/>
        <v>-0.2</v>
      </c>
      <c r="BE60" s="790">
        <f t="shared" si="72"/>
        <v>0</v>
      </c>
      <c r="BF60" s="776">
        <f t="shared" si="3"/>
        <v>-0.2</v>
      </c>
      <c r="BG60" s="776">
        <f t="shared" si="69"/>
        <v>0</v>
      </c>
      <c r="BI60" s="40">
        <v>0.2</v>
      </c>
      <c r="BJ60" s="2">
        <v>0.2</v>
      </c>
      <c r="BL60"/>
      <c r="BM60"/>
      <c r="BN60"/>
      <c r="BO60"/>
      <c r="BP60"/>
      <c r="BQ60"/>
      <c r="BR60"/>
      <c r="BS60"/>
      <c r="BT60"/>
      <c r="BU60"/>
      <c r="BV60"/>
      <c r="BW60"/>
      <c r="BX60"/>
    </row>
    <row r="61" spans="1:132" ht="15">
      <c r="A61" s="768">
        <v>58</v>
      </c>
      <c r="B61" s="24" t="s">
        <v>22</v>
      </c>
      <c r="C61" s="37">
        <v>0</v>
      </c>
      <c r="D61" s="36"/>
      <c r="E61" s="36"/>
      <c r="F61" s="36"/>
      <c r="G61" s="824"/>
      <c r="H61" s="768">
        <v>58</v>
      </c>
      <c r="I61" s="43" t="s">
        <v>76</v>
      </c>
      <c r="J61" s="44"/>
      <c r="K61" s="40">
        <v>0</v>
      </c>
      <c r="L61" s="37"/>
      <c r="M61" s="26">
        <f t="shared" si="70"/>
        <v>0</v>
      </c>
      <c r="N61" s="64"/>
      <c r="O61" s="64"/>
      <c r="P61" s="64"/>
      <c r="Q61" s="64"/>
      <c r="V61" s="768">
        <v>58</v>
      </c>
      <c r="W61" s="43" t="s">
        <v>76</v>
      </c>
      <c r="X61" s="44"/>
      <c r="Y61" s="40">
        <v>0</v>
      </c>
      <c r="Z61" s="37"/>
      <c r="AA61" s="26">
        <f t="shared" si="71"/>
        <v>0</v>
      </c>
      <c r="AB61" s="64"/>
      <c r="AC61" s="64"/>
      <c r="AD61" s="64"/>
      <c r="AE61" s="64"/>
      <c r="AX61" s="775">
        <v>51</v>
      </c>
      <c r="BB61" s="40" t="e">
        <f t="shared" si="30"/>
        <v>#DIV/0!</v>
      </c>
      <c r="BC61" s="792">
        <f t="shared" si="31"/>
        <v>0</v>
      </c>
      <c r="BD61" s="776">
        <f t="shared" si="32"/>
        <v>-0.2</v>
      </c>
      <c r="BE61" s="790">
        <f t="shared" si="72"/>
        <v>0</v>
      </c>
      <c r="BF61" s="776">
        <f t="shared" si="3"/>
        <v>-0.2</v>
      </c>
      <c r="BG61" s="776">
        <f t="shared" si="69"/>
        <v>0</v>
      </c>
      <c r="BI61" s="40">
        <v>0.2</v>
      </c>
      <c r="BJ61" s="2">
        <v>0.2</v>
      </c>
      <c r="BL61"/>
      <c r="BM61"/>
      <c r="BN61"/>
      <c r="BO61"/>
      <c r="BP61"/>
      <c r="BQ61"/>
      <c r="BR61"/>
      <c r="BS61"/>
      <c r="BT61"/>
      <c r="BU61"/>
      <c r="BV61"/>
      <c r="BW61"/>
      <c r="BX61"/>
    </row>
    <row r="62" spans="1:132" s="23" customFormat="1" ht="15">
      <c r="A62" s="768">
        <v>59</v>
      </c>
      <c r="B62" s="24" t="s">
        <v>48</v>
      </c>
      <c r="C62" s="40">
        <v>0</v>
      </c>
      <c r="D62" s="36"/>
      <c r="E62" s="36"/>
      <c r="F62" s="36"/>
      <c r="G62" s="824"/>
      <c r="H62" s="768">
        <v>59</v>
      </c>
      <c r="I62" s="43" t="s">
        <v>87</v>
      </c>
      <c r="J62" s="44"/>
      <c r="K62" s="40">
        <v>0</v>
      </c>
      <c r="L62" s="37"/>
      <c r="M62" s="26">
        <f t="shared" si="70"/>
        <v>0</v>
      </c>
      <c r="N62" s="825"/>
      <c r="O62" s="825"/>
      <c r="P62" s="825"/>
      <c r="Q62" s="825"/>
      <c r="V62" s="768">
        <v>59</v>
      </c>
      <c r="W62" s="43" t="s">
        <v>87</v>
      </c>
      <c r="X62" s="44"/>
      <c r="Y62" s="40">
        <v>0</v>
      </c>
      <c r="Z62" s="37"/>
      <c r="AA62" s="26">
        <f t="shared" si="71"/>
        <v>0</v>
      </c>
      <c r="AB62" s="825"/>
      <c r="AC62" s="825"/>
      <c r="AD62" s="825"/>
      <c r="AE62" s="825"/>
      <c r="AJ62" s="2"/>
      <c r="AK62" s="2"/>
      <c r="AX62" s="782">
        <v>52</v>
      </c>
      <c r="BB62" s="40" t="e">
        <f t="shared" si="30"/>
        <v>#DIV/0!</v>
      </c>
      <c r="BC62" s="792">
        <f t="shared" si="31"/>
        <v>0</v>
      </c>
      <c r="BD62" s="776">
        <f t="shared" si="32"/>
        <v>-0.2</v>
      </c>
      <c r="BE62" s="790">
        <f t="shared" si="72"/>
        <v>0</v>
      </c>
      <c r="BF62" s="776">
        <f t="shared" si="3"/>
        <v>-0.2</v>
      </c>
      <c r="BG62" s="776">
        <f t="shared" si="69"/>
        <v>0</v>
      </c>
      <c r="BH62" s="2"/>
      <c r="BI62" s="40">
        <v>0.2</v>
      </c>
      <c r="BJ62" s="2">
        <v>0.2</v>
      </c>
      <c r="BL62"/>
      <c r="BM62"/>
      <c r="BN62"/>
      <c r="BO62"/>
      <c r="BP62"/>
      <c r="BQ62"/>
      <c r="BR62"/>
      <c r="BS62"/>
      <c r="BT62"/>
      <c r="BU62"/>
      <c r="BV62"/>
      <c r="BW62"/>
      <c r="BX62"/>
      <c r="DR62" s="913"/>
    </row>
    <row r="63" spans="1:132" ht="15" customHeight="1">
      <c r="A63" s="768">
        <v>60</v>
      </c>
      <c r="B63" s="24" t="s">
        <v>25</v>
      </c>
      <c r="C63" s="37">
        <v>0</v>
      </c>
      <c r="D63" s="12"/>
      <c r="E63" s="12"/>
      <c r="F63" s="13"/>
      <c r="G63" s="769"/>
      <c r="H63" s="768">
        <v>60</v>
      </c>
      <c r="I63" s="43" t="s">
        <v>21</v>
      </c>
      <c r="J63" s="44"/>
      <c r="K63" s="40">
        <v>0</v>
      </c>
      <c r="L63" s="40"/>
      <c r="M63" s="26">
        <f t="shared" si="70"/>
        <v>0</v>
      </c>
      <c r="N63" s="64"/>
      <c r="O63" s="64"/>
      <c r="P63" s="64"/>
      <c r="Q63" s="64"/>
      <c r="V63" s="768">
        <v>60</v>
      </c>
      <c r="W63" s="43" t="s">
        <v>21</v>
      </c>
      <c r="X63" s="44"/>
      <c r="Y63" s="40">
        <v>0</v>
      </c>
      <c r="Z63" s="40"/>
      <c r="AA63" s="26">
        <f t="shared" si="71"/>
        <v>0</v>
      </c>
      <c r="AB63" s="64"/>
      <c r="AC63" s="64"/>
      <c r="AD63" s="64"/>
      <c r="AE63" s="64"/>
      <c r="AJ63" s="20"/>
      <c r="AK63" s="20"/>
      <c r="AX63" s="775">
        <v>53</v>
      </c>
      <c r="BB63" s="40" t="e">
        <f t="shared" si="30"/>
        <v>#DIV/0!</v>
      </c>
      <c r="BC63" s="792">
        <f t="shared" si="31"/>
        <v>0</v>
      </c>
      <c r="BD63" s="776">
        <f t="shared" si="32"/>
        <v>-0.2</v>
      </c>
      <c r="BE63" s="790">
        <f t="shared" si="72"/>
        <v>0</v>
      </c>
      <c r="BF63" s="776">
        <f t="shared" si="3"/>
        <v>-0.2</v>
      </c>
      <c r="BG63" s="776">
        <f t="shared" si="69"/>
        <v>0</v>
      </c>
      <c r="BI63" s="40">
        <v>0.2</v>
      </c>
      <c r="BJ63" s="2">
        <v>0.2</v>
      </c>
      <c r="BL63"/>
      <c r="BM63"/>
      <c r="BN63"/>
      <c r="BO63"/>
      <c r="BP63"/>
      <c r="BQ63"/>
      <c r="BR63"/>
      <c r="BS63"/>
      <c r="BT63"/>
      <c r="BU63"/>
      <c r="BV63"/>
      <c r="BW63"/>
      <c r="BX63"/>
    </row>
    <row r="64" spans="1:132" ht="15">
      <c r="A64" s="768">
        <v>61</v>
      </c>
      <c r="B64" s="24" t="s">
        <v>27</v>
      </c>
      <c r="C64" s="37">
        <v>0</v>
      </c>
      <c r="D64" s="26"/>
      <c r="E64" s="12"/>
      <c r="F64" s="13"/>
      <c r="G64" s="769"/>
      <c r="H64" s="768">
        <v>61</v>
      </c>
      <c r="I64" s="43" t="s">
        <v>48</v>
      </c>
      <c r="J64" s="44"/>
      <c r="K64" s="40">
        <v>0</v>
      </c>
      <c r="L64" s="37"/>
      <c r="M64" s="26">
        <f t="shared" si="70"/>
        <v>0</v>
      </c>
      <c r="N64" s="64"/>
      <c r="O64" s="64"/>
      <c r="P64" s="64"/>
      <c r="Q64" s="64"/>
      <c r="V64" s="768">
        <v>61</v>
      </c>
      <c r="W64" s="43" t="s">
        <v>48</v>
      </c>
      <c r="X64" s="44"/>
      <c r="Y64" s="40">
        <v>0</v>
      </c>
      <c r="Z64" s="37"/>
      <c r="AA64" s="26">
        <f t="shared" si="71"/>
        <v>0</v>
      </c>
      <c r="AB64" s="64"/>
      <c r="AC64" s="64"/>
      <c r="AD64" s="64"/>
      <c r="AE64" s="64"/>
      <c r="AX64" s="782">
        <v>54</v>
      </c>
      <c r="BB64" s="40" t="e">
        <f t="shared" si="30"/>
        <v>#DIV/0!</v>
      </c>
      <c r="BC64" s="792">
        <f t="shared" si="31"/>
        <v>0</v>
      </c>
      <c r="BD64" s="776">
        <f t="shared" si="32"/>
        <v>-0.2</v>
      </c>
      <c r="BE64" s="790">
        <f t="shared" si="72"/>
        <v>0</v>
      </c>
      <c r="BF64" s="776">
        <f t="shared" si="3"/>
        <v>-0.2</v>
      </c>
      <c r="BG64" s="776">
        <f t="shared" si="69"/>
        <v>0</v>
      </c>
      <c r="BI64" s="40">
        <v>0.2</v>
      </c>
      <c r="BJ64" s="2">
        <v>0.2</v>
      </c>
      <c r="BL64"/>
      <c r="BM64"/>
      <c r="BN64"/>
      <c r="BO64"/>
      <c r="BP64"/>
      <c r="BQ64"/>
      <c r="BR64"/>
      <c r="BS64"/>
      <c r="BT64"/>
      <c r="BU64"/>
      <c r="BV64"/>
      <c r="BW64"/>
      <c r="BX64"/>
    </row>
    <row r="65" spans="1:122" ht="15">
      <c r="A65" s="768">
        <v>62</v>
      </c>
      <c r="B65" s="24" t="s">
        <v>17</v>
      </c>
      <c r="C65" s="37">
        <v>0</v>
      </c>
      <c r="D65" s="12"/>
      <c r="E65" s="12"/>
      <c r="F65" s="13"/>
      <c r="G65" s="769"/>
      <c r="H65" s="768">
        <v>62</v>
      </c>
      <c r="I65" s="43" t="s">
        <v>25</v>
      </c>
      <c r="J65" s="44"/>
      <c r="K65" s="40">
        <v>0</v>
      </c>
      <c r="L65" s="37"/>
      <c r="M65" s="26">
        <f t="shared" si="70"/>
        <v>0</v>
      </c>
      <c r="N65" s="64"/>
      <c r="O65" s="64"/>
      <c r="P65" s="64"/>
      <c r="Q65" s="64"/>
      <c r="V65" s="768">
        <v>62</v>
      </c>
      <c r="W65" s="43" t="s">
        <v>25</v>
      </c>
      <c r="X65" s="44"/>
      <c r="Y65" s="40">
        <v>0</v>
      </c>
      <c r="Z65" s="37"/>
      <c r="AA65" s="26">
        <f t="shared" si="71"/>
        <v>0</v>
      </c>
      <c r="AB65" s="64"/>
      <c r="AC65" s="64"/>
      <c r="AD65" s="64"/>
      <c r="AE65" s="64"/>
      <c r="AX65" s="775">
        <v>55</v>
      </c>
      <c r="BB65" s="40" t="e">
        <f t="shared" si="30"/>
        <v>#DIV/0!</v>
      </c>
      <c r="BC65" s="792">
        <f t="shared" si="31"/>
        <v>0</v>
      </c>
      <c r="BD65" s="776">
        <f t="shared" si="32"/>
        <v>-0.2</v>
      </c>
      <c r="BE65" s="790">
        <f t="shared" si="72"/>
        <v>0</v>
      </c>
      <c r="BF65" s="776">
        <f t="shared" si="3"/>
        <v>-0.2</v>
      </c>
      <c r="BG65" s="776">
        <f t="shared" si="69"/>
        <v>0</v>
      </c>
      <c r="BI65" s="40">
        <v>0.2</v>
      </c>
      <c r="BJ65" s="2">
        <v>0.2</v>
      </c>
      <c r="BL65"/>
      <c r="BM65"/>
      <c r="BN65"/>
      <c r="BO65"/>
      <c r="BP65"/>
      <c r="BQ65"/>
      <c r="BR65"/>
      <c r="BS65"/>
      <c r="BT65"/>
      <c r="BU65"/>
      <c r="BV65"/>
      <c r="BW65"/>
      <c r="BX65"/>
    </row>
    <row r="66" spans="1:122" s="20" customFormat="1" ht="15">
      <c r="A66" s="768">
        <v>63</v>
      </c>
      <c r="B66" s="24" t="s">
        <v>40</v>
      </c>
      <c r="C66" s="37">
        <v>0</v>
      </c>
      <c r="D66" s="26"/>
      <c r="E66" s="12"/>
      <c r="F66" s="13"/>
      <c r="G66" s="769"/>
      <c r="H66" s="768">
        <v>63</v>
      </c>
      <c r="I66" s="43" t="s">
        <v>27</v>
      </c>
      <c r="J66" s="44"/>
      <c r="K66" s="40">
        <v>0</v>
      </c>
      <c r="L66" s="37"/>
      <c r="M66" s="26">
        <f t="shared" si="70"/>
        <v>0</v>
      </c>
      <c r="N66" s="826"/>
      <c r="O66" s="826"/>
      <c r="P66" s="826"/>
      <c r="Q66" s="826"/>
      <c r="V66" s="768">
        <v>63</v>
      </c>
      <c r="W66" s="43" t="s">
        <v>27</v>
      </c>
      <c r="X66" s="44"/>
      <c r="Y66" s="40">
        <v>0</v>
      </c>
      <c r="Z66" s="37"/>
      <c r="AA66" s="26">
        <f t="shared" si="71"/>
        <v>0</v>
      </c>
      <c r="AB66" s="826"/>
      <c r="AC66" s="826"/>
      <c r="AD66" s="826"/>
      <c r="AE66" s="826"/>
      <c r="AJ66" s="2"/>
      <c r="AK66" s="2"/>
      <c r="AX66" s="782">
        <v>56</v>
      </c>
      <c r="BB66" s="40" t="e">
        <f t="shared" si="30"/>
        <v>#DIV/0!</v>
      </c>
      <c r="BC66" s="792">
        <f t="shared" si="31"/>
        <v>0</v>
      </c>
      <c r="BD66" s="776">
        <f t="shared" si="32"/>
        <v>-0.2</v>
      </c>
      <c r="BE66" s="790">
        <f t="shared" si="72"/>
        <v>0</v>
      </c>
      <c r="BF66" s="776">
        <f t="shared" si="3"/>
        <v>-0.2</v>
      </c>
      <c r="BG66" s="776">
        <f t="shared" si="69"/>
        <v>0</v>
      </c>
      <c r="BH66" s="2"/>
      <c r="BI66" s="40">
        <v>0.2</v>
      </c>
      <c r="BJ66" s="2">
        <v>0.2</v>
      </c>
      <c r="BL66"/>
      <c r="BM66"/>
      <c r="BN66"/>
      <c r="BO66"/>
      <c r="BP66"/>
      <c r="BQ66"/>
      <c r="BR66"/>
      <c r="BS66"/>
      <c r="BT66"/>
      <c r="BU66"/>
      <c r="BV66"/>
      <c r="BW66"/>
      <c r="BX66"/>
      <c r="DR66" s="914"/>
    </row>
    <row r="67" spans="1:122" ht="15">
      <c r="A67" s="768">
        <v>64</v>
      </c>
      <c r="B67" s="24" t="s">
        <v>71</v>
      </c>
      <c r="C67" s="37">
        <v>0</v>
      </c>
      <c r="D67" s="26"/>
      <c r="E67" s="12"/>
      <c r="F67" s="13"/>
      <c r="G67" s="769"/>
      <c r="H67" s="768">
        <v>64</v>
      </c>
      <c r="I67" s="43" t="s">
        <v>39</v>
      </c>
      <c r="J67" s="44"/>
      <c r="K67" s="40">
        <v>0</v>
      </c>
      <c r="L67" s="37"/>
      <c r="M67" s="26">
        <f t="shared" si="70"/>
        <v>0</v>
      </c>
      <c r="N67" s="64"/>
      <c r="O67" s="64"/>
      <c r="P67" s="64"/>
      <c r="Q67" s="64"/>
      <c r="V67" s="768">
        <v>64</v>
      </c>
      <c r="W67" s="43" t="s">
        <v>39</v>
      </c>
      <c r="X67" s="44"/>
      <c r="Y67" s="40">
        <v>0</v>
      </c>
      <c r="Z67" s="37"/>
      <c r="AA67" s="26">
        <f t="shared" si="71"/>
        <v>0</v>
      </c>
      <c r="AB67" s="64"/>
      <c r="AC67" s="64"/>
      <c r="AD67" s="64"/>
      <c r="AE67" s="64"/>
      <c r="AX67" s="775">
        <v>57</v>
      </c>
      <c r="BB67" s="40" t="e">
        <f t="shared" si="30"/>
        <v>#DIV/0!</v>
      </c>
      <c r="BC67" s="792">
        <f t="shared" si="31"/>
        <v>0</v>
      </c>
      <c r="BD67" s="776">
        <f t="shared" si="32"/>
        <v>-0.2</v>
      </c>
      <c r="BE67" s="790">
        <f t="shared" si="72"/>
        <v>0</v>
      </c>
      <c r="BF67" s="776">
        <f t="shared" si="3"/>
        <v>-0.2</v>
      </c>
      <c r="BG67" s="776">
        <f t="shared" si="69"/>
        <v>0</v>
      </c>
      <c r="BI67" s="40">
        <v>0.2</v>
      </c>
      <c r="BJ67" s="2">
        <v>0.2</v>
      </c>
      <c r="BL67"/>
      <c r="BM67"/>
      <c r="BN67"/>
      <c r="BO67"/>
      <c r="BP67"/>
      <c r="BQ67"/>
      <c r="BR67"/>
      <c r="BS67"/>
      <c r="BT67"/>
      <c r="BU67"/>
      <c r="BV67"/>
      <c r="BW67"/>
      <c r="BX67"/>
    </row>
    <row r="68" spans="1:122" ht="28.5">
      <c r="A68" s="768">
        <v>65</v>
      </c>
      <c r="B68" s="24" t="s">
        <v>91</v>
      </c>
      <c r="C68" s="37">
        <v>0</v>
      </c>
      <c r="D68" s="26"/>
      <c r="E68" s="26"/>
      <c r="F68" s="29"/>
      <c r="G68" s="786"/>
      <c r="H68" s="768">
        <v>65</v>
      </c>
      <c r="I68" s="43" t="s">
        <v>40</v>
      </c>
      <c r="J68" s="44"/>
      <c r="K68" s="40">
        <v>0</v>
      </c>
      <c r="L68" s="37"/>
      <c r="M68" s="26">
        <f t="shared" si="70"/>
        <v>0</v>
      </c>
      <c r="N68" s="64"/>
      <c r="O68" s="64"/>
      <c r="P68" s="64"/>
      <c r="Q68" s="64"/>
      <c r="V68" s="768">
        <v>65</v>
      </c>
      <c r="W68" s="43" t="s">
        <v>40</v>
      </c>
      <c r="X68" s="44"/>
      <c r="Y68" s="40">
        <v>0</v>
      </c>
      <c r="Z68" s="37"/>
      <c r="AA68" s="26">
        <f t="shared" si="71"/>
        <v>0</v>
      </c>
      <c r="AB68" s="64"/>
      <c r="AC68" s="64"/>
      <c r="AD68" s="64"/>
      <c r="AE68" s="64"/>
      <c r="AX68" s="782">
        <v>58</v>
      </c>
      <c r="BB68" s="40" t="e">
        <f t="shared" si="30"/>
        <v>#DIV/0!</v>
      </c>
      <c r="BC68" s="792">
        <f t="shared" si="31"/>
        <v>0</v>
      </c>
      <c r="BD68" s="776">
        <f t="shared" si="32"/>
        <v>-0.2</v>
      </c>
      <c r="BE68" s="790">
        <f t="shared" si="72"/>
        <v>0</v>
      </c>
      <c r="BF68" s="776">
        <f t="shared" si="3"/>
        <v>-0.2</v>
      </c>
      <c r="BG68" s="776">
        <f t="shared" si="69"/>
        <v>0</v>
      </c>
      <c r="BI68" s="40">
        <v>0.2</v>
      </c>
      <c r="BJ68" s="2">
        <v>0.2</v>
      </c>
      <c r="BL68"/>
      <c r="BM68"/>
      <c r="BN68"/>
      <c r="BO68"/>
      <c r="BP68"/>
      <c r="BQ68"/>
      <c r="BR68"/>
      <c r="BS68"/>
      <c r="BT68"/>
      <c r="BU68"/>
      <c r="BV68"/>
      <c r="BW68"/>
      <c r="BX68"/>
    </row>
    <row r="69" spans="1:122" ht="15">
      <c r="A69" s="768">
        <v>66</v>
      </c>
      <c r="B69" s="24" t="s">
        <v>36</v>
      </c>
      <c r="C69" s="37">
        <v>0</v>
      </c>
      <c r="D69" s="12"/>
      <c r="E69" s="12"/>
      <c r="F69" s="13"/>
      <c r="G69" s="769"/>
      <c r="H69" s="768">
        <v>66</v>
      </c>
      <c r="I69" s="43" t="s">
        <v>71</v>
      </c>
      <c r="J69" s="44"/>
      <c r="K69" s="40">
        <v>0</v>
      </c>
      <c r="L69" s="37"/>
      <c r="M69" s="26">
        <f t="shared" si="70"/>
        <v>0</v>
      </c>
      <c r="N69" s="64"/>
      <c r="O69" s="64"/>
      <c r="P69" s="64"/>
      <c r="Q69" s="64"/>
      <c r="V69" s="768">
        <v>66</v>
      </c>
      <c r="W69" s="43" t="s">
        <v>71</v>
      </c>
      <c r="X69" s="44"/>
      <c r="Y69" s="40">
        <v>0</v>
      </c>
      <c r="Z69" s="37"/>
      <c r="AA69" s="26">
        <f t="shared" si="71"/>
        <v>0</v>
      </c>
      <c r="AB69" s="64"/>
      <c r="AC69" s="64"/>
      <c r="AD69" s="64"/>
      <c r="AE69" s="64"/>
      <c r="AX69" s="775">
        <v>59</v>
      </c>
      <c r="BB69" s="40" t="e">
        <f t="shared" si="30"/>
        <v>#DIV/0!</v>
      </c>
      <c r="BC69" s="792">
        <f t="shared" si="31"/>
        <v>0</v>
      </c>
      <c r="BD69" s="776">
        <f t="shared" si="32"/>
        <v>-0.2</v>
      </c>
      <c r="BE69" s="790">
        <f t="shared" si="72"/>
        <v>0</v>
      </c>
      <c r="BF69" s="776">
        <f t="shared" si="3"/>
        <v>-0.2</v>
      </c>
      <c r="BG69" s="776">
        <f t="shared" si="69"/>
        <v>0</v>
      </c>
      <c r="BI69" s="40">
        <v>0.2</v>
      </c>
      <c r="BJ69" s="2">
        <v>0.2</v>
      </c>
      <c r="BL69"/>
      <c r="BM69"/>
      <c r="BN69"/>
      <c r="BO69"/>
      <c r="BP69"/>
      <c r="BQ69"/>
      <c r="BR69"/>
      <c r="BS69"/>
      <c r="BT69"/>
      <c r="BU69"/>
      <c r="BV69"/>
      <c r="BW69"/>
      <c r="BX69"/>
    </row>
    <row r="70" spans="1:122" ht="28.5">
      <c r="A70" s="768">
        <v>67</v>
      </c>
      <c r="B70" s="24" t="s">
        <v>9</v>
      </c>
      <c r="C70" s="37">
        <v>0</v>
      </c>
      <c r="D70" s="26"/>
      <c r="E70" s="26"/>
      <c r="F70" s="29"/>
      <c r="G70" s="786"/>
      <c r="H70" s="768">
        <v>67</v>
      </c>
      <c r="I70" s="43" t="s">
        <v>91</v>
      </c>
      <c r="J70" s="44"/>
      <c r="K70" s="40">
        <v>0</v>
      </c>
      <c r="L70" s="37"/>
      <c r="M70" s="26">
        <f t="shared" si="70"/>
        <v>0</v>
      </c>
      <c r="N70" s="64"/>
      <c r="O70" s="64"/>
      <c r="P70" s="64"/>
      <c r="Q70" s="64"/>
      <c r="V70" s="768">
        <v>67</v>
      </c>
      <c r="W70" s="43" t="s">
        <v>91</v>
      </c>
      <c r="X70" s="44"/>
      <c r="Y70" s="40">
        <v>0</v>
      </c>
      <c r="Z70" s="37"/>
      <c r="AA70" s="26">
        <f t="shared" si="71"/>
        <v>0</v>
      </c>
      <c r="AB70" s="64"/>
      <c r="AC70" s="64"/>
      <c r="AD70" s="64"/>
      <c r="AE70" s="64"/>
      <c r="AX70" s="782">
        <v>60</v>
      </c>
      <c r="BB70" s="40" t="e">
        <f t="shared" si="30"/>
        <v>#DIV/0!</v>
      </c>
      <c r="BC70" s="792">
        <f t="shared" si="31"/>
        <v>0</v>
      </c>
      <c r="BD70" s="776">
        <f t="shared" si="32"/>
        <v>-0.2</v>
      </c>
      <c r="BE70" s="790">
        <f t="shared" si="72"/>
        <v>0</v>
      </c>
      <c r="BF70" s="776">
        <f t="shared" si="3"/>
        <v>-0.2</v>
      </c>
      <c r="BG70" s="776">
        <f t="shared" si="69"/>
        <v>0</v>
      </c>
      <c r="BI70" s="40">
        <v>0.2</v>
      </c>
      <c r="BJ70" s="2">
        <v>0.2</v>
      </c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122" ht="15">
      <c r="A71" s="768">
        <v>68</v>
      </c>
      <c r="B71" s="24" t="s">
        <v>50</v>
      </c>
      <c r="C71" s="37">
        <v>0</v>
      </c>
      <c r="D71" s="26"/>
      <c r="E71" s="12"/>
      <c r="F71" s="13"/>
      <c r="G71" s="769"/>
      <c r="H71" s="768">
        <v>68</v>
      </c>
      <c r="I71" s="43" t="s">
        <v>36</v>
      </c>
      <c r="J71" s="44"/>
      <c r="K71" s="40">
        <v>0</v>
      </c>
      <c r="L71" s="37"/>
      <c r="M71" s="26">
        <f t="shared" si="70"/>
        <v>0</v>
      </c>
      <c r="N71" s="64"/>
      <c r="O71" s="64"/>
      <c r="P71" s="64"/>
      <c r="Q71" s="64"/>
      <c r="V71" s="768">
        <v>68</v>
      </c>
      <c r="W71" s="43" t="s">
        <v>36</v>
      </c>
      <c r="X71" s="44"/>
      <c r="Y71" s="40">
        <v>0</v>
      </c>
      <c r="Z71" s="37"/>
      <c r="AA71" s="26">
        <f t="shared" si="71"/>
        <v>0</v>
      </c>
      <c r="AB71" s="64"/>
      <c r="AC71" s="64"/>
      <c r="AD71" s="64"/>
      <c r="AE71" s="64"/>
      <c r="AX71" s="775">
        <v>61</v>
      </c>
      <c r="BB71" s="40" t="e">
        <f t="shared" si="30"/>
        <v>#DIV/0!</v>
      </c>
      <c r="BC71" s="792">
        <f t="shared" si="31"/>
        <v>0</v>
      </c>
      <c r="BD71" s="776">
        <f t="shared" si="32"/>
        <v>-0.2</v>
      </c>
      <c r="BE71" s="790">
        <f t="shared" si="72"/>
        <v>0</v>
      </c>
      <c r="BF71" s="776">
        <f t="shared" si="3"/>
        <v>-0.2</v>
      </c>
      <c r="BG71" s="776">
        <f t="shared" si="69"/>
        <v>0</v>
      </c>
      <c r="BI71" s="40">
        <v>0.2</v>
      </c>
      <c r="BJ71" s="2">
        <v>0.2</v>
      </c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1:122" ht="15">
      <c r="A72" s="768">
        <v>69</v>
      </c>
      <c r="B72" s="24" t="s">
        <v>54</v>
      </c>
      <c r="C72" s="37">
        <v>0</v>
      </c>
      <c r="D72" s="12"/>
      <c r="E72" s="12"/>
      <c r="F72" s="13"/>
      <c r="G72" s="769"/>
      <c r="H72" s="768">
        <v>69</v>
      </c>
      <c r="I72" s="43" t="s">
        <v>50</v>
      </c>
      <c r="J72" s="44"/>
      <c r="K72" s="40">
        <v>0</v>
      </c>
      <c r="L72" s="37"/>
      <c r="M72" s="26">
        <f t="shared" si="70"/>
        <v>0</v>
      </c>
      <c r="N72" s="64"/>
      <c r="O72" s="64"/>
      <c r="P72" s="64"/>
      <c r="Q72" s="64"/>
      <c r="V72" s="768">
        <v>69</v>
      </c>
      <c r="W72" s="43" t="s">
        <v>50</v>
      </c>
      <c r="X72" s="44"/>
      <c r="Y72" s="40">
        <v>0</v>
      </c>
      <c r="Z72" s="37"/>
      <c r="AA72" s="26">
        <f t="shared" si="71"/>
        <v>0</v>
      </c>
      <c r="AB72" s="64"/>
      <c r="AC72" s="64"/>
      <c r="AD72" s="64"/>
      <c r="AE72" s="64"/>
      <c r="AX72" s="782">
        <v>62</v>
      </c>
      <c r="BB72" s="40" t="e">
        <f t="shared" si="30"/>
        <v>#DIV/0!</v>
      </c>
      <c r="BC72" s="792">
        <f t="shared" si="31"/>
        <v>0</v>
      </c>
      <c r="BD72" s="776">
        <f t="shared" si="32"/>
        <v>-0.2</v>
      </c>
      <c r="BE72" s="790">
        <f t="shared" si="72"/>
        <v>0</v>
      </c>
      <c r="BF72" s="776">
        <f t="shared" si="3"/>
        <v>-0.2</v>
      </c>
      <c r="BG72" s="776">
        <f t="shared" si="69"/>
        <v>0</v>
      </c>
      <c r="BI72" s="40">
        <v>0.2</v>
      </c>
      <c r="BJ72" s="2">
        <v>0.2</v>
      </c>
      <c r="BL72"/>
      <c r="BM72"/>
      <c r="BN72"/>
      <c r="BO72"/>
      <c r="BP72"/>
      <c r="BQ72"/>
      <c r="BR72"/>
      <c r="BS72"/>
      <c r="BT72"/>
      <c r="BU72"/>
      <c r="BV72"/>
      <c r="BW72"/>
      <c r="BX72"/>
    </row>
    <row r="73" spans="1:122" ht="15">
      <c r="A73" s="768">
        <v>70</v>
      </c>
      <c r="B73" s="24" t="s">
        <v>33</v>
      </c>
      <c r="C73" s="37">
        <v>0</v>
      </c>
      <c r="D73" s="12"/>
      <c r="E73" s="12"/>
      <c r="F73" s="13"/>
      <c r="G73" s="769"/>
      <c r="H73" s="768">
        <v>70</v>
      </c>
      <c r="I73" s="43" t="s">
        <v>54</v>
      </c>
      <c r="J73" s="44"/>
      <c r="K73" s="40">
        <v>0</v>
      </c>
      <c r="L73" s="37"/>
      <c r="M73" s="26">
        <f t="shared" si="70"/>
        <v>0</v>
      </c>
      <c r="N73" s="64"/>
      <c r="O73" s="64"/>
      <c r="P73" s="64"/>
      <c r="Q73" s="64"/>
      <c r="V73" s="768">
        <v>70</v>
      </c>
      <c r="W73" s="43" t="s">
        <v>54</v>
      </c>
      <c r="X73" s="44"/>
      <c r="Y73" s="40">
        <v>0</v>
      </c>
      <c r="Z73" s="37"/>
      <c r="AA73" s="26">
        <f t="shared" si="71"/>
        <v>0</v>
      </c>
      <c r="AB73" s="64"/>
      <c r="AC73" s="64"/>
      <c r="AD73" s="64"/>
      <c r="AE73" s="64"/>
      <c r="AX73" s="775">
        <v>63</v>
      </c>
      <c r="BB73" s="40" t="e">
        <f t="shared" si="30"/>
        <v>#DIV/0!</v>
      </c>
      <c r="BC73" s="792">
        <f t="shared" si="31"/>
        <v>0</v>
      </c>
      <c r="BD73" s="776">
        <f t="shared" si="32"/>
        <v>-0.2</v>
      </c>
      <c r="BE73" s="790">
        <f t="shared" si="72"/>
        <v>0</v>
      </c>
      <c r="BF73" s="776">
        <f t="shared" si="3"/>
        <v>-0.2</v>
      </c>
      <c r="BG73" s="776">
        <f t="shared" si="69"/>
        <v>0</v>
      </c>
      <c r="BI73" s="40">
        <v>0.2</v>
      </c>
      <c r="BJ73" s="2">
        <v>0.2</v>
      </c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122" ht="15">
      <c r="A74" s="768">
        <v>71</v>
      </c>
      <c r="B74" s="24" t="s">
        <v>11</v>
      </c>
      <c r="C74" s="37">
        <v>0</v>
      </c>
      <c r="D74" s="26"/>
      <c r="E74" s="26"/>
      <c r="F74" s="29"/>
      <c r="G74" s="786"/>
      <c r="H74" s="768">
        <v>71</v>
      </c>
      <c r="I74" s="43" t="s">
        <v>33</v>
      </c>
      <c r="J74" s="44"/>
      <c r="K74" s="40">
        <v>0</v>
      </c>
      <c r="L74" s="37"/>
      <c r="M74" s="26">
        <f t="shared" si="70"/>
        <v>0</v>
      </c>
      <c r="N74" s="64"/>
      <c r="O74" s="64"/>
      <c r="P74" s="64"/>
      <c r="Q74" s="64"/>
      <c r="V74" s="768">
        <v>71</v>
      </c>
      <c r="W74" s="43" t="s">
        <v>33</v>
      </c>
      <c r="X74" s="44"/>
      <c r="Y74" s="40">
        <v>0</v>
      </c>
      <c r="Z74" s="37"/>
      <c r="AA74" s="26">
        <f t="shared" si="71"/>
        <v>0</v>
      </c>
      <c r="AB74" s="64"/>
      <c r="AC74" s="64"/>
      <c r="AD74" s="64"/>
      <c r="AE74" s="64"/>
      <c r="AX74" s="782">
        <v>64</v>
      </c>
      <c r="BB74" s="40" t="e">
        <f t="shared" si="30"/>
        <v>#DIV/0!</v>
      </c>
      <c r="BC74" s="792">
        <f t="shared" si="31"/>
        <v>0</v>
      </c>
      <c r="BD74" s="776">
        <f t="shared" si="32"/>
        <v>-0.2</v>
      </c>
      <c r="BE74" s="790">
        <f t="shared" si="72"/>
        <v>0</v>
      </c>
      <c r="BF74" s="776">
        <f t="shared" si="3"/>
        <v>-0.2</v>
      </c>
      <c r="BG74" s="776">
        <f t="shared" si="69"/>
        <v>0</v>
      </c>
      <c r="BI74" s="40">
        <v>0.2</v>
      </c>
      <c r="BJ74" s="2">
        <v>0.2</v>
      </c>
      <c r="BL74"/>
      <c r="BM74"/>
      <c r="BN74"/>
      <c r="BO74"/>
      <c r="BP74"/>
      <c r="BQ74"/>
      <c r="BR74"/>
      <c r="BS74"/>
      <c r="BT74"/>
      <c r="BU74"/>
      <c r="BV74"/>
      <c r="BW74"/>
      <c r="BX74"/>
    </row>
    <row r="75" spans="1:122" ht="15" customHeight="1">
      <c r="A75" s="768">
        <v>72</v>
      </c>
      <c r="B75" s="24" t="s">
        <v>12</v>
      </c>
      <c r="C75" s="37">
        <v>0</v>
      </c>
      <c r="D75" s="26"/>
      <c r="E75" s="26"/>
      <c r="F75" s="29"/>
      <c r="G75" s="786"/>
      <c r="H75" s="768">
        <v>72</v>
      </c>
      <c r="I75" s="43" t="s">
        <v>11</v>
      </c>
      <c r="J75" s="44"/>
      <c r="K75" s="40">
        <v>0</v>
      </c>
      <c r="L75" s="37"/>
      <c r="M75" s="26">
        <f t="shared" si="70"/>
        <v>0</v>
      </c>
      <c r="N75" s="64"/>
      <c r="O75" s="64"/>
      <c r="P75" s="64"/>
      <c r="Q75" s="64"/>
      <c r="V75" s="768">
        <v>72</v>
      </c>
      <c r="W75" s="43" t="s">
        <v>11</v>
      </c>
      <c r="X75" s="44"/>
      <c r="Y75" s="40">
        <v>0</v>
      </c>
      <c r="Z75" s="37"/>
      <c r="AA75" s="26">
        <f t="shared" si="71"/>
        <v>0</v>
      </c>
      <c r="AB75" s="64"/>
      <c r="AC75" s="64"/>
      <c r="AD75" s="64"/>
      <c r="AE75" s="64"/>
      <c r="AJ75" s="23"/>
      <c r="AK75" s="23"/>
      <c r="AX75" s="775">
        <v>65</v>
      </c>
      <c r="BB75" s="40" t="e">
        <f t="shared" si="30"/>
        <v>#DIV/0!</v>
      </c>
      <c r="BC75" s="792">
        <f t="shared" si="31"/>
        <v>0</v>
      </c>
      <c r="BD75" s="776">
        <f t="shared" si="32"/>
        <v>-0.2</v>
      </c>
      <c r="BE75" s="790">
        <f t="shared" si="72"/>
        <v>0</v>
      </c>
      <c r="BF75" s="776">
        <f t="shared" ref="BF75:BF85" si="73">BA75-BJ75</f>
        <v>-0.2</v>
      </c>
      <c r="BG75" s="776">
        <f t="shared" si="69"/>
        <v>0</v>
      </c>
      <c r="BI75" s="40">
        <v>0.2</v>
      </c>
      <c r="BJ75" s="2">
        <v>0.2</v>
      </c>
      <c r="BL75"/>
      <c r="BM75"/>
      <c r="BN75"/>
      <c r="BO75"/>
      <c r="BP75"/>
      <c r="BQ75"/>
      <c r="BR75"/>
      <c r="BS75"/>
      <c r="BT75"/>
      <c r="BU75"/>
      <c r="BV75"/>
      <c r="BW75"/>
      <c r="BX75"/>
    </row>
    <row r="76" spans="1:122" ht="15">
      <c r="A76" s="768">
        <v>73</v>
      </c>
      <c r="B76" s="24" t="s">
        <v>69</v>
      </c>
      <c r="C76" s="37">
        <v>0</v>
      </c>
      <c r="D76" s="26"/>
      <c r="E76" s="12"/>
      <c r="F76" s="13"/>
      <c r="G76" s="769"/>
      <c r="H76" s="768">
        <v>73</v>
      </c>
      <c r="I76" s="43" t="s">
        <v>12</v>
      </c>
      <c r="J76" s="44"/>
      <c r="K76" s="40">
        <v>0</v>
      </c>
      <c r="L76" s="37"/>
      <c r="M76" s="26">
        <f t="shared" si="70"/>
        <v>0</v>
      </c>
      <c r="N76" s="64"/>
      <c r="O76" s="64"/>
      <c r="P76" s="64"/>
      <c r="Q76" s="64"/>
      <c r="V76" s="768">
        <v>73</v>
      </c>
      <c r="W76" s="43" t="s">
        <v>12</v>
      </c>
      <c r="X76" s="44"/>
      <c r="Y76" s="40">
        <v>0</v>
      </c>
      <c r="Z76" s="37"/>
      <c r="AA76" s="26">
        <f t="shared" si="71"/>
        <v>0</v>
      </c>
      <c r="AB76" s="64"/>
      <c r="AC76" s="64"/>
      <c r="AD76" s="64"/>
      <c r="AE76" s="64"/>
      <c r="AX76" s="782">
        <v>66</v>
      </c>
      <c r="BB76" s="40" t="e">
        <f t="shared" ref="BB76:BB85" si="74">BA76/AZ76*100</f>
        <v>#DIV/0!</v>
      </c>
      <c r="BC76" s="792">
        <f t="shared" ref="BC76:BC85" si="75">BA76/194.2*100</f>
        <v>0</v>
      </c>
      <c r="BD76" s="776">
        <f t="shared" ref="BD76:BD85" si="76">BA76-BI76</f>
        <v>-0.2</v>
      </c>
      <c r="BE76" s="790">
        <f t="shared" si="72"/>
        <v>0</v>
      </c>
      <c r="BF76" s="776">
        <f t="shared" si="73"/>
        <v>-0.2</v>
      </c>
      <c r="BG76" s="776">
        <f t="shared" si="69"/>
        <v>0</v>
      </c>
      <c r="BI76" s="40">
        <v>0.2</v>
      </c>
      <c r="BJ76" s="2">
        <v>0.2</v>
      </c>
      <c r="BL76"/>
      <c r="BM76"/>
      <c r="BN76"/>
      <c r="BO76"/>
      <c r="BP76"/>
      <c r="BQ76"/>
      <c r="BR76"/>
      <c r="BS76"/>
      <c r="BT76"/>
      <c r="BU76"/>
      <c r="BV76"/>
      <c r="BW76"/>
      <c r="BX76"/>
    </row>
    <row r="77" spans="1:122" ht="15">
      <c r="A77" s="768">
        <v>74</v>
      </c>
      <c r="B77" s="24" t="s">
        <v>55</v>
      </c>
      <c r="C77" s="40">
        <v>0</v>
      </c>
      <c r="D77" s="12"/>
      <c r="E77" s="26"/>
      <c r="F77" s="29"/>
      <c r="G77" s="786"/>
      <c r="H77" s="768">
        <v>74</v>
      </c>
      <c r="I77" s="43" t="s">
        <v>13</v>
      </c>
      <c r="J77" s="44"/>
      <c r="K77" s="40">
        <v>0</v>
      </c>
      <c r="L77" s="40"/>
      <c r="M77" s="26">
        <f t="shared" si="70"/>
        <v>0</v>
      </c>
      <c r="N77" s="64"/>
      <c r="O77" s="64"/>
      <c r="P77" s="64"/>
      <c r="Q77" s="64"/>
      <c r="V77" s="768">
        <v>74</v>
      </c>
      <c r="W77" s="43" t="s">
        <v>13</v>
      </c>
      <c r="X77" s="44"/>
      <c r="Y77" s="40">
        <v>0</v>
      </c>
      <c r="Z77" s="40"/>
      <c r="AA77" s="26">
        <f t="shared" si="71"/>
        <v>0</v>
      </c>
      <c r="AB77" s="64"/>
      <c r="AC77" s="64"/>
      <c r="AD77" s="64"/>
      <c r="AE77" s="64"/>
      <c r="AX77" s="775">
        <v>67</v>
      </c>
      <c r="BB77" s="40" t="e">
        <f t="shared" si="74"/>
        <v>#DIV/0!</v>
      </c>
      <c r="BC77" s="792">
        <f t="shared" si="75"/>
        <v>0</v>
      </c>
      <c r="BD77" s="776">
        <f t="shared" si="76"/>
        <v>-0.2</v>
      </c>
      <c r="BE77" s="790">
        <f t="shared" si="72"/>
        <v>0</v>
      </c>
      <c r="BF77" s="776">
        <f t="shared" si="73"/>
        <v>-0.2</v>
      </c>
      <c r="BG77" s="776">
        <f t="shared" si="69"/>
        <v>0</v>
      </c>
      <c r="BI77" s="40">
        <v>0.2</v>
      </c>
      <c r="BJ77" s="2">
        <v>0.2</v>
      </c>
      <c r="BL77"/>
      <c r="BM77"/>
      <c r="BN77"/>
      <c r="BO77"/>
      <c r="BP77"/>
      <c r="BQ77"/>
      <c r="BR77"/>
      <c r="BS77"/>
      <c r="BT77"/>
      <c r="BU77"/>
      <c r="BV77"/>
      <c r="BW77"/>
      <c r="BX77"/>
    </row>
    <row r="78" spans="1:122" s="23" customFormat="1" ht="15">
      <c r="A78" s="768">
        <v>75</v>
      </c>
      <c r="B78" s="24" t="s">
        <v>51</v>
      </c>
      <c r="C78" s="40">
        <v>0</v>
      </c>
      <c r="D78" s="26"/>
      <c r="E78" s="26"/>
      <c r="F78" s="29"/>
      <c r="G78" s="786"/>
      <c r="H78" s="768">
        <v>75</v>
      </c>
      <c r="I78" s="43" t="s">
        <v>55</v>
      </c>
      <c r="J78" s="44"/>
      <c r="K78" s="40">
        <v>0</v>
      </c>
      <c r="L78" s="40"/>
      <c r="M78" s="26">
        <f t="shared" si="70"/>
        <v>0</v>
      </c>
      <c r="N78" s="825"/>
      <c r="O78" s="825"/>
      <c r="P78" s="825"/>
      <c r="Q78" s="825"/>
      <c r="V78" s="768">
        <v>75</v>
      </c>
      <c r="W78" s="43" t="s">
        <v>55</v>
      </c>
      <c r="X78" s="44"/>
      <c r="Y78" s="40">
        <v>0</v>
      </c>
      <c r="Z78" s="40"/>
      <c r="AA78" s="26">
        <f t="shared" si="71"/>
        <v>0</v>
      </c>
      <c r="AB78" s="825"/>
      <c r="AC78" s="825"/>
      <c r="AD78" s="825"/>
      <c r="AE78" s="825"/>
      <c r="AJ78" s="2"/>
      <c r="AK78" s="2"/>
      <c r="AX78" s="782">
        <v>68</v>
      </c>
      <c r="BB78" s="40" t="e">
        <f t="shared" si="74"/>
        <v>#DIV/0!</v>
      </c>
      <c r="BC78" s="792">
        <f t="shared" si="75"/>
        <v>0</v>
      </c>
      <c r="BD78" s="776">
        <f t="shared" si="76"/>
        <v>-0.2</v>
      </c>
      <c r="BE78" s="790">
        <f t="shared" si="72"/>
        <v>0</v>
      </c>
      <c r="BF78" s="776">
        <f t="shared" si="73"/>
        <v>-0.2</v>
      </c>
      <c r="BG78" s="776">
        <f t="shared" si="69"/>
        <v>0</v>
      </c>
      <c r="BH78" s="2"/>
      <c r="BI78" s="40">
        <v>0.2</v>
      </c>
      <c r="BJ78" s="2">
        <v>0.2</v>
      </c>
      <c r="BL78"/>
      <c r="BM78"/>
      <c r="BN78"/>
      <c r="BO78"/>
      <c r="BP78"/>
      <c r="BQ78"/>
      <c r="BR78"/>
      <c r="BS78"/>
      <c r="BT78"/>
      <c r="BU78"/>
      <c r="BV78"/>
      <c r="BW78"/>
      <c r="BX78"/>
      <c r="DR78" s="913"/>
    </row>
    <row r="79" spans="1:122" ht="15">
      <c r="A79" s="768">
        <v>76</v>
      </c>
      <c r="B79" s="24" t="s">
        <v>74</v>
      </c>
      <c r="C79" s="40">
        <v>0</v>
      </c>
      <c r="D79" s="26"/>
      <c r="E79" s="26"/>
      <c r="F79" s="29"/>
      <c r="G79" s="786"/>
      <c r="H79" s="768">
        <v>76</v>
      </c>
      <c r="I79" s="43" t="s">
        <v>74</v>
      </c>
      <c r="J79" s="44"/>
      <c r="K79" s="40">
        <v>0</v>
      </c>
      <c r="L79" s="40"/>
      <c r="M79" s="26">
        <f t="shared" si="70"/>
        <v>0</v>
      </c>
      <c r="N79" s="64"/>
      <c r="O79" s="64"/>
      <c r="P79" s="64"/>
      <c r="Q79" s="64"/>
      <c r="V79" s="768">
        <v>76</v>
      </c>
      <c r="W79" s="43" t="s">
        <v>74</v>
      </c>
      <c r="X79" s="44"/>
      <c r="Y79" s="40">
        <v>0</v>
      </c>
      <c r="Z79" s="40"/>
      <c r="AA79" s="26">
        <f t="shared" si="71"/>
        <v>0</v>
      </c>
      <c r="AB79" s="64"/>
      <c r="AC79" s="64"/>
      <c r="AD79" s="64"/>
      <c r="AE79" s="64"/>
      <c r="AX79" s="775">
        <v>69</v>
      </c>
      <c r="BB79" s="40" t="e">
        <f t="shared" si="74"/>
        <v>#DIV/0!</v>
      </c>
      <c r="BC79" s="792">
        <f t="shared" si="75"/>
        <v>0</v>
      </c>
      <c r="BD79" s="776">
        <f t="shared" si="76"/>
        <v>-0.2</v>
      </c>
      <c r="BE79" s="790">
        <f t="shared" si="72"/>
        <v>0</v>
      </c>
      <c r="BF79" s="776">
        <f t="shared" si="73"/>
        <v>-0.2</v>
      </c>
      <c r="BG79" s="776">
        <f t="shared" si="69"/>
        <v>0</v>
      </c>
      <c r="BI79" s="40">
        <v>0.2</v>
      </c>
      <c r="BJ79" s="2">
        <v>0.2</v>
      </c>
      <c r="BL79"/>
      <c r="BM79"/>
      <c r="BN79"/>
      <c r="BO79"/>
      <c r="BP79"/>
      <c r="BQ79"/>
      <c r="BR79"/>
      <c r="BS79"/>
      <c r="BT79"/>
      <c r="BU79"/>
      <c r="BV79"/>
      <c r="BW79"/>
      <c r="BX79"/>
    </row>
    <row r="80" spans="1:122" ht="15">
      <c r="A80" s="768">
        <v>77</v>
      </c>
      <c r="B80" s="24" t="s">
        <v>56</v>
      </c>
      <c r="C80" s="40">
        <v>0</v>
      </c>
      <c r="D80" s="26"/>
      <c r="E80" s="12"/>
      <c r="F80" s="13"/>
      <c r="G80" s="769"/>
      <c r="H80" s="768">
        <v>77</v>
      </c>
      <c r="I80" s="43" t="s">
        <v>56</v>
      </c>
      <c r="J80" s="44"/>
      <c r="K80" s="40">
        <v>0</v>
      </c>
      <c r="L80" s="37"/>
      <c r="M80" s="26">
        <f t="shared" si="70"/>
        <v>0</v>
      </c>
      <c r="N80" s="64"/>
      <c r="O80" s="64"/>
      <c r="P80" s="64"/>
      <c r="Q80" s="64"/>
      <c r="V80" s="768">
        <v>77</v>
      </c>
      <c r="W80" s="43" t="s">
        <v>56</v>
      </c>
      <c r="X80" s="44"/>
      <c r="Y80" s="40">
        <v>0</v>
      </c>
      <c r="Z80" s="37"/>
      <c r="AA80" s="26">
        <f t="shared" si="71"/>
        <v>0</v>
      </c>
      <c r="AB80" s="64"/>
      <c r="AC80" s="64"/>
      <c r="AD80" s="64"/>
      <c r="AE80" s="64"/>
      <c r="AX80" s="782">
        <v>70</v>
      </c>
      <c r="BB80" s="40" t="e">
        <f t="shared" si="74"/>
        <v>#DIV/0!</v>
      </c>
      <c r="BC80" s="792">
        <f t="shared" si="75"/>
        <v>0</v>
      </c>
      <c r="BD80" s="776">
        <f t="shared" si="76"/>
        <v>-0.2</v>
      </c>
      <c r="BE80" s="790">
        <f t="shared" si="72"/>
        <v>0</v>
      </c>
      <c r="BF80" s="776">
        <f t="shared" si="73"/>
        <v>-0.2</v>
      </c>
      <c r="BG80" s="776">
        <f t="shared" si="69"/>
        <v>0</v>
      </c>
      <c r="BI80" s="40">
        <v>0.2</v>
      </c>
      <c r="BJ80" s="2">
        <v>0.2</v>
      </c>
      <c r="BL80"/>
      <c r="BM80"/>
      <c r="BN80"/>
      <c r="BO80"/>
      <c r="BP80"/>
      <c r="BQ80"/>
      <c r="BR80"/>
      <c r="BS80"/>
      <c r="BT80"/>
      <c r="BU80"/>
      <c r="BV80"/>
      <c r="BW80"/>
      <c r="BX80"/>
    </row>
    <row r="81" spans="1:76" ht="15">
      <c r="A81" s="768">
        <v>78</v>
      </c>
      <c r="B81" s="24" t="s">
        <v>31</v>
      </c>
      <c r="C81" s="37">
        <v>0</v>
      </c>
      <c r="D81" s="12"/>
      <c r="E81" s="26"/>
      <c r="F81" s="29"/>
      <c r="G81" s="786"/>
      <c r="H81" s="768">
        <v>78</v>
      </c>
      <c r="I81" s="43" t="s">
        <v>31</v>
      </c>
      <c r="J81" s="44"/>
      <c r="K81" s="40">
        <v>0</v>
      </c>
      <c r="L81" s="37"/>
      <c r="M81" s="26">
        <f t="shared" si="70"/>
        <v>0</v>
      </c>
      <c r="N81" s="64"/>
      <c r="O81" s="64"/>
      <c r="P81" s="64"/>
      <c r="Q81" s="64"/>
      <c r="V81" s="768">
        <v>78</v>
      </c>
      <c r="W81" s="43" t="s">
        <v>31</v>
      </c>
      <c r="X81" s="44"/>
      <c r="Y81" s="40">
        <v>0</v>
      </c>
      <c r="Z81" s="37"/>
      <c r="AA81" s="26">
        <f t="shared" si="71"/>
        <v>0</v>
      </c>
      <c r="AB81" s="64"/>
      <c r="AC81" s="64"/>
      <c r="AD81" s="64"/>
      <c r="AE81" s="64"/>
      <c r="AX81" s="775">
        <v>71</v>
      </c>
      <c r="BB81" s="40" t="e">
        <f t="shared" si="74"/>
        <v>#DIV/0!</v>
      </c>
      <c r="BC81" s="792">
        <f t="shared" si="75"/>
        <v>0</v>
      </c>
      <c r="BD81" s="776">
        <f t="shared" si="76"/>
        <v>-0.2</v>
      </c>
      <c r="BE81" s="790">
        <f t="shared" si="72"/>
        <v>0</v>
      </c>
      <c r="BF81" s="776">
        <f t="shared" si="73"/>
        <v>-0.2</v>
      </c>
      <c r="BG81" s="776">
        <f t="shared" si="69"/>
        <v>0</v>
      </c>
      <c r="BI81" s="40">
        <v>0.2</v>
      </c>
      <c r="BJ81" s="2">
        <v>0.2</v>
      </c>
      <c r="BL81"/>
      <c r="BM81"/>
      <c r="BN81"/>
      <c r="BO81"/>
      <c r="BP81"/>
      <c r="BQ81"/>
      <c r="BR81"/>
      <c r="BS81"/>
      <c r="BT81"/>
      <c r="BU81"/>
      <c r="BV81"/>
      <c r="BW81"/>
      <c r="BX81"/>
    </row>
    <row r="82" spans="1:76" ht="15">
      <c r="A82" s="768">
        <v>79</v>
      </c>
      <c r="B82" s="24" t="s">
        <v>79</v>
      </c>
      <c r="C82" s="37">
        <v>0</v>
      </c>
      <c r="D82" s="36"/>
      <c r="E82" s="36"/>
      <c r="F82" s="36"/>
      <c r="G82" s="824"/>
      <c r="H82" s="768">
        <v>79</v>
      </c>
      <c r="I82" s="43" t="s">
        <v>79</v>
      </c>
      <c r="J82" s="44"/>
      <c r="K82" s="40">
        <v>0</v>
      </c>
      <c r="L82" s="37"/>
      <c r="M82" s="26">
        <f t="shared" si="70"/>
        <v>0</v>
      </c>
      <c r="N82" s="64"/>
      <c r="O82" s="64"/>
      <c r="P82" s="64"/>
      <c r="Q82" s="64"/>
      <c r="V82" s="768">
        <v>79</v>
      </c>
      <c r="W82" s="43" t="s">
        <v>79</v>
      </c>
      <c r="X82" s="44"/>
      <c r="Y82" s="40">
        <v>0</v>
      </c>
      <c r="Z82" s="37"/>
      <c r="AA82" s="26">
        <f t="shared" si="71"/>
        <v>0</v>
      </c>
      <c r="AB82" s="64"/>
      <c r="AC82" s="64"/>
      <c r="AD82" s="64"/>
      <c r="AE82" s="64"/>
      <c r="AX82" s="782">
        <v>72</v>
      </c>
      <c r="BB82" s="40" t="e">
        <f t="shared" si="74"/>
        <v>#DIV/0!</v>
      </c>
      <c r="BC82" s="792">
        <f t="shared" si="75"/>
        <v>0</v>
      </c>
      <c r="BD82" s="776">
        <f t="shared" si="76"/>
        <v>-0.2</v>
      </c>
      <c r="BE82" s="790">
        <f t="shared" si="72"/>
        <v>0</v>
      </c>
      <c r="BF82" s="776">
        <f t="shared" si="73"/>
        <v>-0.2</v>
      </c>
      <c r="BG82" s="776">
        <f t="shared" si="69"/>
        <v>0</v>
      </c>
      <c r="BI82" s="40">
        <v>0.2</v>
      </c>
      <c r="BJ82" s="2">
        <v>0.2</v>
      </c>
      <c r="BL82"/>
      <c r="BM82"/>
      <c r="BN82"/>
      <c r="BO82"/>
      <c r="BP82"/>
      <c r="BQ82"/>
      <c r="BR82"/>
      <c r="BS82"/>
      <c r="BT82"/>
      <c r="BU82"/>
      <c r="BV82"/>
      <c r="BW82"/>
      <c r="BX82"/>
    </row>
    <row r="83" spans="1:76" ht="15">
      <c r="A83" s="768">
        <v>80</v>
      </c>
      <c r="B83" s="24" t="s">
        <v>14</v>
      </c>
      <c r="C83" s="37">
        <v>0</v>
      </c>
      <c r="D83" s="36"/>
      <c r="E83" s="36"/>
      <c r="F83" s="36"/>
      <c r="G83" s="824"/>
      <c r="H83" s="768">
        <v>80</v>
      </c>
      <c r="I83" s="43" t="s">
        <v>14</v>
      </c>
      <c r="J83" s="44"/>
      <c r="K83" s="40">
        <v>0</v>
      </c>
      <c r="L83" s="37"/>
      <c r="M83" s="26">
        <f t="shared" si="70"/>
        <v>0</v>
      </c>
      <c r="N83" s="64"/>
      <c r="O83" s="64"/>
      <c r="P83" s="64"/>
      <c r="Q83" s="64"/>
      <c r="V83" s="768">
        <v>80</v>
      </c>
      <c r="W83" s="43" t="s">
        <v>14</v>
      </c>
      <c r="X83" s="44"/>
      <c r="Y83" s="40">
        <v>0</v>
      </c>
      <c r="Z83" s="37"/>
      <c r="AA83" s="26">
        <f t="shared" si="71"/>
        <v>0</v>
      </c>
      <c r="AB83" s="64"/>
      <c r="AC83" s="64"/>
      <c r="AD83" s="64"/>
      <c r="AE83" s="64"/>
      <c r="AX83" s="775">
        <v>73</v>
      </c>
      <c r="BB83" s="40" t="e">
        <f t="shared" si="74"/>
        <v>#DIV/0!</v>
      </c>
      <c r="BC83" s="792">
        <f t="shared" si="75"/>
        <v>0</v>
      </c>
      <c r="BD83" s="776">
        <f t="shared" si="76"/>
        <v>-0.2</v>
      </c>
      <c r="BE83" s="790">
        <f t="shared" si="72"/>
        <v>0</v>
      </c>
      <c r="BF83" s="776">
        <f t="shared" si="73"/>
        <v>-0.2</v>
      </c>
      <c r="BG83" s="776">
        <f t="shared" si="69"/>
        <v>0</v>
      </c>
      <c r="BI83" s="40">
        <v>0.2</v>
      </c>
      <c r="BJ83" s="2">
        <v>0.2</v>
      </c>
      <c r="BL83"/>
      <c r="BM83"/>
      <c r="BN83"/>
      <c r="BO83"/>
      <c r="BP83"/>
      <c r="BQ83"/>
      <c r="BR83"/>
      <c r="BS83"/>
      <c r="BT83"/>
      <c r="BU83"/>
      <c r="BV83"/>
      <c r="BW83"/>
      <c r="BX83"/>
    </row>
    <row r="84" spans="1:76" ht="15">
      <c r="H84" s="819"/>
      <c r="I84" s="20" t="s">
        <v>375</v>
      </c>
      <c r="K84" s="20"/>
      <c r="V84" s="819"/>
      <c r="W84" s="20" t="s">
        <v>375</v>
      </c>
      <c r="Y84" s="20"/>
      <c r="Z84" s="827"/>
      <c r="AA84" s="827"/>
      <c r="AX84" s="667">
        <v>39</v>
      </c>
      <c r="AY84" s="668" t="s">
        <v>38</v>
      </c>
      <c r="AZ84" s="594">
        <v>17.100000000000001</v>
      </c>
      <c r="BA84" s="594">
        <v>0.2</v>
      </c>
      <c r="BB84" s="594">
        <f t="shared" si="74"/>
        <v>1.1695906432748537</v>
      </c>
      <c r="BC84" s="792">
        <f t="shared" si="75"/>
        <v>0.10298661174047376</v>
      </c>
      <c r="BD84" s="793">
        <f t="shared" si="76"/>
        <v>0.2</v>
      </c>
      <c r="BE84" s="794" t="s">
        <v>84</v>
      </c>
      <c r="BF84" s="793">
        <f t="shared" si="73"/>
        <v>-3.1999999999999997</v>
      </c>
      <c r="BG84" s="793">
        <f t="shared" si="69"/>
        <v>5.882352941176471</v>
      </c>
      <c r="BI84" s="40">
        <v>0</v>
      </c>
      <c r="BJ84" s="2">
        <v>3.4</v>
      </c>
      <c r="BL84"/>
      <c r="BM84"/>
      <c r="BN84"/>
      <c r="BO84"/>
      <c r="BP84"/>
      <c r="BQ84"/>
      <c r="BR84"/>
      <c r="BS84"/>
      <c r="BT84"/>
      <c r="BU84"/>
      <c r="BV84"/>
      <c r="BW84"/>
      <c r="BX84"/>
    </row>
    <row r="85" spans="1:76">
      <c r="H85" s="20"/>
      <c r="I85" s="20"/>
      <c r="K85" s="20"/>
      <c r="V85" s="20"/>
      <c r="W85" s="20"/>
      <c r="Y85" s="20"/>
      <c r="AX85" s="775">
        <v>40</v>
      </c>
      <c r="AY85" s="43" t="s">
        <v>42</v>
      </c>
      <c r="AZ85" s="40">
        <v>37.200000000000003</v>
      </c>
      <c r="BA85" s="40">
        <v>0.1</v>
      </c>
      <c r="BB85" s="40">
        <f t="shared" si="74"/>
        <v>0.26881720430107525</v>
      </c>
      <c r="BC85" s="26">
        <f t="shared" si="75"/>
        <v>5.1493305870236879E-2</v>
      </c>
      <c r="BD85" s="776">
        <f t="shared" si="76"/>
        <v>-1.7999999999999998</v>
      </c>
      <c r="BE85" s="790">
        <f t="shared" si="72"/>
        <v>5.2631578947368425</v>
      </c>
      <c r="BF85" s="776">
        <f t="shared" si="73"/>
        <v>-2.1</v>
      </c>
      <c r="BG85" s="776">
        <f t="shared" si="69"/>
        <v>4.5454545454545459</v>
      </c>
      <c r="BI85" s="40">
        <v>1.9</v>
      </c>
      <c r="BJ85" s="2">
        <v>2.2000000000000002</v>
      </c>
      <c r="BL85"/>
      <c r="BM85"/>
      <c r="BN85"/>
      <c r="BO85"/>
      <c r="BP85"/>
      <c r="BQ85"/>
      <c r="BR85"/>
      <c r="BS85"/>
      <c r="BT85"/>
      <c r="BU85"/>
      <c r="BV85"/>
      <c r="BW85"/>
      <c r="BX85"/>
    </row>
    <row r="86" spans="1:76">
      <c r="H86" s="20"/>
      <c r="I86" s="20"/>
      <c r="K86" s="20"/>
      <c r="V86" s="20"/>
      <c r="W86" s="20"/>
      <c r="Y86" s="20"/>
    </row>
    <row r="87" spans="1:76">
      <c r="H87" s="20"/>
      <c r="I87" s="20"/>
      <c r="K87" s="20"/>
      <c r="V87" s="20"/>
      <c r="W87" s="20"/>
      <c r="Y87" s="20"/>
      <c r="AX87" s="819"/>
      <c r="AY87" s="20" t="s">
        <v>375</v>
      </c>
      <c r="AZ87" s="745"/>
      <c r="BL87"/>
      <c r="BM87"/>
      <c r="BN87"/>
      <c r="BO87"/>
    </row>
    <row r="88" spans="1:76">
      <c r="H88" s="20"/>
      <c r="I88" s="20"/>
      <c r="K88" s="20"/>
      <c r="V88" s="20"/>
      <c r="W88" s="20"/>
      <c r="Y88" s="20"/>
      <c r="BL88"/>
      <c r="BM88"/>
      <c r="BN88"/>
      <c r="BO88"/>
    </row>
    <row r="89" spans="1:76">
      <c r="H89" s="20"/>
      <c r="I89" s="20"/>
      <c r="K89" s="20"/>
      <c r="V89" s="20"/>
      <c r="W89" s="20"/>
      <c r="Y89" s="20"/>
    </row>
    <row r="90" spans="1:76">
      <c r="H90" s="20"/>
      <c r="I90" s="20"/>
      <c r="K90" s="20"/>
      <c r="V90" s="20"/>
      <c r="W90" s="20"/>
      <c r="Y90" s="20"/>
    </row>
    <row r="91" spans="1:76">
      <c r="H91" s="20"/>
      <c r="I91" s="20"/>
      <c r="K91" s="20"/>
      <c r="V91" s="20"/>
      <c r="W91" s="20"/>
      <c r="Y91" s="20"/>
    </row>
    <row r="92" spans="1:76">
      <c r="H92" s="20"/>
      <c r="I92" s="20"/>
      <c r="K92" s="20"/>
      <c r="V92" s="20"/>
      <c r="W92" s="20"/>
      <c r="Y92" s="20"/>
    </row>
    <row r="93" spans="1:76">
      <c r="H93" s="20"/>
      <c r="I93" s="20"/>
      <c r="K93" s="20"/>
      <c r="V93" s="20"/>
      <c r="W93" s="20"/>
      <c r="Y93" s="20"/>
    </row>
    <row r="94" spans="1:76">
      <c r="H94" s="20"/>
      <c r="I94" s="20"/>
      <c r="K94" s="20"/>
      <c r="V94" s="20"/>
      <c r="W94" s="20"/>
      <c r="Y94" s="20"/>
    </row>
    <row r="95" spans="1:76">
      <c r="H95" s="20"/>
      <c r="I95" s="20"/>
      <c r="K95" s="20"/>
      <c r="V95" s="20"/>
      <c r="W95" s="20"/>
      <c r="Y95" s="20"/>
    </row>
    <row r="96" spans="1:76">
      <c r="H96" s="20"/>
      <c r="I96" s="20"/>
      <c r="K96" s="20"/>
      <c r="V96" s="20"/>
      <c r="W96" s="20"/>
      <c r="Y96" s="20"/>
    </row>
  </sheetData>
  <mergeCells count="80">
    <mergeCell ref="EJ8:EK8"/>
    <mergeCell ref="EF8:EF9"/>
    <mergeCell ref="EG8:EG9"/>
    <mergeCell ref="EH8:EH9"/>
    <mergeCell ref="EG7:EM7"/>
    <mergeCell ref="EL8:EM8"/>
    <mergeCell ref="DR8:DR9"/>
    <mergeCell ref="DS8:DS9"/>
    <mergeCell ref="DT8:DT9"/>
    <mergeCell ref="DS7:DY7"/>
    <mergeCell ref="DU8:DU9"/>
    <mergeCell ref="DV8:DW8"/>
    <mergeCell ref="DX8:DY8"/>
    <mergeCell ref="EI8:EI9"/>
    <mergeCell ref="DD8:DD9"/>
    <mergeCell ref="DE8:DE9"/>
    <mergeCell ref="DF8:DF9"/>
    <mergeCell ref="DE7:DK7"/>
    <mergeCell ref="DG8:DG9"/>
    <mergeCell ref="DH8:DI8"/>
    <mergeCell ref="DJ8:DK8"/>
    <mergeCell ref="AP8:AQ8"/>
    <mergeCell ref="AR8:AS8"/>
    <mergeCell ref="Z8:Z9"/>
    <mergeCell ref="AA8:AA9"/>
    <mergeCell ref="AB8:AC8"/>
    <mergeCell ref="AD8:AE8"/>
    <mergeCell ref="Y8:Y9"/>
    <mergeCell ref="Y7:AE7"/>
    <mergeCell ref="E7:F7"/>
    <mergeCell ref="X8:X9"/>
    <mergeCell ref="I7:I9"/>
    <mergeCell ref="K7:Q7"/>
    <mergeCell ref="V7:V9"/>
    <mergeCell ref="W7:W9"/>
    <mergeCell ref="H7:H9"/>
    <mergeCell ref="BO7:BU7"/>
    <mergeCell ref="J8:J9"/>
    <mergeCell ref="K8:K9"/>
    <mergeCell ref="L8:L9"/>
    <mergeCell ref="M8:M9"/>
    <mergeCell ref="N8:O8"/>
    <mergeCell ref="P8:Q8"/>
    <mergeCell ref="BT8:BU8"/>
    <mergeCell ref="AZ8:AZ9"/>
    <mergeCell ref="AM7:AS7"/>
    <mergeCell ref="BB8:BB9"/>
    <mergeCell ref="BC8:BC9"/>
    <mergeCell ref="BD8:BE8"/>
    <mergeCell ref="BF8:BG8"/>
    <mergeCell ref="A10:B10"/>
    <mergeCell ref="BA7:BG7"/>
    <mergeCell ref="A6:A9"/>
    <mergeCell ref="B6:B9"/>
    <mergeCell ref="C6:F6"/>
    <mergeCell ref="C7:D7"/>
    <mergeCell ref="BN8:BN9"/>
    <mergeCell ref="BO8:BO9"/>
    <mergeCell ref="BP8:BP9"/>
    <mergeCell ref="BQ8:BQ9"/>
    <mergeCell ref="BR8:BS8"/>
    <mergeCell ref="AL8:AL9"/>
    <mergeCell ref="AM8:AM9"/>
    <mergeCell ref="AN8:AN9"/>
    <mergeCell ref="AO8:AO9"/>
    <mergeCell ref="BA8:BA9"/>
    <mergeCell ref="CB8:CB9"/>
    <mergeCell ref="CC8:CC9"/>
    <mergeCell ref="CD8:CD9"/>
    <mergeCell ref="CE8:CE9"/>
    <mergeCell ref="CF8:CG8"/>
    <mergeCell ref="CH8:CI8"/>
    <mergeCell ref="CR8:CR9"/>
    <mergeCell ref="CS8:CS9"/>
    <mergeCell ref="CT8:CU8"/>
    <mergeCell ref="CV8:CW8"/>
    <mergeCell ref="CC7:CI7"/>
    <mergeCell ref="CQ7:CW7"/>
    <mergeCell ref="CP8:CP9"/>
    <mergeCell ref="CQ8:CQ9"/>
  </mergeCells>
  <pageMargins left="0.35433070866141736" right="0.15748031496062992" top="1.0629921259842521" bottom="0.35433070866141736" header="0.51181102362204722" footer="0.31496062992125984"/>
  <pageSetup scale="95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40"/>
  <sheetViews>
    <sheetView workbookViewId="0">
      <selection activeCell="D6" sqref="D6"/>
    </sheetView>
  </sheetViews>
  <sheetFormatPr defaultRowHeight="12.75"/>
  <cols>
    <col min="1" max="1" width="37.42578125" style="73" customWidth="1"/>
    <col min="2" max="2" width="15.7109375" style="74" customWidth="1"/>
    <col min="3" max="3" width="11.7109375" style="75" customWidth="1"/>
    <col min="4" max="4" width="11.85546875" style="74" customWidth="1"/>
    <col min="5" max="5" width="11" style="74" customWidth="1"/>
    <col min="6" max="6" width="15.28515625" style="74" customWidth="1"/>
    <col min="7" max="8" width="13.140625" style="74" customWidth="1"/>
    <col min="9" max="9" width="11" style="74" customWidth="1"/>
    <col min="10" max="10" width="15.140625" style="74" customWidth="1"/>
    <col min="11" max="16384" width="9.140625" style="72"/>
  </cols>
  <sheetData>
    <row r="1" spans="1:10">
      <c r="A1" s="143"/>
    </row>
    <row r="2" spans="1:10" ht="15.75">
      <c r="A2" s="962" t="s">
        <v>232</v>
      </c>
      <c r="B2" s="962"/>
      <c r="C2" s="962"/>
      <c r="D2" s="962"/>
      <c r="E2" s="962"/>
      <c r="F2" s="962"/>
      <c r="G2" s="962"/>
      <c r="H2" s="962"/>
      <c r="I2" s="962"/>
      <c r="J2" s="962"/>
    </row>
    <row r="3" spans="1:10" ht="15.75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H4" s="76"/>
      <c r="J4" s="76" t="s">
        <v>230</v>
      </c>
    </row>
    <row r="5" spans="1:10" ht="43.5" customHeight="1">
      <c r="A5" s="963"/>
      <c r="B5" s="965" t="s">
        <v>436</v>
      </c>
      <c r="C5" s="967" t="s">
        <v>207</v>
      </c>
      <c r="D5" s="968"/>
      <c r="E5" s="969" t="s">
        <v>233</v>
      </c>
      <c r="F5" s="969"/>
      <c r="G5" s="967" t="s">
        <v>234</v>
      </c>
      <c r="H5" s="968"/>
      <c r="I5" s="969" t="s">
        <v>233</v>
      </c>
      <c r="J5" s="969"/>
    </row>
    <row r="6" spans="1:10" ht="66.75" customHeight="1">
      <c r="A6" s="964"/>
      <c r="B6" s="966"/>
      <c r="C6" s="71" t="s">
        <v>437</v>
      </c>
      <c r="D6" s="71" t="s">
        <v>438</v>
      </c>
      <c r="E6" s="71" t="s">
        <v>235</v>
      </c>
      <c r="F6" s="144" t="s">
        <v>236</v>
      </c>
      <c r="G6" s="71" t="s">
        <v>437</v>
      </c>
      <c r="H6" s="71" t="s">
        <v>438</v>
      </c>
      <c r="I6" s="71" t="s">
        <v>235</v>
      </c>
      <c r="J6" s="144" t="s">
        <v>236</v>
      </c>
    </row>
    <row r="7" spans="1:10">
      <c r="A7" s="145" t="s">
        <v>237</v>
      </c>
      <c r="B7" s="77">
        <v>33981.300000000003</v>
      </c>
      <c r="C7" s="77">
        <v>19455.099999999999</v>
      </c>
      <c r="D7" s="77">
        <v>17711.3</v>
      </c>
      <c r="E7" s="78">
        <f>C7/D7*100</f>
        <v>109.84569173352605</v>
      </c>
      <c r="F7" s="78">
        <f>C7/$B7*100</f>
        <v>57.252371157077562</v>
      </c>
      <c r="G7" s="946">
        <v>26772.1</v>
      </c>
      <c r="H7" s="947">
        <v>25020.3</v>
      </c>
      <c r="I7" s="78">
        <f>G7/H7*100</f>
        <v>107.00151477000675</v>
      </c>
      <c r="J7" s="78">
        <f>G7/$B7*100</f>
        <v>78.784802229461476</v>
      </c>
    </row>
    <row r="8" spans="1:10" s="82" customFormat="1" ht="17.25" customHeight="1">
      <c r="A8" s="79" t="s">
        <v>0</v>
      </c>
      <c r="B8" s="77">
        <v>41847.699999999997</v>
      </c>
      <c r="C8" s="77">
        <v>22459.5</v>
      </c>
      <c r="D8" s="77">
        <v>20355.099999999999</v>
      </c>
      <c r="E8" s="81">
        <f t="shared" ref="E8:E71" si="0">C8/D8*100</f>
        <v>110.33844098039313</v>
      </c>
      <c r="F8" s="78">
        <f t="shared" ref="F8:F71" si="1">C8/B8*100</f>
        <v>53.669616251311304</v>
      </c>
      <c r="G8" s="946">
        <v>31420.7</v>
      </c>
      <c r="H8" s="947">
        <v>29808.6</v>
      </c>
      <c r="I8" s="81">
        <f t="shared" ref="I8:I39" si="2">G8/H8*100</f>
        <v>105.40817079634736</v>
      </c>
      <c r="J8" s="78">
        <f>G8/$B8*100</f>
        <v>75.083457394313186</v>
      </c>
    </row>
    <row r="9" spans="1:10">
      <c r="A9" s="83" t="s">
        <v>1</v>
      </c>
      <c r="B9" s="80">
        <v>25325.3</v>
      </c>
      <c r="C9" s="80">
        <v>27440.5</v>
      </c>
      <c r="D9" s="80">
        <v>24794.799999999999</v>
      </c>
      <c r="E9" s="84">
        <f t="shared" si="0"/>
        <v>110.67038249955637</v>
      </c>
      <c r="F9" s="85">
        <f t="shared" si="1"/>
        <v>108.35212218611427</v>
      </c>
      <c r="G9" s="948">
        <v>25852</v>
      </c>
      <c r="H9" s="947">
        <v>24210.2</v>
      </c>
      <c r="I9" s="84">
        <f t="shared" si="2"/>
        <v>106.78143922809393</v>
      </c>
      <c r="J9" s="85">
        <f t="shared" ref="J9:J72" si="3">G9/$B9*100</f>
        <v>102.07973844337481</v>
      </c>
    </row>
    <row r="10" spans="1:10">
      <c r="A10" s="83" t="s">
        <v>2</v>
      </c>
      <c r="B10" s="80">
        <v>21606.3</v>
      </c>
      <c r="C10" s="80">
        <v>19937.400000000001</v>
      </c>
      <c r="D10" s="80">
        <v>17362.099999999999</v>
      </c>
      <c r="E10" s="84">
        <f t="shared" si="0"/>
        <v>114.83288311897756</v>
      </c>
      <c r="F10" s="85">
        <f t="shared" si="1"/>
        <v>92.275863984115759</v>
      </c>
      <c r="G10" s="949">
        <v>22645</v>
      </c>
      <c r="H10" s="947">
        <v>20774</v>
      </c>
      <c r="I10" s="84">
        <f t="shared" si="2"/>
        <v>109.00645037065561</v>
      </c>
      <c r="J10" s="85">
        <f t="shared" si="3"/>
        <v>104.80739413967224</v>
      </c>
    </row>
    <row r="11" spans="1:10">
      <c r="A11" s="83" t="s">
        <v>3</v>
      </c>
      <c r="B11" s="80">
        <v>23933</v>
      </c>
      <c r="C11" s="80">
        <v>19848.2</v>
      </c>
      <c r="D11" s="80">
        <v>18259.3</v>
      </c>
      <c r="E11" s="84">
        <f t="shared" si="0"/>
        <v>108.70186699380591</v>
      </c>
      <c r="F11" s="85">
        <f t="shared" si="1"/>
        <v>82.932352818284386</v>
      </c>
      <c r="G11" s="949">
        <v>27631.599999999999</v>
      </c>
      <c r="H11" s="947">
        <v>28675.7</v>
      </c>
      <c r="I11" s="84">
        <f t="shared" si="2"/>
        <v>96.358938055566199</v>
      </c>
      <c r="J11" s="85">
        <f t="shared" si="3"/>
        <v>115.45397568211256</v>
      </c>
    </row>
    <row r="12" spans="1:10">
      <c r="A12" s="83" t="s">
        <v>238</v>
      </c>
      <c r="B12" s="80">
        <v>25171.8</v>
      </c>
      <c r="C12" s="80">
        <v>20581.2</v>
      </c>
      <c r="D12" s="80">
        <v>18406.8</v>
      </c>
      <c r="E12" s="84">
        <f t="shared" si="0"/>
        <v>111.81302562096617</v>
      </c>
      <c r="F12" s="85">
        <f t="shared" si="1"/>
        <v>81.762925178175578</v>
      </c>
      <c r="G12" s="950">
        <v>23277.9</v>
      </c>
      <c r="H12" s="947">
        <v>21255.4</v>
      </c>
      <c r="I12" s="84">
        <f t="shared" si="2"/>
        <v>109.51522907120072</v>
      </c>
      <c r="J12" s="85">
        <f t="shared" si="3"/>
        <v>92.476104211856139</v>
      </c>
    </row>
    <row r="13" spans="1:10">
      <c r="A13" s="83" t="s">
        <v>4</v>
      </c>
      <c r="B13" s="80">
        <v>21149.8</v>
      </c>
      <c r="C13" s="80">
        <v>15058.8</v>
      </c>
      <c r="D13" s="80">
        <v>14340.3</v>
      </c>
      <c r="E13" s="84">
        <f t="shared" si="0"/>
        <v>105.01035543189472</v>
      </c>
      <c r="F13" s="85">
        <f t="shared" si="1"/>
        <v>71.200673292418841</v>
      </c>
      <c r="G13" s="949">
        <v>18219.599999999999</v>
      </c>
      <c r="H13" s="947">
        <v>16432.2</v>
      </c>
      <c r="I13" s="84">
        <f t="shared" si="2"/>
        <v>110.87742359513638</v>
      </c>
      <c r="J13" s="85">
        <f t="shared" si="3"/>
        <v>86.145495465678152</v>
      </c>
    </row>
    <row r="14" spans="1:10">
      <c r="A14" s="83" t="s">
        <v>5</v>
      </c>
      <c r="B14" s="80">
        <v>29443.9</v>
      </c>
      <c r="C14" s="80">
        <v>22286.5</v>
      </c>
      <c r="D14" s="80">
        <v>21277</v>
      </c>
      <c r="E14" s="84">
        <f t="shared" si="0"/>
        <v>104.7445598533628</v>
      </c>
      <c r="F14" s="85">
        <f t="shared" si="1"/>
        <v>75.691399576822363</v>
      </c>
      <c r="G14" s="950">
        <v>31501.9</v>
      </c>
      <c r="H14" s="947">
        <v>28903.5</v>
      </c>
      <c r="I14" s="84">
        <f t="shared" si="2"/>
        <v>108.98991471621085</v>
      </c>
      <c r="J14" s="85">
        <f t="shared" si="3"/>
        <v>106.98956320324413</v>
      </c>
    </row>
    <row r="15" spans="1:10">
      <c r="A15" s="83" t="s">
        <v>6</v>
      </c>
      <c r="B15" s="80">
        <v>21702.3</v>
      </c>
      <c r="C15" s="80">
        <v>15178.2</v>
      </c>
      <c r="D15" s="80">
        <v>15209.2</v>
      </c>
      <c r="E15" s="84">
        <f t="shared" si="0"/>
        <v>99.796175998737596</v>
      </c>
      <c r="F15" s="85">
        <f t="shared" si="1"/>
        <v>69.93820931422016</v>
      </c>
      <c r="G15" s="949">
        <v>17748</v>
      </c>
      <c r="H15" s="947">
        <v>16824.400000000001</v>
      </c>
      <c r="I15" s="84">
        <f t="shared" si="2"/>
        <v>105.48964599034734</v>
      </c>
      <c r="J15" s="85">
        <f t="shared" si="3"/>
        <v>81.77935057574544</v>
      </c>
    </row>
    <row r="16" spans="1:10">
      <c r="A16" s="83" t="s">
        <v>86</v>
      </c>
      <c r="B16" s="80">
        <v>23888.799999999999</v>
      </c>
      <c r="C16" s="80">
        <v>21719</v>
      </c>
      <c r="D16" s="80">
        <v>19933.5</v>
      </c>
      <c r="E16" s="84">
        <f t="shared" si="0"/>
        <v>108.95728296586149</v>
      </c>
      <c r="F16" s="85">
        <f t="shared" si="1"/>
        <v>90.917082482167373</v>
      </c>
      <c r="G16" s="950">
        <v>21769.599999999999</v>
      </c>
      <c r="H16" s="947">
        <v>20402.099999999999</v>
      </c>
      <c r="I16" s="84">
        <f t="shared" si="2"/>
        <v>106.70274138446531</v>
      </c>
      <c r="J16" s="85">
        <f t="shared" si="3"/>
        <v>91.128897223803619</v>
      </c>
    </row>
    <row r="17" spans="1:10">
      <c r="A17" s="83" t="s">
        <v>7</v>
      </c>
      <c r="B17" s="80">
        <v>24515.1</v>
      </c>
      <c r="C17" s="80">
        <v>22434.799999999999</v>
      </c>
      <c r="D17" s="80">
        <v>20206.8</v>
      </c>
      <c r="E17" s="84">
        <f t="shared" si="0"/>
        <v>111.02599125047014</v>
      </c>
      <c r="F17" s="85">
        <f t="shared" si="1"/>
        <v>91.514209609587567</v>
      </c>
      <c r="G17" s="949">
        <v>26498.7</v>
      </c>
      <c r="H17" s="947">
        <v>24147.5</v>
      </c>
      <c r="I17" s="84">
        <f t="shared" si="2"/>
        <v>109.73682575836008</v>
      </c>
      <c r="J17" s="85">
        <f t="shared" si="3"/>
        <v>108.09133962333419</v>
      </c>
    </row>
    <row r="18" spans="1:10">
      <c r="A18" s="83" t="s">
        <v>239</v>
      </c>
      <c r="B18" s="80">
        <v>40350.6</v>
      </c>
      <c r="C18" s="80">
        <v>33499.300000000003</v>
      </c>
      <c r="D18" s="80">
        <v>31176.1</v>
      </c>
      <c r="E18" s="84">
        <f t="shared" si="0"/>
        <v>107.45186216364459</v>
      </c>
      <c r="F18" s="85">
        <f t="shared" si="1"/>
        <v>83.020574663078122</v>
      </c>
      <c r="G18" s="949">
        <v>40850.400000000001</v>
      </c>
      <c r="H18" s="947">
        <v>39050.5</v>
      </c>
      <c r="I18" s="84">
        <f t="shared" si="2"/>
        <v>104.60915993393172</v>
      </c>
      <c r="J18" s="85">
        <f t="shared" si="3"/>
        <v>101.23864329154956</v>
      </c>
    </row>
    <row r="19" spans="1:10">
      <c r="A19" s="83" t="s">
        <v>8</v>
      </c>
      <c r="B19" s="80">
        <v>21658.6</v>
      </c>
      <c r="C19" s="80">
        <v>19700.900000000001</v>
      </c>
      <c r="D19" s="80">
        <v>17828.2</v>
      </c>
      <c r="E19" s="84">
        <f t="shared" si="0"/>
        <v>110.50414511840792</v>
      </c>
      <c r="F19" s="85">
        <f t="shared" si="1"/>
        <v>90.961096285078455</v>
      </c>
      <c r="G19" s="949">
        <v>20749.7</v>
      </c>
      <c r="H19" s="947">
        <v>19145.3</v>
      </c>
      <c r="I19" s="84">
        <f t="shared" si="2"/>
        <v>108.38012462588731</v>
      </c>
      <c r="J19" s="85">
        <f t="shared" si="3"/>
        <v>95.80351453925924</v>
      </c>
    </row>
    <row r="20" spans="1:10">
      <c r="A20" s="83" t="s">
        <v>9</v>
      </c>
      <c r="B20" s="80">
        <v>25411.9</v>
      </c>
      <c r="C20" s="80">
        <v>19855.8</v>
      </c>
      <c r="D20" s="80">
        <v>17646.8</v>
      </c>
      <c r="E20" s="84">
        <f t="shared" si="0"/>
        <v>112.51785026180383</v>
      </c>
      <c r="F20" s="85">
        <f t="shared" si="1"/>
        <v>78.135833999031945</v>
      </c>
      <c r="G20" s="949">
        <v>20934.900000000001</v>
      </c>
      <c r="H20" s="947">
        <v>19203.599999999999</v>
      </c>
      <c r="I20" s="84">
        <f t="shared" si="2"/>
        <v>109.01549709429483</v>
      </c>
      <c r="J20" s="85">
        <f t="shared" si="3"/>
        <v>82.382269724026941</v>
      </c>
    </row>
    <row r="21" spans="1:10">
      <c r="A21" s="83" t="s">
        <v>10</v>
      </c>
      <c r="B21" s="80">
        <v>23169.7</v>
      </c>
      <c r="C21" s="80">
        <v>13305.6</v>
      </c>
      <c r="D21" s="80">
        <v>11904.1</v>
      </c>
      <c r="E21" s="84">
        <f t="shared" si="0"/>
        <v>111.77325459295537</v>
      </c>
      <c r="F21" s="85">
        <f t="shared" si="1"/>
        <v>57.426725421563503</v>
      </c>
      <c r="G21" s="949">
        <v>19276</v>
      </c>
      <c r="H21" s="947">
        <v>17467.400000000001</v>
      </c>
      <c r="I21" s="84">
        <f t="shared" si="2"/>
        <v>110.35414543664197</v>
      </c>
      <c r="J21" s="85">
        <f t="shared" si="3"/>
        <v>83.194862255445685</v>
      </c>
    </row>
    <row r="22" spans="1:10">
      <c r="A22" s="83" t="s">
        <v>11</v>
      </c>
      <c r="B22" s="80">
        <v>21698.5</v>
      </c>
      <c r="C22" s="80">
        <v>23183.3</v>
      </c>
      <c r="D22" s="80">
        <v>20320.8</v>
      </c>
      <c r="E22" s="84">
        <f t="shared" si="0"/>
        <v>114.08655171056256</v>
      </c>
      <c r="F22" s="85">
        <f t="shared" si="1"/>
        <v>106.84286932276423</v>
      </c>
      <c r="G22" s="949">
        <v>20048.099999999999</v>
      </c>
      <c r="H22" s="947">
        <v>18471.3</v>
      </c>
      <c r="I22" s="84">
        <f t="shared" si="2"/>
        <v>108.53648633285151</v>
      </c>
      <c r="J22" s="85">
        <f t="shared" si="3"/>
        <v>92.393944281862801</v>
      </c>
    </row>
    <row r="23" spans="1:10">
      <c r="A23" s="83" t="s">
        <v>12</v>
      </c>
      <c r="B23" s="80">
        <v>24808.9</v>
      </c>
      <c r="C23" s="80">
        <v>15880.1</v>
      </c>
      <c r="D23" s="80">
        <v>15016.9</v>
      </c>
      <c r="E23" s="84">
        <f t="shared" si="0"/>
        <v>105.74819037218069</v>
      </c>
      <c r="F23" s="85">
        <f t="shared" si="1"/>
        <v>64.009690070901968</v>
      </c>
      <c r="G23" s="949">
        <v>24866.5</v>
      </c>
      <c r="H23" s="947">
        <v>23017.7</v>
      </c>
      <c r="I23" s="84">
        <f t="shared" si="2"/>
        <v>108.03207966043522</v>
      </c>
      <c r="J23" s="85">
        <f t="shared" si="3"/>
        <v>100.23217474374115</v>
      </c>
    </row>
    <row r="24" spans="1:10">
      <c r="A24" s="83" t="s">
        <v>13</v>
      </c>
      <c r="B24" s="80">
        <v>27238.1</v>
      </c>
      <c r="C24" s="80">
        <v>20090.900000000001</v>
      </c>
      <c r="D24" s="80">
        <v>18501.599999999999</v>
      </c>
      <c r="E24" s="84">
        <f t="shared" si="0"/>
        <v>108.59006788602068</v>
      </c>
      <c r="F24" s="85">
        <f t="shared" si="1"/>
        <v>73.760284307642607</v>
      </c>
      <c r="G24" s="949">
        <v>25895.599999999999</v>
      </c>
      <c r="H24" s="947">
        <v>24714.799999999999</v>
      </c>
      <c r="I24" s="84">
        <f t="shared" si="2"/>
        <v>104.77770404777704</v>
      </c>
      <c r="J24" s="85">
        <f t="shared" si="3"/>
        <v>95.071242120412208</v>
      </c>
    </row>
    <row r="25" spans="1:10">
      <c r="A25" s="83" t="s">
        <v>14</v>
      </c>
      <c r="B25" s="80">
        <v>26584.5</v>
      </c>
      <c r="C25" s="80">
        <v>20417.3</v>
      </c>
      <c r="D25" s="80">
        <v>18577.5</v>
      </c>
      <c r="E25" s="84">
        <f t="shared" si="0"/>
        <v>109.90337774189207</v>
      </c>
      <c r="F25" s="85">
        <f t="shared" si="1"/>
        <v>76.801519682521771</v>
      </c>
      <c r="G25" s="949">
        <v>24765.8</v>
      </c>
      <c r="H25" s="947">
        <v>23695.599999999999</v>
      </c>
      <c r="I25" s="84">
        <f t="shared" si="2"/>
        <v>104.51645031145023</v>
      </c>
      <c r="J25" s="85">
        <f t="shared" si="3"/>
        <v>93.158795538753779</v>
      </c>
    </row>
    <row r="26" spans="1:10">
      <c r="A26" s="83" t="s">
        <v>240</v>
      </c>
      <c r="B26" s="80">
        <v>64323.9</v>
      </c>
      <c r="C26" s="80">
        <v>42939.9</v>
      </c>
      <c r="D26" s="80">
        <v>39899.4</v>
      </c>
      <c r="E26" s="84">
        <f t="shared" si="0"/>
        <v>107.62041534459166</v>
      </c>
      <c r="F26" s="85">
        <f t="shared" si="1"/>
        <v>66.75574708623077</v>
      </c>
      <c r="G26" s="949">
        <v>53568.2</v>
      </c>
      <c r="H26" s="947">
        <v>50165.8</v>
      </c>
      <c r="I26" s="84">
        <f t="shared" si="2"/>
        <v>106.78230986050256</v>
      </c>
      <c r="J26" s="85">
        <f t="shared" si="3"/>
        <v>83.278843478085122</v>
      </c>
    </row>
    <row r="27" spans="1:10" s="82" customFormat="1" ht="30" customHeight="1">
      <c r="A27" s="79" t="s">
        <v>15</v>
      </c>
      <c r="B27" s="77">
        <v>37616.1</v>
      </c>
      <c r="C27" s="77">
        <v>24311.8</v>
      </c>
      <c r="D27" s="77">
        <v>22438</v>
      </c>
      <c r="E27" s="81">
        <f t="shared" si="0"/>
        <v>108.35101167662002</v>
      </c>
      <c r="F27" s="78">
        <f t="shared" si="1"/>
        <v>64.631367951488855</v>
      </c>
      <c r="G27" s="951">
        <v>33514.6</v>
      </c>
      <c r="H27" s="951">
        <v>31027.200000000001</v>
      </c>
      <c r="I27" s="81">
        <f t="shared" si="2"/>
        <v>108.016836839934</v>
      </c>
      <c r="J27" s="78">
        <f t="shared" si="3"/>
        <v>89.096424137536857</v>
      </c>
    </row>
    <row r="28" spans="1:10">
      <c r="A28" s="83" t="s">
        <v>16</v>
      </c>
      <c r="B28" s="80">
        <v>30306.2</v>
      </c>
      <c r="C28" s="80">
        <v>27492.400000000001</v>
      </c>
      <c r="D28" s="80">
        <v>25229.5</v>
      </c>
      <c r="E28" s="84">
        <f t="shared" si="0"/>
        <v>108.96926217324958</v>
      </c>
      <c r="F28" s="85">
        <f t="shared" si="1"/>
        <v>90.715431165900057</v>
      </c>
      <c r="G28" s="947">
        <v>22927.8</v>
      </c>
      <c r="H28" s="947">
        <v>22082.6</v>
      </c>
      <c r="I28" s="84">
        <f t="shared" si="2"/>
        <v>103.82744785487216</v>
      </c>
      <c r="J28" s="85">
        <f t="shared" si="3"/>
        <v>75.653826609736612</v>
      </c>
    </row>
    <row r="29" spans="1:10">
      <c r="A29" s="83" t="s">
        <v>17</v>
      </c>
      <c r="B29" s="80">
        <v>40740.9</v>
      </c>
      <c r="C29" s="80">
        <v>24905.8</v>
      </c>
      <c r="D29" s="80">
        <v>22981.7</v>
      </c>
      <c r="E29" s="84">
        <f t="shared" si="0"/>
        <v>108.37231362344821</v>
      </c>
      <c r="F29" s="85">
        <f t="shared" si="1"/>
        <v>61.132179210572168</v>
      </c>
      <c r="G29" s="947">
        <v>30190.2</v>
      </c>
      <c r="H29" s="947">
        <v>27787.8</v>
      </c>
      <c r="I29" s="84">
        <f t="shared" si="2"/>
        <v>108.64552069613285</v>
      </c>
      <c r="J29" s="85">
        <f t="shared" si="3"/>
        <v>74.102928506734017</v>
      </c>
    </row>
    <row r="30" spans="1:10">
      <c r="A30" s="83" t="s">
        <v>241</v>
      </c>
      <c r="B30" s="80">
        <v>38173.800000000003</v>
      </c>
      <c r="C30" s="80">
        <v>26112</v>
      </c>
      <c r="D30" s="80">
        <v>22965.4</v>
      </c>
      <c r="E30" s="84">
        <f t="shared" si="0"/>
        <v>113.70148135891385</v>
      </c>
      <c r="F30" s="85">
        <f t="shared" si="1"/>
        <v>68.402936045140905</v>
      </c>
      <c r="G30" s="947">
        <v>28339.5</v>
      </c>
      <c r="H30" s="947">
        <v>25831.5</v>
      </c>
      <c r="I30" s="84">
        <f t="shared" si="2"/>
        <v>109.70907612798328</v>
      </c>
      <c r="J30" s="85">
        <f t="shared" si="3"/>
        <v>74.238089998899753</v>
      </c>
    </row>
    <row r="31" spans="1:10">
      <c r="A31" s="83" t="s">
        <v>18</v>
      </c>
      <c r="B31" s="80">
        <v>27286.9</v>
      </c>
      <c r="C31" s="80">
        <v>22365.200000000001</v>
      </c>
      <c r="D31" s="80">
        <v>20392.5</v>
      </c>
      <c r="E31" s="84">
        <f t="shared" si="0"/>
        <v>109.67365452985167</v>
      </c>
      <c r="F31" s="85">
        <f t="shared" si="1"/>
        <v>81.963139821672669</v>
      </c>
      <c r="G31" s="947">
        <v>22045.599999999999</v>
      </c>
      <c r="H31" s="947">
        <v>22158.3</v>
      </c>
      <c r="I31" s="84">
        <f t="shared" si="2"/>
        <v>99.491386974632519</v>
      </c>
      <c r="J31" s="85">
        <f t="shared" si="3"/>
        <v>80.79188181874818</v>
      </c>
    </row>
    <row r="32" spans="1:10">
      <c r="A32" s="83" t="s">
        <v>19</v>
      </c>
      <c r="B32" s="80">
        <v>28580.7</v>
      </c>
      <c r="C32" s="80">
        <v>23991.3</v>
      </c>
      <c r="D32" s="80">
        <v>20538.400000000001</v>
      </c>
      <c r="E32" s="84">
        <f t="shared" si="0"/>
        <v>116.81192303197912</v>
      </c>
      <c r="F32" s="85">
        <f t="shared" si="1"/>
        <v>83.942310720171292</v>
      </c>
      <c r="G32" s="947">
        <v>20241.5</v>
      </c>
      <c r="H32" s="947">
        <v>19054.8</v>
      </c>
      <c r="I32" s="84">
        <f t="shared" si="2"/>
        <v>106.22782710917984</v>
      </c>
      <c r="J32" s="85">
        <f t="shared" si="3"/>
        <v>70.822268173977548</v>
      </c>
    </row>
    <row r="33" spans="1:10">
      <c r="A33" s="83" t="s">
        <v>20</v>
      </c>
      <c r="B33" s="80">
        <v>33796</v>
      </c>
      <c r="C33" s="80">
        <v>28940.400000000001</v>
      </c>
      <c r="D33" s="80">
        <v>26927.8</v>
      </c>
      <c r="E33" s="84">
        <f t="shared" si="0"/>
        <v>107.47406026485639</v>
      </c>
      <c r="F33" s="85">
        <f t="shared" si="1"/>
        <v>85.632619244881056</v>
      </c>
      <c r="G33" s="947">
        <v>46067.199999999997</v>
      </c>
      <c r="H33" s="947">
        <v>41966.1</v>
      </c>
      <c r="I33" s="84">
        <f t="shared" si="2"/>
        <v>109.77241154169674</v>
      </c>
      <c r="J33" s="85">
        <f t="shared" si="3"/>
        <v>136.30962244052549</v>
      </c>
    </row>
    <row r="34" spans="1:10">
      <c r="A34" s="83" t="s">
        <v>21</v>
      </c>
      <c r="B34" s="80">
        <v>45591.6</v>
      </c>
      <c r="C34" s="80">
        <v>26285</v>
      </c>
      <c r="D34" s="80">
        <v>25963</v>
      </c>
      <c r="E34" s="84">
        <f t="shared" si="0"/>
        <v>101.24022647613913</v>
      </c>
      <c r="F34" s="85">
        <f t="shared" si="1"/>
        <v>57.653164179366378</v>
      </c>
      <c r="G34" s="947">
        <v>24222.400000000001</v>
      </c>
      <c r="H34" s="947">
        <v>21237.9</v>
      </c>
      <c r="I34" s="84">
        <f t="shared" si="2"/>
        <v>114.05270765942019</v>
      </c>
      <c r="J34" s="85">
        <f t="shared" si="3"/>
        <v>53.12908518235816</v>
      </c>
    </row>
    <row r="35" spans="1:10">
      <c r="A35" s="83" t="s">
        <v>22</v>
      </c>
      <c r="B35" s="80">
        <v>26260.5</v>
      </c>
      <c r="C35" s="80">
        <v>17320.400000000001</v>
      </c>
      <c r="D35" s="80">
        <v>15690</v>
      </c>
      <c r="E35" s="84">
        <f t="shared" si="0"/>
        <v>110.3913320586361</v>
      </c>
      <c r="F35" s="85">
        <f t="shared" si="1"/>
        <v>65.956093752975008</v>
      </c>
      <c r="G35" s="947">
        <v>24496.1</v>
      </c>
      <c r="H35" s="947">
        <v>23070.799999999999</v>
      </c>
      <c r="I35" s="84">
        <f t="shared" si="2"/>
        <v>106.17793921320458</v>
      </c>
      <c r="J35" s="85">
        <f t="shared" si="3"/>
        <v>93.2811637249862</v>
      </c>
    </row>
    <row r="36" spans="1:10">
      <c r="A36" s="83" t="s">
        <v>23</v>
      </c>
      <c r="B36" s="80">
        <v>21455.200000000001</v>
      </c>
      <c r="C36" s="80">
        <v>14848.5</v>
      </c>
      <c r="D36" s="80">
        <v>13109.3</v>
      </c>
      <c r="E36" s="84">
        <f t="shared" si="0"/>
        <v>113.26691737926511</v>
      </c>
      <c r="F36" s="85">
        <f t="shared" si="1"/>
        <v>69.206998769529065</v>
      </c>
      <c r="G36" s="947">
        <v>17174.400000000001</v>
      </c>
      <c r="H36" s="947">
        <v>15595.3</v>
      </c>
      <c r="I36" s="84">
        <f t="shared" si="2"/>
        <v>110.12548652478633</v>
      </c>
      <c r="J36" s="85">
        <f t="shared" si="3"/>
        <v>80.04772735747045</v>
      </c>
    </row>
    <row r="37" spans="1:10">
      <c r="A37" s="83" t="s">
        <v>242</v>
      </c>
      <c r="B37" s="80">
        <v>43685.4</v>
      </c>
      <c r="C37" s="80">
        <v>30936.400000000001</v>
      </c>
      <c r="D37" s="80">
        <v>30953.599999999999</v>
      </c>
      <c r="E37" s="84">
        <f t="shared" si="0"/>
        <v>99.944432957717368</v>
      </c>
      <c r="F37" s="85">
        <f t="shared" si="1"/>
        <v>70.816336808178477</v>
      </c>
      <c r="G37" s="947">
        <v>50312.800000000003</v>
      </c>
      <c r="H37" s="947">
        <v>45906.5</v>
      </c>
      <c r="I37" s="84">
        <f t="shared" si="2"/>
        <v>109.59842288129134</v>
      </c>
      <c r="J37" s="85">
        <f t="shared" si="3"/>
        <v>115.17074354360955</v>
      </c>
    </row>
    <row r="38" spans="1:10" s="82" customFormat="1">
      <c r="A38" s="146" t="s">
        <v>24</v>
      </c>
      <c r="B38" s="77">
        <v>25279.3</v>
      </c>
      <c r="C38" s="77">
        <v>20016.099999999999</v>
      </c>
      <c r="D38" s="77">
        <v>17920.3</v>
      </c>
      <c r="E38" s="81">
        <f t="shared" si="0"/>
        <v>111.69511671121577</v>
      </c>
      <c r="F38" s="78">
        <f t="shared" si="1"/>
        <v>79.179803238222576</v>
      </c>
      <c r="G38" s="947">
        <v>23643.200000000001</v>
      </c>
      <c r="H38" s="947">
        <v>21768.9</v>
      </c>
      <c r="I38" s="81">
        <f t="shared" si="2"/>
        <v>108.60998948040552</v>
      </c>
      <c r="J38" s="78">
        <f t="shared" si="3"/>
        <v>93.527906231580786</v>
      </c>
    </row>
    <row r="39" spans="1:10">
      <c r="A39" s="83" t="s">
        <v>25</v>
      </c>
      <c r="B39" s="80">
        <v>21825.7</v>
      </c>
      <c r="C39" s="80">
        <v>17893.8</v>
      </c>
      <c r="D39" s="80">
        <v>16398.8</v>
      </c>
      <c r="E39" s="84">
        <f t="shared" si="0"/>
        <v>109.11652072102838</v>
      </c>
      <c r="F39" s="85">
        <f t="shared" si="1"/>
        <v>81.984999335645583</v>
      </c>
      <c r="G39" s="947">
        <v>18364.599999999999</v>
      </c>
      <c r="H39" s="947">
        <v>17237</v>
      </c>
      <c r="I39" s="84">
        <f t="shared" si="2"/>
        <v>106.541741602367</v>
      </c>
      <c r="J39" s="85">
        <f t="shared" si="3"/>
        <v>84.142089371703989</v>
      </c>
    </row>
    <row r="40" spans="1:10">
      <c r="A40" s="83" t="s">
        <v>29</v>
      </c>
      <c r="B40" s="80">
        <v>20063.400000000001</v>
      </c>
      <c r="C40" s="80">
        <v>10591.8</v>
      </c>
      <c r="D40" s="80">
        <v>9360.7000000000007</v>
      </c>
      <c r="E40" s="84">
        <f t="shared" si="0"/>
        <v>113.15179420342494</v>
      </c>
      <c r="F40" s="85">
        <f t="shared" si="1"/>
        <v>52.791650468016385</v>
      </c>
      <c r="G40" s="947">
        <v>15160.8</v>
      </c>
      <c r="H40" s="947">
        <v>14148.1</v>
      </c>
      <c r="I40" s="84">
        <f>G40/H40*100</f>
        <v>107.15785158431166</v>
      </c>
      <c r="J40" s="85">
        <f t="shared" si="3"/>
        <v>75.564460659708715</v>
      </c>
    </row>
    <row r="41" spans="1:10">
      <c r="A41" s="83" t="s">
        <v>32</v>
      </c>
      <c r="B41" s="80">
        <v>26699.5</v>
      </c>
      <c r="C41" s="80">
        <v>22593.5</v>
      </c>
      <c r="D41" s="80">
        <v>20080.5</v>
      </c>
      <c r="E41" s="84">
        <f t="shared" si="0"/>
        <v>112.51462861980528</v>
      </c>
      <c r="F41" s="85">
        <f t="shared" si="1"/>
        <v>84.621434858330673</v>
      </c>
      <c r="G41" s="947">
        <v>24538.3</v>
      </c>
      <c r="H41" s="947">
        <v>22537.5</v>
      </c>
      <c r="I41" s="84">
        <f>G41/H41*100</f>
        <v>108.87764836383805</v>
      </c>
      <c r="J41" s="85">
        <f t="shared" si="3"/>
        <v>91.905466394501772</v>
      </c>
    </row>
    <row r="42" spans="1:10">
      <c r="A42" s="83" t="s">
        <v>34</v>
      </c>
      <c r="B42" s="80">
        <v>25455.1</v>
      </c>
      <c r="C42" s="80">
        <v>14312.5</v>
      </c>
      <c r="D42" s="80">
        <v>12824.6</v>
      </c>
      <c r="E42" s="84">
        <f t="shared" si="0"/>
        <v>111.60192130748716</v>
      </c>
      <c r="F42" s="85">
        <f t="shared" si="1"/>
        <v>56.226453637974316</v>
      </c>
      <c r="G42" s="947">
        <v>12810.9</v>
      </c>
      <c r="H42" s="947">
        <v>11722</v>
      </c>
      <c r="I42" s="84">
        <f>G42/H42*100</f>
        <v>109.289370414605</v>
      </c>
      <c r="J42" s="85">
        <f t="shared" si="3"/>
        <v>50.327439295072509</v>
      </c>
    </row>
    <row r="43" spans="1:10">
      <c r="A43" s="83" t="s">
        <v>35</v>
      </c>
      <c r="B43" s="80">
        <v>24118.3</v>
      </c>
      <c r="C43" s="80">
        <v>16717.099999999999</v>
      </c>
      <c r="D43" s="80">
        <v>15152.6</v>
      </c>
      <c r="E43" s="84">
        <f t="shared" si="0"/>
        <v>110.32496073281153</v>
      </c>
      <c r="F43" s="85">
        <f t="shared" si="1"/>
        <v>69.312928357305452</v>
      </c>
      <c r="G43" s="947">
        <v>21535.8</v>
      </c>
      <c r="H43" s="947">
        <v>19499.599999999999</v>
      </c>
      <c r="I43" s="84">
        <f>G43/H43*100</f>
        <v>110.44226548236888</v>
      </c>
      <c r="J43" s="85">
        <f t="shared" si="3"/>
        <v>89.292363060414701</v>
      </c>
    </row>
    <row r="44" spans="1:10">
      <c r="A44" s="83" t="s">
        <v>36</v>
      </c>
      <c r="B44" s="80">
        <v>24657.4</v>
      </c>
      <c r="C44" s="80">
        <v>18325</v>
      </c>
      <c r="D44" s="80">
        <v>16736.400000000001</v>
      </c>
      <c r="E44" s="84">
        <f t="shared" si="0"/>
        <v>109.4918859491886</v>
      </c>
      <c r="F44" s="85">
        <f t="shared" si="1"/>
        <v>74.318460178283189</v>
      </c>
      <c r="G44" s="947">
        <v>25166.2</v>
      </c>
      <c r="H44" s="947">
        <v>23759.1</v>
      </c>
      <c r="I44" s="84">
        <f>G44/H44*100</f>
        <v>105.92236237904635</v>
      </c>
      <c r="J44" s="85">
        <f>G44/$B44*100</f>
        <v>102.06347790115746</v>
      </c>
    </row>
    <row r="45" spans="1:10" ht="29.25" customHeight="1">
      <c r="A45" s="79" t="s">
        <v>95</v>
      </c>
      <c r="B45" s="77">
        <v>21765.3</v>
      </c>
      <c r="C45" s="77">
        <v>16679.7</v>
      </c>
      <c r="D45" s="77">
        <v>15157</v>
      </c>
      <c r="E45" s="81">
        <f t="shared" si="0"/>
        <v>110.04618328165205</v>
      </c>
      <c r="F45" s="78">
        <f t="shared" si="1"/>
        <v>76.63436754834531</v>
      </c>
      <c r="G45" s="947">
        <v>16247</v>
      </c>
      <c r="H45" s="947">
        <v>14267.7</v>
      </c>
      <c r="I45" s="81">
        <f t="shared" ref="I45:I95" si="4">G45/H45*100</f>
        <v>113.87259334020199</v>
      </c>
      <c r="J45" s="85">
        <f t="shared" si="3"/>
        <v>74.646340735023188</v>
      </c>
    </row>
    <row r="46" spans="1:10">
      <c r="A46" s="83" t="s">
        <v>26</v>
      </c>
      <c r="B46" s="80">
        <v>18946.099999999999</v>
      </c>
      <c r="C46" s="80">
        <v>7080.3</v>
      </c>
      <c r="D46" s="80">
        <v>5873.3</v>
      </c>
      <c r="E46" s="84">
        <f t="shared" si="0"/>
        <v>120.55062741559259</v>
      </c>
      <c r="F46" s="85">
        <f t="shared" si="1"/>
        <v>37.370751764215335</v>
      </c>
      <c r="G46" s="947">
        <v>14140.6</v>
      </c>
      <c r="H46" s="947">
        <v>11571.9</v>
      </c>
      <c r="I46" s="84">
        <f t="shared" si="4"/>
        <v>122.19773762303512</v>
      </c>
      <c r="J46" s="85">
        <f t="shared" si="3"/>
        <v>74.635940906043999</v>
      </c>
    </row>
    <row r="47" spans="1:10">
      <c r="A47" s="83" t="s">
        <v>27</v>
      </c>
      <c r="B47" s="80">
        <v>21699.200000000001</v>
      </c>
      <c r="C47" s="80">
        <v>8750.6</v>
      </c>
      <c r="D47" s="80">
        <v>8928.2000000000007</v>
      </c>
      <c r="E47" s="84">
        <f t="shared" si="0"/>
        <v>98.010797249165563</v>
      </c>
      <c r="F47" s="85">
        <f t="shared" si="1"/>
        <v>40.32683232561569</v>
      </c>
      <c r="G47" s="947">
        <v>6005.5</v>
      </c>
      <c r="H47" s="947">
        <v>6056.6</v>
      </c>
      <c r="I47" s="84">
        <f t="shared" si="4"/>
        <v>99.156292309216383</v>
      </c>
      <c r="J47" s="85">
        <f t="shared" si="3"/>
        <v>27.67613552573367</v>
      </c>
    </row>
    <row r="48" spans="1:10">
      <c r="A48" s="147" t="s">
        <v>28</v>
      </c>
      <c r="B48" s="80">
        <v>20562.099999999999</v>
      </c>
      <c r="C48" s="80">
        <v>12035.7</v>
      </c>
      <c r="D48" s="80">
        <v>10448.799999999999</v>
      </c>
      <c r="E48" s="84">
        <f t="shared" si="0"/>
        <v>115.1873899395146</v>
      </c>
      <c r="F48" s="85">
        <f t="shared" si="1"/>
        <v>58.533418279261362</v>
      </c>
      <c r="G48" s="947">
        <v>11112.3</v>
      </c>
      <c r="H48" s="947">
        <v>9679.6</v>
      </c>
      <c r="I48" s="84">
        <f t="shared" si="4"/>
        <v>114.80123145584527</v>
      </c>
      <c r="J48" s="85">
        <f t="shared" si="3"/>
        <v>54.042631832351752</v>
      </c>
    </row>
    <row r="49" spans="1:10">
      <c r="A49" s="147" t="s">
        <v>30</v>
      </c>
      <c r="B49" s="80">
        <v>20503.8</v>
      </c>
      <c r="C49" s="80">
        <v>17793</v>
      </c>
      <c r="D49" s="80">
        <v>14483.6</v>
      </c>
      <c r="E49" s="84">
        <f t="shared" si="0"/>
        <v>122.8492916125825</v>
      </c>
      <c r="F49" s="85">
        <f t="shared" si="1"/>
        <v>86.779036081116672</v>
      </c>
      <c r="G49" s="947">
        <v>14855.9</v>
      </c>
      <c r="H49" s="947">
        <v>14077.6</v>
      </c>
      <c r="I49" s="84">
        <f t="shared" si="4"/>
        <v>105.52864124566688</v>
      </c>
      <c r="J49" s="85">
        <f t="shared" si="3"/>
        <v>72.454374311103308</v>
      </c>
    </row>
    <row r="50" spans="1:10">
      <c r="A50" s="83" t="s">
        <v>243</v>
      </c>
      <c r="B50" s="80">
        <v>21062.9</v>
      </c>
      <c r="C50" s="80">
        <v>6697.1</v>
      </c>
      <c r="D50" s="80">
        <v>7999.5</v>
      </c>
      <c r="E50" s="84">
        <f t="shared" si="0"/>
        <v>83.718982436402285</v>
      </c>
      <c r="F50" s="85">
        <f t="shared" si="1"/>
        <v>31.795716639209225</v>
      </c>
      <c r="G50" s="947">
        <v>10165.5</v>
      </c>
      <c r="H50" s="947">
        <v>5137.7</v>
      </c>
      <c r="I50" s="84">
        <f t="shared" si="4"/>
        <v>197.86091052416452</v>
      </c>
      <c r="J50" s="85">
        <f t="shared" si="3"/>
        <v>48.262584924203217</v>
      </c>
    </row>
    <row r="51" spans="1:10">
      <c r="A51" s="83" t="s">
        <v>31</v>
      </c>
      <c r="B51" s="80">
        <v>22101.7</v>
      </c>
      <c r="C51" s="80">
        <v>8557.5</v>
      </c>
      <c r="D51" s="80">
        <v>10452.9</v>
      </c>
      <c r="E51" s="84">
        <f t="shared" si="0"/>
        <v>81.867233016674803</v>
      </c>
      <c r="F51" s="85">
        <f t="shared" si="1"/>
        <v>38.718741092314161</v>
      </c>
      <c r="G51" s="947">
        <v>10631.6</v>
      </c>
      <c r="H51" s="947">
        <v>11638.5</v>
      </c>
      <c r="I51" s="84">
        <f t="shared" si="4"/>
        <v>91.348541478712903</v>
      </c>
      <c r="J51" s="85">
        <f t="shared" si="3"/>
        <v>48.103087092848064</v>
      </c>
    </row>
    <row r="52" spans="1:10">
      <c r="A52" s="83" t="s">
        <v>33</v>
      </c>
      <c r="B52" s="80">
        <v>23628.9</v>
      </c>
      <c r="C52" s="80">
        <v>21480.3</v>
      </c>
      <c r="D52" s="80">
        <v>19313</v>
      </c>
      <c r="E52" s="84">
        <f t="shared" si="0"/>
        <v>111.22197483560296</v>
      </c>
      <c r="F52" s="85">
        <f t="shared" si="1"/>
        <v>90.906897908916619</v>
      </c>
      <c r="G52" s="947">
        <v>19552.2</v>
      </c>
      <c r="H52" s="947">
        <v>17719.3</v>
      </c>
      <c r="I52" s="84">
        <f t="shared" si="4"/>
        <v>110.34408808474376</v>
      </c>
      <c r="J52" s="85">
        <f t="shared" si="3"/>
        <v>82.746975102522754</v>
      </c>
    </row>
    <row r="53" spans="1:10" s="82" customFormat="1" ht="29.25" customHeight="1">
      <c r="A53" s="79" t="s">
        <v>37</v>
      </c>
      <c r="B53" s="77">
        <v>25716.7</v>
      </c>
      <c r="C53" s="77">
        <v>15995.8</v>
      </c>
      <c r="D53" s="77">
        <v>14575.2</v>
      </c>
      <c r="E53" s="81">
        <f t="shared" si="0"/>
        <v>109.74669301278882</v>
      </c>
      <c r="F53" s="78">
        <f t="shared" si="1"/>
        <v>62.200048995399868</v>
      </c>
      <c r="G53" s="947">
        <v>21532.7</v>
      </c>
      <c r="H53" s="947">
        <v>20203.5</v>
      </c>
      <c r="I53" s="81">
        <f t="shared" si="4"/>
        <v>106.57905808399535</v>
      </c>
      <c r="J53" s="78">
        <f t="shared" si="3"/>
        <v>83.730416422013704</v>
      </c>
    </row>
    <row r="54" spans="1:10">
      <c r="A54" s="83" t="s">
        <v>38</v>
      </c>
      <c r="B54" s="80">
        <v>25834.7</v>
      </c>
      <c r="C54" s="80">
        <v>14245.8</v>
      </c>
      <c r="D54" s="80">
        <v>13739.7</v>
      </c>
      <c r="E54" s="84">
        <f t="shared" si="0"/>
        <v>103.68348653900739</v>
      </c>
      <c r="F54" s="85">
        <f t="shared" si="1"/>
        <v>55.142115062299922</v>
      </c>
      <c r="G54" s="947">
        <v>20679.099999999999</v>
      </c>
      <c r="H54" s="947">
        <v>20126.900000000001</v>
      </c>
      <c r="I54" s="84">
        <f t="shared" si="4"/>
        <v>102.74359190933527</v>
      </c>
      <c r="J54" s="85">
        <f t="shared" si="3"/>
        <v>80.043894452035431</v>
      </c>
    </row>
    <row r="55" spans="1:10">
      <c r="A55" s="83" t="s">
        <v>39</v>
      </c>
      <c r="B55" s="80">
        <v>22037.1</v>
      </c>
      <c r="C55" s="80">
        <v>19958.400000000001</v>
      </c>
      <c r="D55" s="80">
        <v>17539.599999999999</v>
      </c>
      <c r="E55" s="84">
        <f t="shared" si="0"/>
        <v>113.79050833542385</v>
      </c>
      <c r="F55" s="85">
        <f t="shared" si="1"/>
        <v>90.567270648134297</v>
      </c>
      <c r="G55" s="947">
        <v>22640</v>
      </c>
      <c r="H55" s="947">
        <v>20829.900000000001</v>
      </c>
      <c r="I55" s="84">
        <f t="shared" si="4"/>
        <v>108.68991209751367</v>
      </c>
      <c r="J55" s="85">
        <f t="shared" si="3"/>
        <v>102.73584092280745</v>
      </c>
    </row>
    <row r="56" spans="1:10">
      <c r="A56" s="83" t="s">
        <v>40</v>
      </c>
      <c r="B56" s="80">
        <v>22117</v>
      </c>
      <c r="C56" s="80">
        <v>18418.400000000001</v>
      </c>
      <c r="D56" s="80">
        <v>15675.5</v>
      </c>
      <c r="E56" s="84">
        <f t="shared" si="0"/>
        <v>117.49800644317567</v>
      </c>
      <c r="F56" s="85">
        <f t="shared" si="1"/>
        <v>83.277117149703855</v>
      </c>
      <c r="G56" s="947">
        <v>23245</v>
      </c>
      <c r="H56" s="947">
        <v>20941</v>
      </c>
      <c r="I56" s="84">
        <f t="shared" si="4"/>
        <v>111.00233990735877</v>
      </c>
      <c r="J56" s="85">
        <f t="shared" si="3"/>
        <v>105.10014920649273</v>
      </c>
    </row>
    <row r="57" spans="1:10">
      <c r="A57" s="83" t="s">
        <v>41</v>
      </c>
      <c r="B57" s="80">
        <v>29337.599999999999</v>
      </c>
      <c r="C57" s="80">
        <v>16084.8</v>
      </c>
      <c r="D57" s="80">
        <v>14558.1</v>
      </c>
      <c r="E57" s="84">
        <f t="shared" si="0"/>
        <v>110.48694541183256</v>
      </c>
      <c r="F57" s="85">
        <f t="shared" si="1"/>
        <v>54.826570680628272</v>
      </c>
      <c r="G57" s="947">
        <v>27278.3</v>
      </c>
      <c r="H57" s="947">
        <v>24576.1</v>
      </c>
      <c r="I57" s="84">
        <f t="shared" si="4"/>
        <v>110.99523520819008</v>
      </c>
      <c r="J57" s="85">
        <f t="shared" si="3"/>
        <v>92.980680082897038</v>
      </c>
    </row>
    <row r="58" spans="1:10">
      <c r="A58" s="83" t="s">
        <v>42</v>
      </c>
      <c r="B58" s="80">
        <v>25165.599999999999</v>
      </c>
      <c r="C58" s="80">
        <v>15789.2</v>
      </c>
      <c r="D58" s="80">
        <v>14484.2</v>
      </c>
      <c r="E58" s="84">
        <f t="shared" si="0"/>
        <v>109.00981759434418</v>
      </c>
      <c r="F58" s="85">
        <f t="shared" si="1"/>
        <v>62.741202276122962</v>
      </c>
      <c r="G58" s="947">
        <v>18872.599999999999</v>
      </c>
      <c r="H58" s="947">
        <v>17159.7</v>
      </c>
      <c r="I58" s="84">
        <f t="shared" si="4"/>
        <v>109.9821092443341</v>
      </c>
      <c r="J58" s="85">
        <f t="shared" si="3"/>
        <v>74.993642114632678</v>
      </c>
    </row>
    <row r="59" spans="1:10">
      <c r="A59" s="83" t="s">
        <v>43</v>
      </c>
      <c r="B59" s="80">
        <v>21360.400000000001</v>
      </c>
      <c r="C59" s="80">
        <v>14498.4</v>
      </c>
      <c r="D59" s="80">
        <v>12941.7</v>
      </c>
      <c r="E59" s="84">
        <f t="shared" si="0"/>
        <v>112.02855884466491</v>
      </c>
      <c r="F59" s="85">
        <f t="shared" si="1"/>
        <v>67.875133424467705</v>
      </c>
      <c r="G59" s="947">
        <v>20409.400000000001</v>
      </c>
      <c r="H59" s="947">
        <v>19142.400000000001</v>
      </c>
      <c r="I59" s="84">
        <f t="shared" si="4"/>
        <v>106.61881477766633</v>
      </c>
      <c r="J59" s="85">
        <f t="shared" si="3"/>
        <v>95.547836182843014</v>
      </c>
    </row>
    <row r="60" spans="1:10">
      <c r="A60" s="83" t="s">
        <v>44</v>
      </c>
      <c r="B60" s="80">
        <v>28222.1</v>
      </c>
      <c r="C60" s="80">
        <v>14944.6</v>
      </c>
      <c r="D60" s="80">
        <v>13398.2</v>
      </c>
      <c r="E60" s="84">
        <f t="shared" si="0"/>
        <v>111.54184890507679</v>
      </c>
      <c r="F60" s="85">
        <f t="shared" si="1"/>
        <v>52.953536412952971</v>
      </c>
      <c r="G60" s="947">
        <v>23498.400000000001</v>
      </c>
      <c r="H60" s="947">
        <v>23401.7</v>
      </c>
      <c r="I60" s="84">
        <f t="shared" si="4"/>
        <v>100.41321784314816</v>
      </c>
      <c r="J60" s="85">
        <f t="shared" si="3"/>
        <v>83.262407829325255</v>
      </c>
    </row>
    <row r="61" spans="1:10">
      <c r="A61" s="83" t="s">
        <v>45</v>
      </c>
      <c r="B61" s="80">
        <v>22005.3</v>
      </c>
      <c r="C61" s="80">
        <v>17032.599999999999</v>
      </c>
      <c r="D61" s="80">
        <v>15629.3</v>
      </c>
      <c r="E61" s="84">
        <f t="shared" si="0"/>
        <v>108.97864907577434</v>
      </c>
      <c r="F61" s="85">
        <f t="shared" si="1"/>
        <v>77.402262182292446</v>
      </c>
      <c r="G61" s="947">
        <v>21264.1</v>
      </c>
      <c r="H61" s="947">
        <v>19534.2</v>
      </c>
      <c r="I61" s="84">
        <f t="shared" si="4"/>
        <v>108.85575042745543</v>
      </c>
      <c r="J61" s="85">
        <f t="shared" si="3"/>
        <v>96.631720540051717</v>
      </c>
    </row>
    <row r="62" spans="1:10">
      <c r="A62" s="83" t="s">
        <v>46</v>
      </c>
      <c r="B62" s="80">
        <v>26747.1</v>
      </c>
      <c r="C62" s="80">
        <v>16791.5</v>
      </c>
      <c r="D62" s="80">
        <v>15809.8</v>
      </c>
      <c r="E62" s="84">
        <f t="shared" si="0"/>
        <v>106.20943971460738</v>
      </c>
      <c r="F62" s="85">
        <f t="shared" si="1"/>
        <v>62.778768539393056</v>
      </c>
      <c r="G62" s="947">
        <v>21702.1</v>
      </c>
      <c r="H62" s="947">
        <v>21186.400000000001</v>
      </c>
      <c r="I62" s="84">
        <f t="shared" si="4"/>
        <v>102.43410867348864</v>
      </c>
      <c r="J62" s="85">
        <f t="shared" si="3"/>
        <v>81.13814207895436</v>
      </c>
    </row>
    <row r="63" spans="1:10">
      <c r="A63" s="83" t="s">
        <v>47</v>
      </c>
      <c r="B63" s="80">
        <v>24505.3</v>
      </c>
      <c r="C63" s="80">
        <v>12578.6</v>
      </c>
      <c r="D63" s="80">
        <v>11361.7</v>
      </c>
      <c r="E63" s="84">
        <f t="shared" si="0"/>
        <v>110.71054507688109</v>
      </c>
      <c r="F63" s="85">
        <f t="shared" si="1"/>
        <v>51.330120422928914</v>
      </c>
      <c r="G63" s="947">
        <v>16182.7</v>
      </c>
      <c r="H63" s="947">
        <v>15480.1</v>
      </c>
      <c r="I63" s="84">
        <f t="shared" si="4"/>
        <v>104.53873036995884</v>
      </c>
      <c r="J63" s="85">
        <f t="shared" si="3"/>
        <v>66.037551060382853</v>
      </c>
    </row>
    <row r="64" spans="1:10">
      <c r="A64" s="83" t="s">
        <v>48</v>
      </c>
      <c r="B64" s="80">
        <v>23188.799999999999</v>
      </c>
      <c r="C64" s="80">
        <v>22519.5</v>
      </c>
      <c r="D64" s="80">
        <v>19622.900000000001</v>
      </c>
      <c r="E64" s="84">
        <f t="shared" si="0"/>
        <v>114.76132477870242</v>
      </c>
      <c r="F64" s="85">
        <f t="shared" si="1"/>
        <v>97.113692817222102</v>
      </c>
      <c r="G64" s="947">
        <v>22174.5</v>
      </c>
      <c r="H64" s="947">
        <v>19882.7</v>
      </c>
      <c r="I64" s="84">
        <f t="shared" si="4"/>
        <v>111.5266035297017</v>
      </c>
      <c r="J64" s="85">
        <f t="shared" si="3"/>
        <v>95.625905609604644</v>
      </c>
    </row>
    <row r="65" spans="1:10">
      <c r="A65" s="83" t="s">
        <v>49</v>
      </c>
      <c r="B65" s="80">
        <v>27234.2</v>
      </c>
      <c r="C65" s="80">
        <v>17189.5</v>
      </c>
      <c r="D65" s="80">
        <v>15872.2</v>
      </c>
      <c r="E65" s="84">
        <f t="shared" si="0"/>
        <v>108.29941659001273</v>
      </c>
      <c r="F65" s="85">
        <f t="shared" si="1"/>
        <v>63.117330415433536</v>
      </c>
      <c r="G65" s="947">
        <v>22288.3</v>
      </c>
      <c r="H65" s="947">
        <v>21294.9</v>
      </c>
      <c r="I65" s="84">
        <f t="shared" si="4"/>
        <v>104.66496672912294</v>
      </c>
      <c r="J65" s="85">
        <f t="shared" si="3"/>
        <v>81.839378428593463</v>
      </c>
    </row>
    <row r="66" spans="1:10">
      <c r="A66" s="83" t="s">
        <v>50</v>
      </c>
      <c r="B66" s="80">
        <v>22528.6</v>
      </c>
      <c r="C66" s="80">
        <v>13515.6</v>
      </c>
      <c r="D66" s="80">
        <v>13201.2</v>
      </c>
      <c r="E66" s="84">
        <f t="shared" si="0"/>
        <v>102.38160167257521</v>
      </c>
      <c r="F66" s="85">
        <f t="shared" si="1"/>
        <v>59.993075468515578</v>
      </c>
      <c r="G66" s="947">
        <v>16391.8</v>
      </c>
      <c r="H66" s="947">
        <v>15626</v>
      </c>
      <c r="I66" s="84">
        <f t="shared" si="4"/>
        <v>104.9008063483937</v>
      </c>
      <c r="J66" s="85">
        <f t="shared" si="3"/>
        <v>72.759958452811091</v>
      </c>
    </row>
    <row r="67" spans="1:10">
      <c r="A67" s="83" t="s">
        <v>51</v>
      </c>
      <c r="B67" s="80">
        <v>22811.1</v>
      </c>
      <c r="C67" s="80">
        <v>14411.9</v>
      </c>
      <c r="D67" s="80">
        <v>13272.2</v>
      </c>
      <c r="E67" s="84">
        <f t="shared" si="0"/>
        <v>108.5871219541598</v>
      </c>
      <c r="F67" s="85">
        <f t="shared" si="1"/>
        <v>63.179329361582738</v>
      </c>
      <c r="G67" s="947">
        <v>21174.6</v>
      </c>
      <c r="H67" s="947">
        <v>19678.5</v>
      </c>
      <c r="I67" s="84">
        <f t="shared" si="4"/>
        <v>107.60271362146506</v>
      </c>
      <c r="J67" s="85">
        <f t="shared" si="3"/>
        <v>92.825861093941114</v>
      </c>
    </row>
    <row r="68" spans="1:10" s="82" customFormat="1">
      <c r="A68" s="146" t="s">
        <v>52</v>
      </c>
      <c r="B68" s="77">
        <v>39257.300000000003</v>
      </c>
      <c r="C68" s="77">
        <v>20047.2</v>
      </c>
      <c r="D68" s="77">
        <v>18814.900000000001</v>
      </c>
      <c r="E68" s="81">
        <f t="shared" si="0"/>
        <v>106.54959633056779</v>
      </c>
      <c r="F68" s="78">
        <f t="shared" si="1"/>
        <v>51.066171132502745</v>
      </c>
      <c r="G68" s="947">
        <v>25131.5</v>
      </c>
      <c r="H68" s="947">
        <v>23190.9</v>
      </c>
      <c r="I68" s="81">
        <f t="shared" si="4"/>
        <v>108.36793742373085</v>
      </c>
      <c r="J68" s="78">
        <f t="shared" si="3"/>
        <v>64.017392943478029</v>
      </c>
    </row>
    <row r="69" spans="1:10">
      <c r="A69" s="83" t="s">
        <v>53</v>
      </c>
      <c r="B69" s="80">
        <v>21913.4</v>
      </c>
      <c r="C69" s="80">
        <v>13621.7</v>
      </c>
      <c r="D69" s="80">
        <v>14231.8</v>
      </c>
      <c r="E69" s="84">
        <f t="shared" si="0"/>
        <v>95.713121319861159</v>
      </c>
      <c r="F69" s="85">
        <f t="shared" si="1"/>
        <v>62.161508483393725</v>
      </c>
      <c r="G69" s="947">
        <v>19297.099999999999</v>
      </c>
      <c r="H69" s="947">
        <v>18489</v>
      </c>
      <c r="I69" s="84">
        <f t="shared" si="4"/>
        <v>104.37070690680945</v>
      </c>
      <c r="J69" s="85">
        <f t="shared" si="3"/>
        <v>88.060729964314049</v>
      </c>
    </row>
    <row r="70" spans="1:10">
      <c r="A70" s="83" t="s">
        <v>54</v>
      </c>
      <c r="B70" s="80">
        <v>30979.5</v>
      </c>
      <c r="C70" s="80">
        <v>20302.599999999999</v>
      </c>
      <c r="D70" s="80">
        <v>19148.5</v>
      </c>
      <c r="E70" s="84">
        <f t="shared" si="0"/>
        <v>106.02710395070109</v>
      </c>
      <c r="F70" s="85">
        <f t="shared" si="1"/>
        <v>65.535596120014844</v>
      </c>
      <c r="G70" s="947">
        <v>26895.1</v>
      </c>
      <c r="H70" s="947">
        <v>24711.3</v>
      </c>
      <c r="I70" s="84">
        <f t="shared" si="4"/>
        <v>108.8372525929433</v>
      </c>
      <c r="J70" s="85">
        <f t="shared" si="3"/>
        <v>86.81579754353686</v>
      </c>
    </row>
    <row r="71" spans="1:10">
      <c r="A71" s="83" t="s">
        <v>55</v>
      </c>
      <c r="B71" s="80">
        <v>56771.6</v>
      </c>
      <c r="C71" s="80">
        <v>23329</v>
      </c>
      <c r="D71" s="80">
        <v>21600.1</v>
      </c>
      <c r="E71" s="84">
        <f t="shared" si="0"/>
        <v>108.00412961051107</v>
      </c>
      <c r="F71" s="85">
        <f t="shared" si="1"/>
        <v>41.092729463323217</v>
      </c>
      <c r="G71" s="947">
        <v>25909.1</v>
      </c>
      <c r="H71" s="947">
        <v>24523.9</v>
      </c>
      <c r="I71" s="84">
        <f t="shared" si="4"/>
        <v>105.64836751087714</v>
      </c>
      <c r="J71" s="85">
        <f t="shared" si="3"/>
        <v>45.637431391752216</v>
      </c>
    </row>
    <row r="72" spans="1:10">
      <c r="A72" s="83" t="s">
        <v>56</v>
      </c>
      <c r="B72" s="80">
        <v>29805.3</v>
      </c>
      <c r="C72" s="80">
        <v>19626.099999999999</v>
      </c>
      <c r="D72" s="80">
        <v>17984.2</v>
      </c>
      <c r="E72" s="84">
        <f t="shared" ref="E72:E95" si="5">C72/D72*100</f>
        <v>109.12968049732541</v>
      </c>
      <c r="F72" s="85">
        <f t="shared" ref="F72:F98" si="6">C72/B72*100</f>
        <v>65.847684807735533</v>
      </c>
      <c r="G72" s="947">
        <v>24582.799999999999</v>
      </c>
      <c r="H72" s="947">
        <v>22354.5</v>
      </c>
      <c r="I72" s="84">
        <f t="shared" si="4"/>
        <v>109.96801538840056</v>
      </c>
      <c r="J72" s="85">
        <f t="shared" si="3"/>
        <v>82.477948552774166</v>
      </c>
    </row>
    <row r="73" spans="1:10" s="86" customFormat="1">
      <c r="A73" s="148" t="s">
        <v>57</v>
      </c>
      <c r="B73" s="77">
        <v>29610.2</v>
      </c>
      <c r="C73" s="77">
        <v>18013.400000000001</v>
      </c>
      <c r="D73" s="77">
        <v>16392.8</v>
      </c>
      <c r="E73" s="81">
        <f t="shared" si="5"/>
        <v>109.88604753306331</v>
      </c>
      <c r="F73" s="78">
        <f t="shared" si="6"/>
        <v>60.835117628384815</v>
      </c>
      <c r="G73" s="947">
        <v>21980.1</v>
      </c>
      <c r="H73" s="947">
        <v>20835.7</v>
      </c>
      <c r="I73" s="81">
        <f t="shared" si="4"/>
        <v>105.49249605244843</v>
      </c>
      <c r="J73" s="78">
        <f t="shared" ref="J73:J98" si="7">G73/$B73*100</f>
        <v>74.231514815840484</v>
      </c>
    </row>
    <row r="74" spans="1:10">
      <c r="A74" s="83" t="s">
        <v>58</v>
      </c>
      <c r="B74" s="80">
        <v>22735</v>
      </c>
      <c r="C74" s="80">
        <v>11866.1</v>
      </c>
      <c r="D74" s="80">
        <v>11367.2</v>
      </c>
      <c r="E74" s="84">
        <f t="shared" si="5"/>
        <v>104.38894362727848</v>
      </c>
      <c r="F74" s="85">
        <f t="shared" si="6"/>
        <v>52.193094347921708</v>
      </c>
      <c r="G74" s="947">
        <v>12274.7</v>
      </c>
      <c r="H74" s="947">
        <v>11485.9</v>
      </c>
      <c r="I74" s="84">
        <f t="shared" si="4"/>
        <v>106.86755064905668</v>
      </c>
      <c r="J74" s="85">
        <f t="shared" si="7"/>
        <v>53.990323290081378</v>
      </c>
    </row>
    <row r="75" spans="1:10">
      <c r="A75" s="83" t="s">
        <v>59</v>
      </c>
      <c r="B75" s="80">
        <v>28697.8</v>
      </c>
      <c r="C75" s="80">
        <v>19196.900000000001</v>
      </c>
      <c r="D75" s="80">
        <v>16923.8</v>
      </c>
      <c r="E75" s="84">
        <f t="shared" si="5"/>
        <v>113.43138065919003</v>
      </c>
      <c r="F75" s="85">
        <f t="shared" si="6"/>
        <v>66.893281018057138</v>
      </c>
      <c r="G75" s="947">
        <v>20273.8</v>
      </c>
      <c r="H75" s="947">
        <v>20041.400000000001</v>
      </c>
      <c r="I75" s="84">
        <f t="shared" si="4"/>
        <v>101.15959962876843</v>
      </c>
      <c r="J75" s="85">
        <f t="shared" si="7"/>
        <v>70.645833478524494</v>
      </c>
    </row>
    <row r="76" spans="1:10">
      <c r="A76" s="83" t="s">
        <v>60</v>
      </c>
      <c r="B76" s="80">
        <v>28704.1</v>
      </c>
      <c r="C76" s="80">
        <v>13101.5</v>
      </c>
      <c r="D76" s="80">
        <v>12182.8</v>
      </c>
      <c r="E76" s="84">
        <f t="shared" si="5"/>
        <v>107.54095938536297</v>
      </c>
      <c r="F76" s="85">
        <f t="shared" si="6"/>
        <v>45.643305311784729</v>
      </c>
      <c r="G76" s="947">
        <v>11128.4</v>
      </c>
      <c r="H76" s="947">
        <v>9173.9</v>
      </c>
      <c r="I76" s="84">
        <f t="shared" si="4"/>
        <v>121.30500659479611</v>
      </c>
      <c r="J76" s="85">
        <f t="shared" si="7"/>
        <v>38.769374409927501</v>
      </c>
    </row>
    <row r="77" spans="1:10">
      <c r="A77" s="83" t="s">
        <v>61</v>
      </c>
      <c r="B77" s="80">
        <v>30121</v>
      </c>
      <c r="C77" s="80">
        <v>14007.5</v>
      </c>
      <c r="D77" s="80">
        <v>12437.9</v>
      </c>
      <c r="E77" s="84">
        <f t="shared" si="5"/>
        <v>112.61949364442552</v>
      </c>
      <c r="F77" s="85">
        <f t="shared" si="6"/>
        <v>46.50410012947777</v>
      </c>
      <c r="G77" s="947">
        <v>28807.7</v>
      </c>
      <c r="H77" s="947">
        <v>25589.9</v>
      </c>
      <c r="I77" s="84">
        <f t="shared" si="4"/>
        <v>112.57449228015741</v>
      </c>
      <c r="J77" s="85">
        <f t="shared" si="7"/>
        <v>95.639918993393309</v>
      </c>
    </row>
    <row r="78" spans="1:10">
      <c r="A78" s="83" t="s">
        <v>62</v>
      </c>
      <c r="B78" s="80">
        <v>20081.900000000001</v>
      </c>
      <c r="C78" s="80">
        <v>15283.1</v>
      </c>
      <c r="D78" s="80">
        <v>13919.2</v>
      </c>
      <c r="E78" s="84">
        <f t="shared" si="5"/>
        <v>109.79869532731766</v>
      </c>
      <c r="F78" s="85">
        <f t="shared" si="6"/>
        <v>76.103854714942315</v>
      </c>
      <c r="G78" s="947">
        <v>18115.8</v>
      </c>
      <c r="H78" s="947">
        <v>16778.3</v>
      </c>
      <c r="I78" s="84">
        <f t="shared" si="4"/>
        <v>107.97160618179433</v>
      </c>
      <c r="J78" s="85">
        <f t="shared" si="7"/>
        <v>90.209591721898818</v>
      </c>
    </row>
    <row r="79" spans="1:10">
      <c r="A79" s="83" t="s">
        <v>63</v>
      </c>
      <c r="B79" s="80">
        <v>30863.3</v>
      </c>
      <c r="C79" s="80">
        <v>13053.8</v>
      </c>
      <c r="D79" s="80">
        <v>10011.799999999999</v>
      </c>
      <c r="E79" s="84">
        <f t="shared" si="5"/>
        <v>130.38414670688587</v>
      </c>
      <c r="F79" s="85">
        <f t="shared" si="6"/>
        <v>42.295541954360033</v>
      </c>
      <c r="G79" s="947">
        <v>18418</v>
      </c>
      <c r="H79" s="947">
        <v>17470.900000000001</v>
      </c>
      <c r="I79" s="84">
        <f t="shared" si="4"/>
        <v>105.42101437247078</v>
      </c>
      <c r="J79" s="85">
        <f t="shared" si="7"/>
        <v>59.676055379690439</v>
      </c>
    </row>
    <row r="80" spans="1:10">
      <c r="A80" s="83" t="s">
        <v>64</v>
      </c>
      <c r="B80" s="80">
        <v>35840.400000000001</v>
      </c>
      <c r="C80" s="80">
        <v>18598.5</v>
      </c>
      <c r="D80" s="80">
        <v>17142.3</v>
      </c>
      <c r="E80" s="84">
        <f t="shared" si="5"/>
        <v>108.49477608022262</v>
      </c>
      <c r="F80" s="85">
        <f t="shared" si="6"/>
        <v>51.892557002712024</v>
      </c>
      <c r="G80" s="947">
        <v>21190.799999999999</v>
      </c>
      <c r="H80" s="947">
        <v>21184.2</v>
      </c>
      <c r="I80" s="84">
        <f t="shared" si="4"/>
        <v>100.03115529498399</v>
      </c>
      <c r="J80" s="85">
        <f t="shared" si="7"/>
        <v>59.12545618910503</v>
      </c>
    </row>
    <row r="81" spans="1:10">
      <c r="A81" s="83" t="s">
        <v>65</v>
      </c>
      <c r="B81" s="80">
        <v>32624.400000000001</v>
      </c>
      <c r="C81" s="80">
        <v>29421</v>
      </c>
      <c r="D81" s="80">
        <v>25977.3</v>
      </c>
      <c r="E81" s="84">
        <f t="shared" si="5"/>
        <v>113.25657400884619</v>
      </c>
      <c r="F81" s="85">
        <f t="shared" si="6"/>
        <v>90.180968845404053</v>
      </c>
      <c r="G81" s="947">
        <v>26646.7</v>
      </c>
      <c r="H81" s="947">
        <v>25577.1</v>
      </c>
      <c r="I81" s="84">
        <f t="shared" si="4"/>
        <v>104.18186580965005</v>
      </c>
      <c r="J81" s="85">
        <f t="shared" si="7"/>
        <v>81.677210921886683</v>
      </c>
    </row>
    <row r="82" spans="1:10">
      <c r="A82" s="83" t="s">
        <v>66</v>
      </c>
      <c r="B82" s="80">
        <v>28205.4</v>
      </c>
      <c r="C82" s="80">
        <v>17464.400000000001</v>
      </c>
      <c r="D82" s="80">
        <v>15844</v>
      </c>
      <c r="E82" s="84">
        <f t="shared" si="5"/>
        <v>110.22721534965918</v>
      </c>
      <c r="F82" s="85">
        <f t="shared" si="6"/>
        <v>61.91863969310841</v>
      </c>
      <c r="G82" s="947">
        <v>20736.3</v>
      </c>
      <c r="H82" s="947">
        <v>19072</v>
      </c>
      <c r="I82" s="84">
        <f t="shared" si="4"/>
        <v>108.72640520134227</v>
      </c>
      <c r="J82" s="85">
        <f t="shared" si="7"/>
        <v>73.518900636048414</v>
      </c>
    </row>
    <row r="83" spans="1:10">
      <c r="A83" s="83" t="s">
        <v>67</v>
      </c>
      <c r="B83" s="80">
        <v>28105.200000000001</v>
      </c>
      <c r="C83" s="80">
        <v>15475.3</v>
      </c>
      <c r="D83" s="80">
        <v>14635.8</v>
      </c>
      <c r="E83" s="84">
        <f t="shared" si="5"/>
        <v>105.73593517265883</v>
      </c>
      <c r="F83" s="85">
        <f t="shared" si="6"/>
        <v>55.062052573900914</v>
      </c>
      <c r="G83" s="947">
        <v>25705.200000000001</v>
      </c>
      <c r="H83" s="947">
        <v>24691.599999999999</v>
      </c>
      <c r="I83" s="84">
        <f t="shared" si="4"/>
        <v>104.10503977061025</v>
      </c>
      <c r="J83" s="85">
        <f t="shared" si="7"/>
        <v>91.460654967763972</v>
      </c>
    </row>
    <row r="84" spans="1:10">
      <c r="A84" s="83" t="s">
        <v>68</v>
      </c>
      <c r="B84" s="80">
        <v>27588</v>
      </c>
      <c r="C84" s="80">
        <v>17726.099999999999</v>
      </c>
      <c r="D84" s="80">
        <v>16164.8</v>
      </c>
      <c r="E84" s="84">
        <f t="shared" si="5"/>
        <v>109.65864099772344</v>
      </c>
      <c r="F84" s="85">
        <f t="shared" si="6"/>
        <v>64.252936059156156</v>
      </c>
      <c r="G84" s="947">
        <v>22914.5</v>
      </c>
      <c r="H84" s="947">
        <v>21655.599999999999</v>
      </c>
      <c r="I84" s="84">
        <f t="shared" si="4"/>
        <v>105.81327693529619</v>
      </c>
      <c r="J84" s="85">
        <f t="shared" si="7"/>
        <v>83.059663621864573</v>
      </c>
    </row>
    <row r="85" spans="1:10">
      <c r="A85" s="83" t="s">
        <v>69</v>
      </c>
      <c r="B85" s="80">
        <v>33957.800000000003</v>
      </c>
      <c r="C85" s="80">
        <v>19755</v>
      </c>
      <c r="D85" s="80">
        <v>18407.5</v>
      </c>
      <c r="E85" s="84">
        <f t="shared" si="5"/>
        <v>107.3203857123455</v>
      </c>
      <c r="F85" s="85">
        <f t="shared" si="6"/>
        <v>58.175146799851575</v>
      </c>
      <c r="G85" s="947">
        <v>21741.1</v>
      </c>
      <c r="H85" s="947">
        <v>20540.5</v>
      </c>
      <c r="I85" s="84">
        <f t="shared" si="4"/>
        <v>105.84503785204839</v>
      </c>
      <c r="J85" s="85">
        <f t="shared" si="7"/>
        <v>64.023876694014319</v>
      </c>
    </row>
    <row r="86" spans="1:10" s="82" customFormat="1" ht="30.75" customHeight="1">
      <c r="A86" s="79" t="s">
        <v>70</v>
      </c>
      <c r="B86" s="77">
        <v>42877</v>
      </c>
      <c r="C86" s="77">
        <v>26456.7</v>
      </c>
      <c r="D86" s="77">
        <v>23614.1</v>
      </c>
      <c r="E86" s="81">
        <f t="shared" si="5"/>
        <v>112.03772322468357</v>
      </c>
      <c r="F86" s="78">
        <f t="shared" si="6"/>
        <v>61.703710614082141</v>
      </c>
      <c r="G86" s="947">
        <v>40140.800000000003</v>
      </c>
      <c r="H86" s="947">
        <v>33382.9</v>
      </c>
      <c r="I86" s="81">
        <f t="shared" si="4"/>
        <v>120.24359777011584</v>
      </c>
      <c r="J86" s="78">
        <f t="shared" si="7"/>
        <v>93.618490099587191</v>
      </c>
    </row>
    <row r="87" spans="1:10">
      <c r="A87" s="83" t="s">
        <v>71</v>
      </c>
      <c r="B87" s="80">
        <v>54184.9</v>
      </c>
      <c r="C87" s="80">
        <v>19669.5</v>
      </c>
      <c r="D87" s="80">
        <v>17921.599999999999</v>
      </c>
      <c r="E87" s="84">
        <f t="shared" si="5"/>
        <v>109.753035443264</v>
      </c>
      <c r="F87" s="85">
        <f t="shared" si="6"/>
        <v>36.300703701584759</v>
      </c>
      <c r="G87" s="947">
        <v>23482.5</v>
      </c>
      <c r="H87" s="947">
        <v>22209.8</v>
      </c>
      <c r="I87" s="84">
        <f t="shared" si="4"/>
        <v>105.73035326747653</v>
      </c>
      <c r="J87" s="85">
        <f t="shared" si="7"/>
        <v>43.337719549173293</v>
      </c>
    </row>
    <row r="88" spans="1:10">
      <c r="A88" s="83" t="s">
        <v>72</v>
      </c>
      <c r="B88" s="80">
        <v>56482.9</v>
      </c>
      <c r="C88" s="80">
        <v>37666.400000000001</v>
      </c>
      <c r="D88" s="80">
        <v>34875.300000000003</v>
      </c>
      <c r="E88" s="84">
        <f>C88/D88*100</f>
        <v>108.00308527811946</v>
      </c>
      <c r="F88" s="85">
        <f t="shared" si="6"/>
        <v>66.686377647040075</v>
      </c>
      <c r="G88" s="947">
        <v>72974.600000000006</v>
      </c>
      <c r="H88" s="947">
        <v>55680.3</v>
      </c>
      <c r="I88" s="84">
        <f>G88/H88*100</f>
        <v>131.05999788075854</v>
      </c>
      <c r="J88" s="85">
        <f t="shared" si="7"/>
        <v>129.19768637941749</v>
      </c>
    </row>
    <row r="89" spans="1:10">
      <c r="A89" s="83" t="s">
        <v>73</v>
      </c>
      <c r="B89" s="80">
        <v>33811.699999999997</v>
      </c>
      <c r="C89" s="80">
        <v>24373.9</v>
      </c>
      <c r="D89" s="80">
        <v>21320.3</v>
      </c>
      <c r="E89" s="84">
        <f t="shared" si="5"/>
        <v>114.3225001524369</v>
      </c>
      <c r="F89" s="85">
        <f t="shared" si="6"/>
        <v>72.087176923964208</v>
      </c>
      <c r="G89" s="947">
        <v>24783.9</v>
      </c>
      <c r="H89" s="947">
        <v>23319.9</v>
      </c>
      <c r="I89" s="84">
        <f t="shared" si="4"/>
        <v>106.27789999099481</v>
      </c>
      <c r="J89" s="85">
        <f t="shared" si="7"/>
        <v>73.299774929979861</v>
      </c>
    </row>
    <row r="90" spans="1:10">
      <c r="A90" s="83" t="s">
        <v>74</v>
      </c>
      <c r="B90" s="80">
        <v>38027.4</v>
      </c>
      <c r="C90" s="80">
        <v>31641.3</v>
      </c>
      <c r="D90" s="80">
        <v>27331.599999999999</v>
      </c>
      <c r="E90" s="84">
        <f t="shared" si="5"/>
        <v>115.76819505627188</v>
      </c>
      <c r="F90" s="85">
        <f t="shared" si="6"/>
        <v>83.206582622004134</v>
      </c>
      <c r="G90" s="947">
        <v>26844.9</v>
      </c>
      <c r="H90" s="947">
        <v>23240.6</v>
      </c>
      <c r="I90" s="84">
        <f t="shared" si="4"/>
        <v>115.50863574950733</v>
      </c>
      <c r="J90" s="85">
        <f t="shared" si="7"/>
        <v>70.59357200334496</v>
      </c>
    </row>
    <row r="91" spans="1:10">
      <c r="A91" s="83" t="s">
        <v>75</v>
      </c>
      <c r="B91" s="80">
        <v>31859.5</v>
      </c>
      <c r="C91" s="80">
        <v>23440.3</v>
      </c>
      <c r="D91" s="80">
        <v>21386.7</v>
      </c>
      <c r="E91" s="84">
        <f t="shared" si="5"/>
        <v>109.60222942295911</v>
      </c>
      <c r="F91" s="85">
        <f t="shared" si="6"/>
        <v>73.573973226196259</v>
      </c>
      <c r="G91" s="947">
        <v>25504.400000000001</v>
      </c>
      <c r="H91" s="947">
        <v>21806.9</v>
      </c>
      <c r="I91" s="84">
        <f t="shared" si="4"/>
        <v>116.95564248013244</v>
      </c>
      <c r="J91" s="85">
        <f t="shared" si="7"/>
        <v>80.052731524349099</v>
      </c>
    </row>
    <row r="92" spans="1:10">
      <c r="A92" s="83" t="s">
        <v>76</v>
      </c>
      <c r="B92" s="80">
        <v>64912.5</v>
      </c>
      <c r="C92" s="80">
        <v>37353.800000000003</v>
      </c>
      <c r="D92" s="80">
        <v>35816</v>
      </c>
      <c r="E92" s="84">
        <f t="shared" si="5"/>
        <v>104.2936117936118</v>
      </c>
      <c r="F92" s="85">
        <f t="shared" si="6"/>
        <v>57.544848834970153</v>
      </c>
      <c r="G92" s="947">
        <v>64120.4</v>
      </c>
      <c r="H92" s="947">
        <v>50133.8</v>
      </c>
      <c r="I92" s="84">
        <f t="shared" si="4"/>
        <v>127.89854349760041</v>
      </c>
      <c r="J92" s="85">
        <f t="shared" si="7"/>
        <v>98.779741960331208</v>
      </c>
    </row>
    <row r="93" spans="1:10">
      <c r="A93" s="83" t="s">
        <v>77</v>
      </c>
      <c r="B93" s="80">
        <v>61215.199999999997</v>
      </c>
      <c r="C93" s="80">
        <v>38144.9</v>
      </c>
      <c r="D93" s="80">
        <v>35613.300000000003</v>
      </c>
      <c r="E93" s="84">
        <f t="shared" si="5"/>
        <v>107.10858022143412</v>
      </c>
      <c r="F93" s="85">
        <f t="shared" si="6"/>
        <v>62.31279159424458</v>
      </c>
      <c r="G93" s="947">
        <v>40978.400000000001</v>
      </c>
      <c r="H93" s="947">
        <v>36100.699999999997</v>
      </c>
      <c r="I93" s="84">
        <f t="shared" si="4"/>
        <v>113.51137235566071</v>
      </c>
      <c r="J93" s="85">
        <f t="shared" si="7"/>
        <v>66.941543930265695</v>
      </c>
    </row>
    <row r="94" spans="1:10">
      <c r="A94" s="83" t="s">
        <v>78</v>
      </c>
      <c r="B94" s="80">
        <v>30723.599999999999</v>
      </c>
      <c r="C94" s="80">
        <v>16178.5</v>
      </c>
      <c r="D94" s="80">
        <v>14880.5</v>
      </c>
      <c r="E94" s="84">
        <f t="shared" si="5"/>
        <v>108.7228251738853</v>
      </c>
      <c r="F94" s="85">
        <f t="shared" si="6"/>
        <v>52.658217136012709</v>
      </c>
      <c r="G94" s="947">
        <v>11364.9</v>
      </c>
      <c r="H94" s="947">
        <v>10790.3</v>
      </c>
      <c r="I94" s="84">
        <f t="shared" si="4"/>
        <v>105.32515314680779</v>
      </c>
      <c r="J94" s="85">
        <f t="shared" si="7"/>
        <v>36.990782330195685</v>
      </c>
    </row>
    <row r="95" spans="1:10">
      <c r="A95" s="83" t="s">
        <v>79</v>
      </c>
      <c r="B95" s="80">
        <v>78892.899999999994</v>
      </c>
      <c r="C95" s="80">
        <v>29962.7</v>
      </c>
      <c r="D95" s="80">
        <v>28701.4</v>
      </c>
      <c r="E95" s="84">
        <f t="shared" si="5"/>
        <v>104.39455915042473</v>
      </c>
      <c r="F95" s="85">
        <f t="shared" si="6"/>
        <v>37.978956281236968</v>
      </c>
      <c r="G95" s="947">
        <v>47008.3</v>
      </c>
      <c r="H95" s="947">
        <v>45220.4</v>
      </c>
      <c r="I95" s="84">
        <f t="shared" si="4"/>
        <v>103.9537465391726</v>
      </c>
      <c r="J95" s="85">
        <f t="shared" si="7"/>
        <v>59.58495631419305</v>
      </c>
    </row>
    <row r="96" spans="1:10">
      <c r="A96" s="149" t="s">
        <v>267</v>
      </c>
      <c r="B96" s="77">
        <v>22767.9</v>
      </c>
      <c r="C96" s="77">
        <v>14975.7</v>
      </c>
      <c r="D96" s="77">
        <v>0</v>
      </c>
      <c r="E96" s="150"/>
      <c r="F96" s="78">
        <f t="shared" si="6"/>
        <v>65.775499716706406</v>
      </c>
      <c r="G96" s="947">
        <v>18243</v>
      </c>
      <c r="H96" s="77">
        <v>0</v>
      </c>
      <c r="I96" s="151"/>
      <c r="J96" s="78">
        <f t="shared" si="7"/>
        <v>80.125966821709511</v>
      </c>
    </row>
    <row r="97" spans="1:10" customFormat="1">
      <c r="A97" s="87" t="s">
        <v>178</v>
      </c>
      <c r="B97" s="80">
        <v>22329.1</v>
      </c>
      <c r="C97" s="80">
        <v>14672.6</v>
      </c>
      <c r="D97" s="80">
        <v>0</v>
      </c>
      <c r="E97" s="65"/>
      <c r="F97" s="85">
        <f t="shared" si="6"/>
        <v>65.710664558804439</v>
      </c>
      <c r="G97" s="947">
        <v>17655.5</v>
      </c>
      <c r="H97" s="80">
        <v>0</v>
      </c>
      <c r="I97" s="65"/>
      <c r="J97" s="85">
        <f t="shared" si="7"/>
        <v>79.069465406129225</v>
      </c>
    </row>
    <row r="98" spans="1:10" customFormat="1">
      <c r="A98" s="87" t="s">
        <v>179</v>
      </c>
      <c r="B98" s="80">
        <v>24686.3</v>
      </c>
      <c r="C98" s="80">
        <v>19388</v>
      </c>
      <c r="D98" s="80">
        <v>0</v>
      </c>
      <c r="E98" s="65"/>
      <c r="F98" s="85">
        <f t="shared" si="6"/>
        <v>78.537488404499669</v>
      </c>
      <c r="G98" s="947">
        <v>21914.5</v>
      </c>
      <c r="H98" s="80">
        <v>0</v>
      </c>
      <c r="I98" s="65"/>
      <c r="J98" s="85">
        <f t="shared" si="7"/>
        <v>88.77190992574829</v>
      </c>
    </row>
    <row r="99" spans="1:10" customFormat="1" ht="12.75" customHeight="1"/>
    <row r="100" spans="1:10" customFormat="1"/>
    <row r="101" spans="1:10" customFormat="1"/>
    <row r="102" spans="1:10" customFormat="1"/>
    <row r="103" spans="1:10" customFormat="1"/>
    <row r="104" spans="1:10" customFormat="1"/>
    <row r="105" spans="1:10" customFormat="1"/>
    <row r="106" spans="1:10" customFormat="1"/>
    <row r="107" spans="1:10" customFormat="1"/>
    <row r="108" spans="1:10" customFormat="1"/>
    <row r="109" spans="1:10" customFormat="1"/>
    <row r="110" spans="1:10" customFormat="1"/>
    <row r="111" spans="1:10" customFormat="1"/>
    <row r="112" spans="1:10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spans="4:4">
      <c r="D193" s="75"/>
    </row>
    <row r="194" spans="4:4">
      <c r="D194" s="75"/>
    </row>
    <row r="195" spans="4:4">
      <c r="D195" s="75"/>
    </row>
    <row r="196" spans="4:4">
      <c r="D196" s="75"/>
    </row>
    <row r="197" spans="4:4">
      <c r="D197" s="75"/>
    </row>
    <row r="198" spans="4:4">
      <c r="D198" s="75"/>
    </row>
    <row r="199" spans="4:4">
      <c r="D199" s="75"/>
    </row>
    <row r="200" spans="4:4">
      <c r="D200" s="75"/>
    </row>
    <row r="201" spans="4:4">
      <c r="D201" s="75"/>
    </row>
    <row r="202" spans="4:4">
      <c r="D202" s="75"/>
    </row>
    <row r="203" spans="4:4">
      <c r="D203" s="75"/>
    </row>
    <row r="204" spans="4:4">
      <c r="D204" s="75"/>
    </row>
    <row r="205" spans="4:4">
      <c r="D205" s="75"/>
    </row>
    <row r="206" spans="4:4">
      <c r="D206" s="75"/>
    </row>
    <row r="207" spans="4:4">
      <c r="D207" s="75"/>
    </row>
    <row r="208" spans="4:4">
      <c r="D208" s="75"/>
    </row>
    <row r="209" spans="4:4">
      <c r="D209" s="75"/>
    </row>
    <row r="210" spans="4:4">
      <c r="D210" s="75"/>
    </row>
    <row r="211" spans="4:4">
      <c r="D211" s="75"/>
    </row>
    <row r="212" spans="4:4">
      <c r="D212" s="75"/>
    </row>
    <row r="213" spans="4:4">
      <c r="D213" s="75"/>
    </row>
    <row r="214" spans="4:4">
      <c r="D214" s="75"/>
    </row>
    <row r="215" spans="4:4">
      <c r="D215" s="75"/>
    </row>
    <row r="216" spans="4:4">
      <c r="D216" s="75"/>
    </row>
    <row r="217" spans="4:4">
      <c r="D217" s="75"/>
    </row>
    <row r="218" spans="4:4">
      <c r="D218" s="75"/>
    </row>
    <row r="219" spans="4:4">
      <c r="D219" s="75"/>
    </row>
    <row r="220" spans="4:4">
      <c r="D220" s="75"/>
    </row>
    <row r="221" spans="4:4">
      <c r="D221" s="75"/>
    </row>
    <row r="222" spans="4:4">
      <c r="D222" s="75"/>
    </row>
    <row r="223" spans="4:4">
      <c r="D223" s="75"/>
    </row>
    <row r="224" spans="4:4">
      <c r="D224" s="75"/>
    </row>
    <row r="225" spans="4:4">
      <c r="D225" s="75"/>
    </row>
    <row r="226" spans="4:4">
      <c r="D226" s="75"/>
    </row>
    <row r="227" spans="4:4">
      <c r="D227" s="75"/>
    </row>
    <row r="228" spans="4:4">
      <c r="D228" s="75"/>
    </row>
    <row r="229" spans="4:4">
      <c r="D229" s="75"/>
    </row>
    <row r="230" spans="4:4">
      <c r="D230" s="75"/>
    </row>
    <row r="231" spans="4:4">
      <c r="D231" s="75"/>
    </row>
    <row r="232" spans="4:4">
      <c r="D232" s="75"/>
    </row>
    <row r="233" spans="4:4">
      <c r="D233" s="75"/>
    </row>
    <row r="234" spans="4:4">
      <c r="D234" s="75"/>
    </row>
    <row r="235" spans="4:4">
      <c r="D235" s="75"/>
    </row>
    <row r="236" spans="4:4">
      <c r="D236" s="75"/>
    </row>
    <row r="237" spans="4:4">
      <c r="D237" s="75"/>
    </row>
    <row r="238" spans="4:4">
      <c r="D238" s="75"/>
    </row>
    <row r="239" spans="4:4">
      <c r="D239" s="75"/>
    </row>
    <row r="240" spans="4:4">
      <c r="D240" s="75"/>
    </row>
    <row r="241" spans="4:4">
      <c r="D241" s="75"/>
    </row>
    <row r="242" spans="4:4">
      <c r="D242" s="75"/>
    </row>
    <row r="243" spans="4:4">
      <c r="D243" s="75"/>
    </row>
    <row r="244" spans="4:4">
      <c r="D244" s="75"/>
    </row>
    <row r="245" spans="4:4">
      <c r="D245" s="75"/>
    </row>
    <row r="246" spans="4:4">
      <c r="D246" s="75"/>
    </row>
    <row r="247" spans="4:4">
      <c r="D247" s="75"/>
    </row>
    <row r="248" spans="4:4">
      <c r="D248" s="75"/>
    </row>
    <row r="249" spans="4:4">
      <c r="D249" s="75"/>
    </row>
    <row r="250" spans="4:4">
      <c r="D250" s="75"/>
    </row>
    <row r="251" spans="4:4">
      <c r="D251" s="75"/>
    </row>
    <row r="252" spans="4:4">
      <c r="D252" s="75"/>
    </row>
    <row r="253" spans="4:4">
      <c r="D253" s="75"/>
    </row>
    <row r="254" spans="4:4">
      <c r="D254" s="75"/>
    </row>
    <row r="255" spans="4:4">
      <c r="D255" s="75"/>
    </row>
    <row r="256" spans="4:4">
      <c r="D256" s="75"/>
    </row>
    <row r="257" spans="4:4">
      <c r="D257" s="75"/>
    </row>
    <row r="258" spans="4:4">
      <c r="D258" s="75"/>
    </row>
    <row r="259" spans="4:4">
      <c r="D259" s="75"/>
    </row>
    <row r="260" spans="4:4">
      <c r="D260" s="75"/>
    </row>
    <row r="261" spans="4:4">
      <c r="D261" s="75"/>
    </row>
    <row r="262" spans="4:4">
      <c r="D262" s="75"/>
    </row>
    <row r="263" spans="4:4">
      <c r="D263" s="75"/>
    </row>
    <row r="264" spans="4:4">
      <c r="D264" s="75"/>
    </row>
    <row r="265" spans="4:4">
      <c r="D265" s="75"/>
    </row>
    <row r="266" spans="4:4">
      <c r="D266" s="75"/>
    </row>
    <row r="267" spans="4:4">
      <c r="D267" s="75"/>
    </row>
    <row r="268" spans="4:4">
      <c r="D268" s="75"/>
    </row>
    <row r="269" spans="4:4">
      <c r="D269" s="75"/>
    </row>
    <row r="270" spans="4:4">
      <c r="D270" s="75"/>
    </row>
    <row r="271" spans="4:4">
      <c r="D271" s="75"/>
    </row>
    <row r="272" spans="4:4">
      <c r="D272" s="75"/>
    </row>
    <row r="273" spans="4:4">
      <c r="D273" s="75"/>
    </row>
    <row r="274" spans="4:4">
      <c r="D274" s="75"/>
    </row>
    <row r="275" spans="4:4">
      <c r="D275" s="75"/>
    </row>
    <row r="276" spans="4:4">
      <c r="D276" s="75"/>
    </row>
    <row r="277" spans="4:4">
      <c r="D277" s="75"/>
    </row>
    <row r="278" spans="4:4">
      <c r="D278" s="75"/>
    </row>
    <row r="279" spans="4:4">
      <c r="D279" s="75"/>
    </row>
    <row r="280" spans="4:4">
      <c r="D280" s="75"/>
    </row>
    <row r="281" spans="4:4">
      <c r="D281" s="75"/>
    </row>
    <row r="282" spans="4:4">
      <c r="D282" s="75"/>
    </row>
    <row r="283" spans="4:4">
      <c r="D283" s="75"/>
    </row>
    <row r="284" spans="4:4">
      <c r="D284" s="75"/>
    </row>
    <row r="285" spans="4:4">
      <c r="D285" s="75"/>
    </row>
    <row r="286" spans="4:4">
      <c r="D286" s="75"/>
    </row>
    <row r="287" spans="4:4">
      <c r="D287" s="75"/>
    </row>
    <row r="288" spans="4:4">
      <c r="D288" s="75"/>
    </row>
    <row r="289" spans="4:4">
      <c r="D289" s="75"/>
    </row>
    <row r="290" spans="4:4">
      <c r="D290" s="75"/>
    </row>
    <row r="291" spans="4:4">
      <c r="D291" s="75"/>
    </row>
    <row r="292" spans="4:4">
      <c r="D292" s="75"/>
    </row>
    <row r="293" spans="4:4">
      <c r="D293" s="75"/>
    </row>
    <row r="294" spans="4:4">
      <c r="D294" s="75"/>
    </row>
    <row r="295" spans="4:4">
      <c r="D295" s="75"/>
    </row>
    <row r="296" spans="4:4">
      <c r="D296" s="75"/>
    </row>
    <row r="297" spans="4:4">
      <c r="D297" s="75"/>
    </row>
    <row r="298" spans="4:4">
      <c r="D298" s="75"/>
    </row>
    <row r="299" spans="4:4">
      <c r="D299" s="75"/>
    </row>
    <row r="300" spans="4:4">
      <c r="D300" s="75"/>
    </row>
    <row r="301" spans="4:4">
      <c r="D301" s="75"/>
    </row>
    <row r="302" spans="4:4">
      <c r="D302" s="75"/>
    </row>
    <row r="303" spans="4:4">
      <c r="D303" s="75"/>
    </row>
    <row r="304" spans="4:4">
      <c r="D304" s="75"/>
    </row>
    <row r="305" spans="4:4">
      <c r="D305" s="75"/>
    </row>
    <row r="306" spans="4:4">
      <c r="D306" s="75"/>
    </row>
    <row r="307" spans="4:4">
      <c r="D307" s="75"/>
    </row>
    <row r="308" spans="4:4">
      <c r="D308" s="75"/>
    </row>
    <row r="309" spans="4:4">
      <c r="D309" s="75"/>
    </row>
    <row r="310" spans="4:4">
      <c r="D310" s="75"/>
    </row>
    <row r="311" spans="4:4">
      <c r="D311" s="75"/>
    </row>
    <row r="312" spans="4:4">
      <c r="D312" s="75"/>
    </row>
    <row r="313" spans="4:4">
      <c r="D313" s="75"/>
    </row>
    <row r="314" spans="4:4">
      <c r="D314" s="75"/>
    </row>
    <row r="315" spans="4:4">
      <c r="D315" s="75"/>
    </row>
    <row r="316" spans="4:4">
      <c r="D316" s="75"/>
    </row>
    <row r="317" spans="4:4">
      <c r="D317" s="75"/>
    </row>
    <row r="318" spans="4:4">
      <c r="D318" s="75"/>
    </row>
    <row r="319" spans="4:4">
      <c r="D319" s="75"/>
    </row>
    <row r="320" spans="4:4">
      <c r="D320" s="75"/>
    </row>
    <row r="321" spans="4:4">
      <c r="D321" s="75"/>
    </row>
    <row r="322" spans="4:4">
      <c r="D322" s="75"/>
    </row>
    <row r="323" spans="4:4">
      <c r="D323" s="75"/>
    </row>
    <row r="324" spans="4:4">
      <c r="D324" s="75"/>
    </row>
    <row r="325" spans="4:4">
      <c r="D325" s="75"/>
    </row>
    <row r="326" spans="4:4">
      <c r="D326" s="75"/>
    </row>
    <row r="327" spans="4:4">
      <c r="D327" s="75"/>
    </row>
    <row r="328" spans="4:4">
      <c r="D328" s="75"/>
    </row>
    <row r="329" spans="4:4">
      <c r="D329" s="75"/>
    </row>
    <row r="330" spans="4:4">
      <c r="D330" s="75"/>
    </row>
    <row r="331" spans="4:4">
      <c r="D331" s="75"/>
    </row>
    <row r="332" spans="4:4">
      <c r="D332" s="75"/>
    </row>
    <row r="333" spans="4:4">
      <c r="D333" s="75"/>
    </row>
    <row r="334" spans="4:4">
      <c r="D334" s="75"/>
    </row>
    <row r="335" spans="4:4">
      <c r="D335" s="75"/>
    </row>
    <row r="336" spans="4:4">
      <c r="D336" s="75"/>
    </row>
    <row r="337" spans="4:4">
      <c r="D337" s="75"/>
    </row>
    <row r="338" spans="4:4">
      <c r="D338" s="75"/>
    </row>
    <row r="339" spans="4:4">
      <c r="D339" s="75"/>
    </row>
    <row r="340" spans="4:4">
      <c r="D340" s="75"/>
    </row>
    <row r="341" spans="4:4">
      <c r="D341" s="75"/>
    </row>
    <row r="342" spans="4:4">
      <c r="D342" s="75"/>
    </row>
    <row r="343" spans="4:4">
      <c r="D343" s="75"/>
    </row>
    <row r="344" spans="4:4">
      <c r="D344" s="75"/>
    </row>
    <row r="345" spans="4:4">
      <c r="D345" s="75"/>
    </row>
    <row r="346" spans="4:4">
      <c r="D346" s="75"/>
    </row>
    <row r="347" spans="4:4">
      <c r="D347" s="75"/>
    </row>
    <row r="348" spans="4:4">
      <c r="D348" s="75"/>
    </row>
    <row r="349" spans="4:4">
      <c r="D349" s="75"/>
    </row>
    <row r="350" spans="4:4">
      <c r="D350" s="75"/>
    </row>
    <row r="351" spans="4:4">
      <c r="D351" s="75"/>
    </row>
    <row r="352" spans="4:4">
      <c r="D352" s="75"/>
    </row>
    <row r="353" spans="4:4">
      <c r="D353" s="75"/>
    </row>
    <row r="354" spans="4:4">
      <c r="D354" s="75"/>
    </row>
    <row r="355" spans="4:4">
      <c r="D355" s="75"/>
    </row>
    <row r="356" spans="4:4">
      <c r="D356" s="75"/>
    </row>
    <row r="357" spans="4:4">
      <c r="D357" s="75"/>
    </row>
    <row r="358" spans="4:4">
      <c r="D358" s="75"/>
    </row>
    <row r="359" spans="4:4">
      <c r="D359" s="75"/>
    </row>
    <row r="360" spans="4:4">
      <c r="D360" s="75"/>
    </row>
    <row r="361" spans="4:4">
      <c r="D361" s="75"/>
    </row>
    <row r="362" spans="4:4">
      <c r="D362" s="75"/>
    </row>
    <row r="363" spans="4:4">
      <c r="D363" s="75"/>
    </row>
    <row r="364" spans="4:4">
      <c r="D364" s="75"/>
    </row>
    <row r="365" spans="4:4">
      <c r="D365" s="75"/>
    </row>
    <row r="366" spans="4:4">
      <c r="D366" s="75"/>
    </row>
    <row r="367" spans="4:4">
      <c r="D367" s="75"/>
    </row>
    <row r="368" spans="4:4">
      <c r="D368" s="75"/>
    </row>
    <row r="369" spans="4:4">
      <c r="D369" s="75"/>
    </row>
    <row r="370" spans="4:4">
      <c r="D370" s="75"/>
    </row>
    <row r="371" spans="4:4">
      <c r="D371" s="75"/>
    </row>
    <row r="372" spans="4:4">
      <c r="D372" s="75"/>
    </row>
    <row r="373" spans="4:4">
      <c r="D373" s="75"/>
    </row>
    <row r="374" spans="4:4">
      <c r="D374" s="75"/>
    </row>
    <row r="375" spans="4:4">
      <c r="D375" s="75"/>
    </row>
    <row r="376" spans="4:4">
      <c r="D376" s="75"/>
    </row>
    <row r="377" spans="4:4">
      <c r="D377" s="75"/>
    </row>
    <row r="378" spans="4:4">
      <c r="D378" s="75"/>
    </row>
    <row r="379" spans="4:4">
      <c r="D379" s="75"/>
    </row>
    <row r="380" spans="4:4">
      <c r="D380" s="75"/>
    </row>
    <row r="381" spans="4:4">
      <c r="D381" s="75"/>
    </row>
    <row r="382" spans="4:4">
      <c r="D382" s="75"/>
    </row>
    <row r="383" spans="4:4">
      <c r="D383" s="75"/>
    </row>
    <row r="384" spans="4:4">
      <c r="D384" s="75"/>
    </row>
    <row r="385" spans="4:4">
      <c r="D385" s="75"/>
    </row>
    <row r="386" spans="4:4">
      <c r="D386" s="75"/>
    </row>
    <row r="387" spans="4:4">
      <c r="D387" s="75"/>
    </row>
    <row r="388" spans="4:4">
      <c r="D388" s="75"/>
    </row>
    <row r="389" spans="4:4">
      <c r="D389" s="75"/>
    </row>
    <row r="390" spans="4:4">
      <c r="D390" s="75"/>
    </row>
    <row r="391" spans="4:4">
      <c r="D391" s="75"/>
    </row>
    <row r="392" spans="4:4">
      <c r="D392" s="75"/>
    </row>
    <row r="393" spans="4:4">
      <c r="D393" s="75"/>
    </row>
    <row r="394" spans="4:4">
      <c r="D394" s="75"/>
    </row>
    <row r="395" spans="4:4">
      <c r="D395" s="75"/>
    </row>
    <row r="396" spans="4:4">
      <c r="D396" s="75"/>
    </row>
    <row r="397" spans="4:4">
      <c r="D397" s="75"/>
    </row>
    <row r="398" spans="4:4">
      <c r="D398" s="75"/>
    </row>
    <row r="399" spans="4:4">
      <c r="D399" s="75"/>
    </row>
    <row r="400" spans="4:4">
      <c r="D400" s="75"/>
    </row>
    <row r="401" spans="4:4">
      <c r="D401" s="75"/>
    </row>
    <row r="402" spans="4:4">
      <c r="D402" s="75"/>
    </row>
    <row r="403" spans="4:4">
      <c r="D403" s="75"/>
    </row>
    <row r="404" spans="4:4">
      <c r="D404" s="75"/>
    </row>
    <row r="405" spans="4:4">
      <c r="D405" s="75"/>
    </row>
    <row r="406" spans="4:4">
      <c r="D406" s="75"/>
    </row>
    <row r="407" spans="4:4">
      <c r="D407" s="75"/>
    </row>
    <row r="408" spans="4:4">
      <c r="D408" s="75"/>
    </row>
    <row r="409" spans="4:4">
      <c r="D409" s="75"/>
    </row>
    <row r="410" spans="4:4">
      <c r="D410" s="75"/>
    </row>
    <row r="411" spans="4:4">
      <c r="D411" s="75"/>
    </row>
    <row r="412" spans="4:4">
      <c r="D412" s="75"/>
    </row>
    <row r="413" spans="4:4">
      <c r="D413" s="75"/>
    </row>
    <row r="414" spans="4:4">
      <c r="D414" s="75"/>
    </row>
    <row r="415" spans="4:4">
      <c r="D415" s="75"/>
    </row>
    <row r="416" spans="4:4">
      <c r="D416" s="75"/>
    </row>
    <row r="417" spans="4:4">
      <c r="D417" s="75"/>
    </row>
    <row r="418" spans="4:4">
      <c r="D418" s="75"/>
    </row>
    <row r="419" spans="4:4">
      <c r="D419" s="75"/>
    </row>
    <row r="420" spans="4:4">
      <c r="D420" s="75"/>
    </row>
    <row r="421" spans="4:4">
      <c r="D421" s="75"/>
    </row>
    <row r="422" spans="4:4">
      <c r="D422" s="75"/>
    </row>
    <row r="423" spans="4:4">
      <c r="D423" s="75"/>
    </row>
    <row r="424" spans="4:4">
      <c r="D424" s="75"/>
    </row>
    <row r="425" spans="4:4">
      <c r="D425" s="75"/>
    </row>
    <row r="426" spans="4:4">
      <c r="D426" s="75"/>
    </row>
    <row r="427" spans="4:4">
      <c r="D427" s="75"/>
    </row>
    <row r="428" spans="4:4">
      <c r="D428" s="75"/>
    </row>
    <row r="429" spans="4:4">
      <c r="D429" s="75"/>
    </row>
    <row r="430" spans="4:4">
      <c r="D430" s="75"/>
    </row>
    <row r="431" spans="4:4">
      <c r="D431" s="75"/>
    </row>
    <row r="432" spans="4:4">
      <c r="D432" s="75"/>
    </row>
    <row r="433" spans="4:4">
      <c r="D433" s="75"/>
    </row>
    <row r="434" spans="4:4">
      <c r="D434" s="75"/>
    </row>
    <row r="435" spans="4:4">
      <c r="D435" s="75"/>
    </row>
    <row r="436" spans="4:4">
      <c r="D436" s="75"/>
    </row>
    <row r="437" spans="4:4">
      <c r="D437" s="75"/>
    </row>
    <row r="438" spans="4:4">
      <c r="D438" s="75"/>
    </row>
    <row r="439" spans="4:4">
      <c r="D439" s="75"/>
    </row>
    <row r="440" spans="4:4">
      <c r="D440" s="75"/>
    </row>
    <row r="441" spans="4:4">
      <c r="D441" s="75"/>
    </row>
    <row r="442" spans="4:4">
      <c r="D442" s="75"/>
    </row>
    <row r="443" spans="4:4">
      <c r="D443" s="75"/>
    </row>
    <row r="444" spans="4:4">
      <c r="D444" s="75"/>
    </row>
    <row r="445" spans="4:4">
      <c r="D445" s="75"/>
    </row>
    <row r="446" spans="4:4">
      <c r="D446" s="75"/>
    </row>
    <row r="447" spans="4:4">
      <c r="D447" s="75"/>
    </row>
    <row r="448" spans="4:4">
      <c r="D448" s="75"/>
    </row>
    <row r="449" spans="4:4">
      <c r="D449" s="75"/>
    </row>
    <row r="450" spans="4:4">
      <c r="D450" s="75"/>
    </row>
    <row r="451" spans="4:4">
      <c r="D451" s="75"/>
    </row>
    <row r="452" spans="4:4">
      <c r="D452" s="75"/>
    </row>
    <row r="453" spans="4:4">
      <c r="D453" s="75"/>
    </row>
    <row r="454" spans="4:4">
      <c r="D454" s="75"/>
    </row>
    <row r="455" spans="4:4">
      <c r="D455" s="75"/>
    </row>
    <row r="456" spans="4:4">
      <c r="D456" s="75"/>
    </row>
    <row r="457" spans="4:4">
      <c r="D457" s="75"/>
    </row>
    <row r="458" spans="4:4">
      <c r="D458" s="75"/>
    </row>
    <row r="459" spans="4:4">
      <c r="D459" s="75"/>
    </row>
    <row r="460" spans="4:4">
      <c r="D460" s="75"/>
    </row>
    <row r="461" spans="4:4">
      <c r="D461" s="75"/>
    </row>
    <row r="462" spans="4:4">
      <c r="D462" s="75"/>
    </row>
    <row r="463" spans="4:4">
      <c r="D463" s="75"/>
    </row>
    <row r="464" spans="4:4">
      <c r="D464" s="75"/>
    </row>
    <row r="465" spans="4:4">
      <c r="D465" s="75"/>
    </row>
    <row r="466" spans="4:4">
      <c r="D466" s="75"/>
    </row>
    <row r="467" spans="4:4">
      <c r="D467" s="75"/>
    </row>
    <row r="468" spans="4:4">
      <c r="D468" s="75"/>
    </row>
    <row r="469" spans="4:4">
      <c r="D469" s="75"/>
    </row>
    <row r="470" spans="4:4">
      <c r="D470" s="75"/>
    </row>
    <row r="471" spans="4:4">
      <c r="D471" s="75"/>
    </row>
    <row r="472" spans="4:4">
      <c r="D472" s="75"/>
    </row>
    <row r="473" spans="4:4">
      <c r="D473" s="75"/>
    </row>
    <row r="474" spans="4:4">
      <c r="D474" s="75"/>
    </row>
    <row r="475" spans="4:4">
      <c r="D475" s="75"/>
    </row>
    <row r="476" spans="4:4">
      <c r="D476" s="75"/>
    </row>
    <row r="477" spans="4:4">
      <c r="D477" s="75"/>
    </row>
    <row r="478" spans="4:4">
      <c r="D478" s="75"/>
    </row>
    <row r="479" spans="4:4">
      <c r="D479" s="75"/>
    </row>
    <row r="480" spans="4:4">
      <c r="D480" s="75"/>
    </row>
    <row r="481" spans="4:4">
      <c r="D481" s="75"/>
    </row>
    <row r="482" spans="4:4">
      <c r="D482" s="75"/>
    </row>
    <row r="483" spans="4:4">
      <c r="D483" s="75"/>
    </row>
    <row r="484" spans="4:4">
      <c r="D484" s="75"/>
    </row>
    <row r="485" spans="4:4">
      <c r="D485" s="75"/>
    </row>
    <row r="486" spans="4:4">
      <c r="D486" s="75"/>
    </row>
    <row r="487" spans="4:4">
      <c r="D487" s="75"/>
    </row>
    <row r="488" spans="4:4">
      <c r="D488" s="75"/>
    </row>
    <row r="489" spans="4:4">
      <c r="D489" s="75"/>
    </row>
    <row r="490" spans="4:4">
      <c r="D490" s="75"/>
    </row>
    <row r="491" spans="4:4">
      <c r="D491" s="75"/>
    </row>
    <row r="492" spans="4:4">
      <c r="D492" s="75"/>
    </row>
    <row r="493" spans="4:4">
      <c r="D493" s="75"/>
    </row>
    <row r="494" spans="4:4">
      <c r="D494" s="75"/>
    </row>
    <row r="495" spans="4:4">
      <c r="D495" s="75"/>
    </row>
    <row r="496" spans="4:4">
      <c r="D496" s="75"/>
    </row>
    <row r="497" spans="4:4">
      <c r="D497" s="75"/>
    </row>
    <row r="498" spans="4:4">
      <c r="D498" s="75"/>
    </row>
    <row r="499" spans="4:4">
      <c r="D499" s="75"/>
    </row>
    <row r="500" spans="4:4">
      <c r="D500" s="75"/>
    </row>
    <row r="501" spans="4:4">
      <c r="D501" s="75"/>
    </row>
    <row r="502" spans="4:4">
      <c r="D502" s="75"/>
    </row>
    <row r="503" spans="4:4">
      <c r="D503" s="75"/>
    </row>
    <row r="504" spans="4:4">
      <c r="D504" s="75"/>
    </row>
    <row r="505" spans="4:4">
      <c r="D505" s="75"/>
    </row>
    <row r="506" spans="4:4">
      <c r="D506" s="75"/>
    </row>
    <row r="507" spans="4:4">
      <c r="D507" s="75"/>
    </row>
    <row r="508" spans="4:4">
      <c r="D508" s="75"/>
    </row>
    <row r="509" spans="4:4">
      <c r="D509" s="75"/>
    </row>
    <row r="510" spans="4:4">
      <c r="D510" s="75"/>
    </row>
    <row r="511" spans="4:4">
      <c r="D511" s="75"/>
    </row>
    <row r="512" spans="4:4">
      <c r="D512" s="75"/>
    </row>
    <row r="513" spans="4:4">
      <c r="D513" s="75"/>
    </row>
    <row r="514" spans="4:4">
      <c r="D514" s="75"/>
    </row>
    <row r="515" spans="4:4">
      <c r="D515" s="75"/>
    </row>
    <row r="516" spans="4:4">
      <c r="D516" s="75"/>
    </row>
    <row r="517" spans="4:4">
      <c r="D517" s="75"/>
    </row>
    <row r="518" spans="4:4">
      <c r="D518" s="75"/>
    </row>
    <row r="519" spans="4:4">
      <c r="D519" s="75"/>
    </row>
    <row r="520" spans="4:4">
      <c r="D520" s="75"/>
    </row>
    <row r="521" spans="4:4">
      <c r="D521" s="75"/>
    </row>
    <row r="522" spans="4:4">
      <c r="D522" s="75"/>
    </row>
    <row r="523" spans="4:4">
      <c r="D523" s="75"/>
    </row>
    <row r="524" spans="4:4">
      <c r="D524" s="75"/>
    </row>
    <row r="525" spans="4:4">
      <c r="D525" s="75"/>
    </row>
    <row r="526" spans="4:4">
      <c r="D526" s="75"/>
    </row>
    <row r="527" spans="4:4">
      <c r="D527" s="75"/>
    </row>
    <row r="528" spans="4:4">
      <c r="D528" s="75"/>
    </row>
    <row r="529" spans="4:4">
      <c r="D529" s="75"/>
    </row>
    <row r="530" spans="4:4">
      <c r="D530" s="75"/>
    </row>
    <row r="531" spans="4:4">
      <c r="D531" s="75"/>
    </row>
    <row r="532" spans="4:4">
      <c r="D532" s="75"/>
    </row>
    <row r="533" spans="4:4">
      <c r="D533" s="75"/>
    </row>
    <row r="534" spans="4:4">
      <c r="D534" s="75"/>
    </row>
    <row r="535" spans="4:4">
      <c r="D535" s="75"/>
    </row>
    <row r="536" spans="4:4">
      <c r="D536" s="75"/>
    </row>
    <row r="537" spans="4:4">
      <c r="D537" s="75"/>
    </row>
    <row r="538" spans="4:4">
      <c r="D538" s="75"/>
    </row>
    <row r="539" spans="4:4">
      <c r="D539" s="75"/>
    </row>
    <row r="540" spans="4:4">
      <c r="D540" s="75"/>
    </row>
    <row r="541" spans="4:4">
      <c r="D541" s="75"/>
    </row>
    <row r="542" spans="4:4">
      <c r="D542" s="75"/>
    </row>
    <row r="543" spans="4:4">
      <c r="D543" s="75"/>
    </row>
    <row r="544" spans="4:4">
      <c r="D544" s="75"/>
    </row>
    <row r="545" spans="4:4">
      <c r="D545" s="75"/>
    </row>
    <row r="546" spans="4:4">
      <c r="D546" s="75"/>
    </row>
    <row r="547" spans="4:4">
      <c r="D547" s="75"/>
    </row>
    <row r="548" spans="4:4">
      <c r="D548" s="75"/>
    </row>
    <row r="549" spans="4:4">
      <c r="D549" s="75"/>
    </row>
    <row r="550" spans="4:4">
      <c r="D550" s="75"/>
    </row>
    <row r="551" spans="4:4">
      <c r="D551" s="75"/>
    </row>
    <row r="552" spans="4:4">
      <c r="D552" s="75"/>
    </row>
    <row r="553" spans="4:4">
      <c r="D553" s="75"/>
    </row>
    <row r="554" spans="4:4">
      <c r="D554" s="75"/>
    </row>
    <row r="555" spans="4:4">
      <c r="D555" s="75"/>
    </row>
    <row r="556" spans="4:4">
      <c r="D556" s="75"/>
    </row>
    <row r="557" spans="4:4">
      <c r="D557" s="75"/>
    </row>
    <row r="558" spans="4:4">
      <c r="D558" s="75"/>
    </row>
    <row r="559" spans="4:4">
      <c r="D559" s="75"/>
    </row>
    <row r="560" spans="4:4">
      <c r="D560" s="75"/>
    </row>
    <row r="561" spans="4:4">
      <c r="D561" s="75"/>
    </row>
    <row r="562" spans="4:4">
      <c r="D562" s="75"/>
    </row>
    <row r="563" spans="4:4">
      <c r="D563" s="75"/>
    </row>
    <row r="564" spans="4:4">
      <c r="D564" s="75"/>
    </row>
    <row r="565" spans="4:4">
      <c r="D565" s="75"/>
    </row>
    <row r="566" spans="4:4">
      <c r="D566" s="75"/>
    </row>
    <row r="567" spans="4:4">
      <c r="D567" s="75"/>
    </row>
    <row r="568" spans="4:4">
      <c r="D568" s="75"/>
    </row>
    <row r="569" spans="4:4">
      <c r="D569" s="75"/>
    </row>
    <row r="570" spans="4:4">
      <c r="D570" s="75"/>
    </row>
    <row r="571" spans="4:4">
      <c r="D571" s="75"/>
    </row>
    <row r="572" spans="4:4">
      <c r="D572" s="75"/>
    </row>
    <row r="573" spans="4:4">
      <c r="D573" s="75"/>
    </row>
    <row r="574" spans="4:4">
      <c r="D574" s="75"/>
    </row>
    <row r="575" spans="4:4">
      <c r="D575" s="75"/>
    </row>
    <row r="576" spans="4:4">
      <c r="D576" s="75"/>
    </row>
    <row r="577" spans="4:4">
      <c r="D577" s="75"/>
    </row>
    <row r="578" spans="4:4">
      <c r="D578" s="75"/>
    </row>
    <row r="579" spans="4:4">
      <c r="D579" s="75"/>
    </row>
    <row r="580" spans="4:4">
      <c r="D580" s="75"/>
    </row>
    <row r="581" spans="4:4">
      <c r="D581" s="75"/>
    </row>
    <row r="582" spans="4:4">
      <c r="D582" s="75"/>
    </row>
    <row r="583" spans="4:4">
      <c r="D583" s="75"/>
    </row>
    <row r="584" spans="4:4">
      <c r="D584" s="75"/>
    </row>
    <row r="585" spans="4:4">
      <c r="D585" s="75"/>
    </row>
    <row r="586" spans="4:4">
      <c r="D586" s="75"/>
    </row>
    <row r="587" spans="4:4">
      <c r="D587" s="75"/>
    </row>
    <row r="588" spans="4:4">
      <c r="D588" s="75"/>
    </row>
    <row r="589" spans="4:4">
      <c r="D589" s="75"/>
    </row>
    <row r="590" spans="4:4">
      <c r="D590" s="75"/>
    </row>
    <row r="591" spans="4:4">
      <c r="D591" s="75"/>
    </row>
    <row r="592" spans="4:4">
      <c r="D592" s="75"/>
    </row>
    <row r="593" spans="4:4">
      <c r="D593" s="75"/>
    </row>
    <row r="594" spans="4:4">
      <c r="D594" s="75"/>
    </row>
    <row r="595" spans="4:4">
      <c r="D595" s="75"/>
    </row>
    <row r="596" spans="4:4">
      <c r="D596" s="75"/>
    </row>
    <row r="597" spans="4:4">
      <c r="D597" s="75"/>
    </row>
    <row r="598" spans="4:4">
      <c r="D598" s="75"/>
    </row>
    <row r="599" spans="4:4">
      <c r="D599" s="75"/>
    </row>
    <row r="600" spans="4:4">
      <c r="D600" s="75"/>
    </row>
    <row r="601" spans="4:4">
      <c r="D601" s="75"/>
    </row>
    <row r="602" spans="4:4">
      <c r="D602" s="75"/>
    </row>
    <row r="603" spans="4:4">
      <c r="D603" s="75"/>
    </row>
    <row r="604" spans="4:4">
      <c r="D604" s="75"/>
    </row>
    <row r="605" spans="4:4">
      <c r="D605" s="75"/>
    </row>
    <row r="606" spans="4:4">
      <c r="D606" s="75"/>
    </row>
    <row r="607" spans="4:4">
      <c r="D607" s="75"/>
    </row>
    <row r="608" spans="4:4">
      <c r="D608" s="75"/>
    </row>
    <row r="609" spans="4:4">
      <c r="D609" s="75"/>
    </row>
    <row r="610" spans="4:4">
      <c r="D610" s="75"/>
    </row>
    <row r="611" spans="4:4">
      <c r="D611" s="75"/>
    </row>
    <row r="612" spans="4:4">
      <c r="D612" s="75"/>
    </row>
    <row r="613" spans="4:4">
      <c r="D613" s="75"/>
    </row>
    <row r="614" spans="4:4">
      <c r="D614" s="75"/>
    </row>
    <row r="615" spans="4:4">
      <c r="D615" s="75"/>
    </row>
    <row r="616" spans="4:4">
      <c r="D616" s="75"/>
    </row>
    <row r="617" spans="4:4">
      <c r="D617" s="75"/>
    </row>
    <row r="618" spans="4:4">
      <c r="D618" s="75"/>
    </row>
    <row r="619" spans="4:4">
      <c r="D619" s="75"/>
    </row>
    <row r="620" spans="4:4">
      <c r="D620" s="75"/>
    </row>
    <row r="621" spans="4:4">
      <c r="D621" s="75"/>
    </row>
    <row r="622" spans="4:4">
      <c r="D622" s="75"/>
    </row>
    <row r="623" spans="4:4">
      <c r="D623" s="75"/>
    </row>
    <row r="624" spans="4:4">
      <c r="D624" s="75"/>
    </row>
    <row r="625" spans="4:4">
      <c r="D625" s="75"/>
    </row>
    <row r="626" spans="4:4">
      <c r="D626" s="75"/>
    </row>
    <row r="627" spans="4:4">
      <c r="D627" s="75"/>
    </row>
    <row r="628" spans="4:4">
      <c r="D628" s="75"/>
    </row>
    <row r="629" spans="4:4">
      <c r="D629" s="75"/>
    </row>
    <row r="630" spans="4:4">
      <c r="D630" s="75"/>
    </row>
    <row r="631" spans="4:4">
      <c r="D631" s="75"/>
    </row>
    <row r="632" spans="4:4">
      <c r="D632" s="75"/>
    </row>
    <row r="633" spans="4:4">
      <c r="D633" s="75"/>
    </row>
    <row r="634" spans="4:4">
      <c r="D634" s="75"/>
    </row>
    <row r="635" spans="4:4">
      <c r="D635" s="75"/>
    </row>
    <row r="636" spans="4:4">
      <c r="D636" s="75"/>
    </row>
    <row r="637" spans="4:4">
      <c r="D637" s="75"/>
    </row>
    <row r="638" spans="4:4">
      <c r="D638" s="75"/>
    </row>
    <row r="639" spans="4:4">
      <c r="D639" s="75"/>
    </row>
    <row r="640" spans="4:4">
      <c r="D640" s="75"/>
    </row>
    <row r="641" spans="4:4">
      <c r="D641" s="75"/>
    </row>
    <row r="642" spans="4:4">
      <c r="D642" s="75"/>
    </row>
    <row r="643" spans="4:4">
      <c r="D643" s="75"/>
    </row>
    <row r="644" spans="4:4">
      <c r="D644" s="75"/>
    </row>
    <row r="645" spans="4:4">
      <c r="D645" s="75"/>
    </row>
    <row r="646" spans="4:4">
      <c r="D646" s="75"/>
    </row>
    <row r="647" spans="4:4">
      <c r="D647" s="75"/>
    </row>
    <row r="648" spans="4:4">
      <c r="D648" s="75"/>
    </row>
    <row r="649" spans="4:4">
      <c r="D649" s="75"/>
    </row>
    <row r="650" spans="4:4">
      <c r="D650" s="75"/>
    </row>
    <row r="651" spans="4:4">
      <c r="D651" s="75"/>
    </row>
    <row r="652" spans="4:4">
      <c r="D652" s="75"/>
    </row>
    <row r="653" spans="4:4">
      <c r="D653" s="75"/>
    </row>
    <row r="654" spans="4:4">
      <c r="D654" s="75"/>
    </row>
    <row r="655" spans="4:4">
      <c r="D655" s="75"/>
    </row>
    <row r="656" spans="4:4">
      <c r="D656" s="75"/>
    </row>
    <row r="657" spans="4:4">
      <c r="D657" s="75"/>
    </row>
    <row r="658" spans="4:4">
      <c r="D658" s="75"/>
    </row>
    <row r="659" spans="4:4">
      <c r="D659" s="75"/>
    </row>
    <row r="660" spans="4:4">
      <c r="D660" s="75"/>
    </row>
    <row r="661" spans="4:4">
      <c r="D661" s="75"/>
    </row>
    <row r="662" spans="4:4">
      <c r="D662" s="75"/>
    </row>
    <row r="663" spans="4:4">
      <c r="D663" s="75"/>
    </row>
    <row r="664" spans="4:4">
      <c r="D664" s="75"/>
    </row>
    <row r="665" spans="4:4">
      <c r="D665" s="75"/>
    </row>
    <row r="666" spans="4:4">
      <c r="D666" s="75"/>
    </row>
    <row r="667" spans="4:4">
      <c r="D667" s="75"/>
    </row>
    <row r="668" spans="4:4">
      <c r="D668" s="75"/>
    </row>
    <row r="669" spans="4:4">
      <c r="D669" s="75"/>
    </row>
    <row r="670" spans="4:4">
      <c r="D670" s="75"/>
    </row>
    <row r="671" spans="4:4">
      <c r="D671" s="75"/>
    </row>
    <row r="672" spans="4:4">
      <c r="D672" s="75"/>
    </row>
    <row r="673" spans="4:4">
      <c r="D673" s="75"/>
    </row>
    <row r="674" spans="4:4">
      <c r="D674" s="75"/>
    </row>
    <row r="675" spans="4:4">
      <c r="D675" s="75"/>
    </row>
    <row r="676" spans="4:4">
      <c r="D676" s="75"/>
    </row>
    <row r="677" spans="4:4">
      <c r="D677" s="75"/>
    </row>
    <row r="678" spans="4:4">
      <c r="D678" s="75"/>
    </row>
    <row r="679" spans="4:4">
      <c r="D679" s="75"/>
    </row>
    <row r="680" spans="4:4">
      <c r="D680" s="75"/>
    </row>
    <row r="681" spans="4:4">
      <c r="D681" s="75"/>
    </row>
    <row r="682" spans="4:4">
      <c r="D682" s="75"/>
    </row>
    <row r="683" spans="4:4">
      <c r="D683" s="75"/>
    </row>
    <row r="684" spans="4:4">
      <c r="D684" s="75"/>
    </row>
    <row r="685" spans="4:4">
      <c r="D685" s="75"/>
    </row>
    <row r="686" spans="4:4">
      <c r="D686" s="75"/>
    </row>
    <row r="687" spans="4:4">
      <c r="D687" s="75"/>
    </row>
    <row r="688" spans="4:4">
      <c r="D688" s="75"/>
    </row>
    <row r="689" spans="4:4">
      <c r="D689" s="75"/>
    </row>
    <row r="690" spans="4:4">
      <c r="D690" s="75"/>
    </row>
    <row r="691" spans="4:4">
      <c r="D691" s="75"/>
    </row>
    <row r="692" spans="4:4">
      <c r="D692" s="75"/>
    </row>
    <row r="693" spans="4:4">
      <c r="D693" s="75"/>
    </row>
    <row r="694" spans="4:4">
      <c r="D694" s="75"/>
    </row>
    <row r="695" spans="4:4">
      <c r="D695" s="75"/>
    </row>
    <row r="696" spans="4:4">
      <c r="D696" s="75"/>
    </row>
    <row r="697" spans="4:4">
      <c r="D697" s="75"/>
    </row>
    <row r="698" spans="4:4">
      <c r="D698" s="75"/>
    </row>
    <row r="699" spans="4:4">
      <c r="D699" s="75"/>
    </row>
    <row r="700" spans="4:4">
      <c r="D700" s="75"/>
    </row>
    <row r="701" spans="4:4">
      <c r="D701" s="75"/>
    </row>
    <row r="702" spans="4:4">
      <c r="D702" s="75"/>
    </row>
    <row r="703" spans="4:4">
      <c r="D703" s="75"/>
    </row>
    <row r="704" spans="4:4">
      <c r="D704" s="75"/>
    </row>
    <row r="705" spans="4:4">
      <c r="D705" s="75"/>
    </row>
    <row r="706" spans="4:4">
      <c r="D706" s="75"/>
    </row>
    <row r="707" spans="4:4">
      <c r="D707" s="75"/>
    </row>
    <row r="708" spans="4:4">
      <c r="D708" s="75"/>
    </row>
    <row r="709" spans="4:4">
      <c r="D709" s="75"/>
    </row>
    <row r="710" spans="4:4">
      <c r="D710" s="75"/>
    </row>
    <row r="711" spans="4:4">
      <c r="D711" s="75"/>
    </row>
    <row r="712" spans="4:4">
      <c r="D712" s="75"/>
    </row>
    <row r="713" spans="4:4">
      <c r="D713" s="75"/>
    </row>
    <row r="714" spans="4:4">
      <c r="D714" s="75"/>
    </row>
    <row r="715" spans="4:4">
      <c r="D715" s="75"/>
    </row>
    <row r="716" spans="4:4">
      <c r="D716" s="75"/>
    </row>
    <row r="717" spans="4:4">
      <c r="D717" s="75"/>
    </row>
    <row r="718" spans="4:4">
      <c r="D718" s="75"/>
    </row>
    <row r="719" spans="4:4">
      <c r="D719" s="75"/>
    </row>
    <row r="720" spans="4:4">
      <c r="D720" s="75"/>
    </row>
    <row r="721" spans="4:4">
      <c r="D721" s="75"/>
    </row>
    <row r="722" spans="4:4">
      <c r="D722" s="75"/>
    </row>
    <row r="723" spans="4:4">
      <c r="D723" s="75"/>
    </row>
    <row r="724" spans="4:4">
      <c r="D724" s="75"/>
    </row>
    <row r="725" spans="4:4">
      <c r="D725" s="75"/>
    </row>
    <row r="726" spans="4:4">
      <c r="D726" s="75"/>
    </row>
    <row r="727" spans="4:4">
      <c r="D727" s="75"/>
    </row>
    <row r="728" spans="4:4">
      <c r="D728" s="75"/>
    </row>
    <row r="729" spans="4:4">
      <c r="D729" s="75"/>
    </row>
    <row r="730" spans="4:4">
      <c r="D730" s="75"/>
    </row>
    <row r="731" spans="4:4">
      <c r="D731" s="75"/>
    </row>
    <row r="732" spans="4:4">
      <c r="D732" s="75"/>
    </row>
    <row r="733" spans="4:4">
      <c r="D733" s="75"/>
    </row>
    <row r="734" spans="4:4">
      <c r="D734" s="75"/>
    </row>
    <row r="735" spans="4:4">
      <c r="D735" s="75"/>
    </row>
    <row r="736" spans="4:4">
      <c r="D736" s="75"/>
    </row>
    <row r="737" spans="4:4">
      <c r="D737" s="75"/>
    </row>
    <row r="738" spans="4:4">
      <c r="D738" s="75"/>
    </row>
    <row r="739" spans="4:4">
      <c r="D739" s="75"/>
    </row>
    <row r="740" spans="4:4">
      <c r="D740" s="75"/>
    </row>
    <row r="741" spans="4:4">
      <c r="D741" s="75"/>
    </row>
    <row r="742" spans="4:4">
      <c r="D742" s="75"/>
    </row>
    <row r="743" spans="4:4">
      <c r="D743" s="75"/>
    </row>
    <row r="744" spans="4:4">
      <c r="D744" s="75"/>
    </row>
    <row r="745" spans="4:4">
      <c r="D745" s="75"/>
    </row>
    <row r="746" spans="4:4">
      <c r="D746" s="75"/>
    </row>
    <row r="747" spans="4:4">
      <c r="D747" s="75"/>
    </row>
    <row r="748" spans="4:4">
      <c r="D748" s="75"/>
    </row>
    <row r="749" spans="4:4">
      <c r="D749" s="75"/>
    </row>
    <row r="750" spans="4:4">
      <c r="D750" s="75"/>
    </row>
    <row r="751" spans="4:4">
      <c r="D751" s="75"/>
    </row>
    <row r="752" spans="4:4">
      <c r="D752" s="75"/>
    </row>
    <row r="753" spans="4:4">
      <c r="D753" s="75"/>
    </row>
    <row r="754" spans="4:4">
      <c r="D754" s="75"/>
    </row>
    <row r="755" spans="4:4">
      <c r="D755" s="75"/>
    </row>
    <row r="756" spans="4:4">
      <c r="D756" s="75"/>
    </row>
    <row r="757" spans="4:4">
      <c r="D757" s="75"/>
    </row>
    <row r="758" spans="4:4">
      <c r="D758" s="75"/>
    </row>
    <row r="759" spans="4:4">
      <c r="D759" s="75"/>
    </row>
    <row r="760" spans="4:4">
      <c r="D760" s="75"/>
    </row>
    <row r="761" spans="4:4">
      <c r="D761" s="75"/>
    </row>
    <row r="762" spans="4:4">
      <c r="D762" s="75"/>
    </row>
    <row r="763" spans="4:4">
      <c r="D763" s="75"/>
    </row>
    <row r="764" spans="4:4">
      <c r="D764" s="75"/>
    </row>
    <row r="765" spans="4:4">
      <c r="D765" s="75"/>
    </row>
    <row r="766" spans="4:4">
      <c r="D766" s="75"/>
    </row>
    <row r="767" spans="4:4">
      <c r="D767" s="75"/>
    </row>
    <row r="768" spans="4:4">
      <c r="D768" s="75"/>
    </row>
    <row r="769" spans="4:4">
      <c r="D769" s="75"/>
    </row>
    <row r="770" spans="4:4">
      <c r="D770" s="75"/>
    </row>
    <row r="771" spans="4:4">
      <c r="D771" s="75"/>
    </row>
    <row r="772" spans="4:4">
      <c r="D772" s="75"/>
    </row>
    <row r="773" spans="4:4">
      <c r="D773" s="75"/>
    </row>
    <row r="774" spans="4:4">
      <c r="D774" s="75"/>
    </row>
    <row r="775" spans="4:4">
      <c r="D775" s="75"/>
    </row>
    <row r="776" spans="4:4">
      <c r="D776" s="75"/>
    </row>
    <row r="777" spans="4:4">
      <c r="D777" s="75"/>
    </row>
    <row r="778" spans="4:4">
      <c r="D778" s="75"/>
    </row>
    <row r="779" spans="4:4">
      <c r="D779" s="75"/>
    </row>
    <row r="780" spans="4:4">
      <c r="D780" s="75"/>
    </row>
    <row r="781" spans="4:4">
      <c r="D781" s="75"/>
    </row>
    <row r="782" spans="4:4">
      <c r="D782" s="75"/>
    </row>
    <row r="783" spans="4:4">
      <c r="D783" s="75"/>
    </row>
    <row r="784" spans="4:4">
      <c r="D784" s="75"/>
    </row>
    <row r="785" spans="4:4">
      <c r="D785" s="75"/>
    </row>
    <row r="786" spans="4:4">
      <c r="D786" s="75"/>
    </row>
    <row r="787" spans="4:4">
      <c r="D787" s="75"/>
    </row>
    <row r="788" spans="4:4">
      <c r="D788" s="75"/>
    </row>
    <row r="789" spans="4:4">
      <c r="D789" s="75"/>
    </row>
    <row r="790" spans="4:4">
      <c r="D790" s="75"/>
    </row>
    <row r="791" spans="4:4">
      <c r="D791" s="75"/>
    </row>
    <row r="792" spans="4:4">
      <c r="D792" s="75"/>
    </row>
    <row r="793" spans="4:4">
      <c r="D793" s="75"/>
    </row>
    <row r="794" spans="4:4">
      <c r="D794" s="75"/>
    </row>
    <row r="795" spans="4:4">
      <c r="D795" s="75"/>
    </row>
    <row r="796" spans="4:4">
      <c r="D796" s="75"/>
    </row>
    <row r="797" spans="4:4">
      <c r="D797" s="75"/>
    </row>
    <row r="798" spans="4:4">
      <c r="D798" s="75"/>
    </row>
    <row r="799" spans="4:4">
      <c r="D799" s="75"/>
    </row>
    <row r="800" spans="4:4">
      <c r="D800" s="75"/>
    </row>
    <row r="801" spans="4:4">
      <c r="D801" s="75"/>
    </row>
    <row r="802" spans="4:4">
      <c r="D802" s="75"/>
    </row>
    <row r="803" spans="4:4">
      <c r="D803" s="75"/>
    </row>
    <row r="804" spans="4:4">
      <c r="D804" s="75"/>
    </row>
    <row r="805" spans="4:4">
      <c r="D805" s="75"/>
    </row>
    <row r="806" spans="4:4">
      <c r="D806" s="75"/>
    </row>
    <row r="807" spans="4:4">
      <c r="D807" s="75"/>
    </row>
    <row r="808" spans="4:4">
      <c r="D808" s="75"/>
    </row>
    <row r="809" spans="4:4">
      <c r="D809" s="75"/>
    </row>
    <row r="810" spans="4:4">
      <c r="D810" s="75"/>
    </row>
    <row r="811" spans="4:4">
      <c r="D811" s="75"/>
    </row>
    <row r="812" spans="4:4">
      <c r="D812" s="75"/>
    </row>
    <row r="813" spans="4:4">
      <c r="D813" s="75"/>
    </row>
    <row r="814" spans="4:4">
      <c r="D814" s="75"/>
    </row>
    <row r="815" spans="4:4">
      <c r="D815" s="75"/>
    </row>
    <row r="816" spans="4:4">
      <c r="D816" s="75"/>
    </row>
    <row r="817" spans="4:4">
      <c r="D817" s="75"/>
    </row>
    <row r="818" spans="4:4">
      <c r="D818" s="75"/>
    </row>
    <row r="819" spans="4:4">
      <c r="D819" s="75"/>
    </row>
    <row r="820" spans="4:4">
      <c r="D820" s="75"/>
    </row>
    <row r="821" spans="4:4">
      <c r="D821" s="75"/>
    </row>
    <row r="822" spans="4:4">
      <c r="D822" s="75"/>
    </row>
    <row r="823" spans="4:4">
      <c r="D823" s="75"/>
    </row>
    <row r="824" spans="4:4">
      <c r="D824" s="75"/>
    </row>
    <row r="825" spans="4:4">
      <c r="D825" s="75"/>
    </row>
    <row r="826" spans="4:4">
      <c r="D826" s="75"/>
    </row>
    <row r="827" spans="4:4">
      <c r="D827" s="75"/>
    </row>
    <row r="828" spans="4:4">
      <c r="D828" s="75"/>
    </row>
    <row r="829" spans="4:4">
      <c r="D829" s="75"/>
    </row>
    <row r="830" spans="4:4">
      <c r="D830" s="75"/>
    </row>
    <row r="831" spans="4:4">
      <c r="D831" s="75"/>
    </row>
    <row r="832" spans="4:4">
      <c r="D832" s="75"/>
    </row>
    <row r="833" spans="4:4">
      <c r="D833" s="75"/>
    </row>
    <row r="834" spans="4:4">
      <c r="D834" s="75"/>
    </row>
    <row r="835" spans="4:4">
      <c r="D835" s="75"/>
    </row>
    <row r="836" spans="4:4">
      <c r="D836" s="75"/>
    </row>
    <row r="837" spans="4:4">
      <c r="D837" s="75"/>
    </row>
    <row r="838" spans="4:4">
      <c r="D838" s="75"/>
    </row>
    <row r="839" spans="4:4">
      <c r="D839" s="75"/>
    </row>
    <row r="840" spans="4:4">
      <c r="D840" s="75"/>
    </row>
    <row r="841" spans="4:4">
      <c r="D841" s="75"/>
    </row>
    <row r="842" spans="4:4">
      <c r="D842" s="75"/>
    </row>
    <row r="843" spans="4:4">
      <c r="D843" s="75"/>
    </row>
    <row r="844" spans="4:4">
      <c r="D844" s="75"/>
    </row>
    <row r="845" spans="4:4">
      <c r="D845" s="75"/>
    </row>
    <row r="846" spans="4:4">
      <c r="D846" s="75"/>
    </row>
    <row r="847" spans="4:4">
      <c r="D847" s="75"/>
    </row>
    <row r="848" spans="4:4">
      <c r="D848" s="75"/>
    </row>
    <row r="849" spans="4:4">
      <c r="D849" s="75"/>
    </row>
    <row r="850" spans="4:4">
      <c r="D850" s="75"/>
    </row>
    <row r="851" spans="4:4">
      <c r="D851" s="75"/>
    </row>
    <row r="852" spans="4:4">
      <c r="D852" s="75"/>
    </row>
    <row r="853" spans="4:4">
      <c r="D853" s="75"/>
    </row>
    <row r="854" spans="4:4">
      <c r="D854" s="75"/>
    </row>
    <row r="855" spans="4:4">
      <c r="D855" s="75"/>
    </row>
    <row r="856" spans="4:4">
      <c r="D856" s="75"/>
    </row>
    <row r="857" spans="4:4">
      <c r="D857" s="75"/>
    </row>
    <row r="858" spans="4:4">
      <c r="D858" s="75"/>
    </row>
    <row r="859" spans="4:4">
      <c r="D859" s="75"/>
    </row>
    <row r="860" spans="4:4">
      <c r="D860" s="75"/>
    </row>
    <row r="861" spans="4:4">
      <c r="D861" s="75"/>
    </row>
    <row r="862" spans="4:4">
      <c r="D862" s="75"/>
    </row>
    <row r="863" spans="4:4">
      <c r="D863" s="75"/>
    </row>
    <row r="864" spans="4:4">
      <c r="D864" s="75"/>
    </row>
    <row r="865" spans="4:4">
      <c r="D865" s="75"/>
    </row>
    <row r="866" spans="4:4">
      <c r="D866" s="75"/>
    </row>
    <row r="867" spans="4:4">
      <c r="D867" s="75"/>
    </row>
    <row r="868" spans="4:4">
      <c r="D868" s="75"/>
    </row>
    <row r="869" spans="4:4">
      <c r="D869" s="75"/>
    </row>
    <row r="870" spans="4:4">
      <c r="D870" s="75"/>
    </row>
    <row r="871" spans="4:4">
      <c r="D871" s="75"/>
    </row>
    <row r="872" spans="4:4">
      <c r="D872" s="75"/>
    </row>
    <row r="873" spans="4:4">
      <c r="D873" s="75"/>
    </row>
    <row r="874" spans="4:4">
      <c r="D874" s="75"/>
    </row>
    <row r="875" spans="4:4">
      <c r="D875" s="75"/>
    </row>
    <row r="876" spans="4:4">
      <c r="D876" s="75"/>
    </row>
    <row r="877" spans="4:4">
      <c r="D877" s="75"/>
    </row>
    <row r="878" spans="4:4">
      <c r="D878" s="75"/>
    </row>
    <row r="879" spans="4:4">
      <c r="D879" s="75"/>
    </row>
    <row r="880" spans="4:4">
      <c r="D880" s="75"/>
    </row>
    <row r="881" spans="4:4">
      <c r="D881" s="75"/>
    </row>
    <row r="882" spans="4:4">
      <c r="D882" s="75"/>
    </row>
    <row r="883" spans="4:4">
      <c r="D883" s="75"/>
    </row>
    <row r="884" spans="4:4">
      <c r="D884" s="75"/>
    </row>
    <row r="885" spans="4:4">
      <c r="D885" s="75"/>
    </row>
    <row r="886" spans="4:4">
      <c r="D886" s="75"/>
    </row>
    <row r="887" spans="4:4">
      <c r="D887" s="75"/>
    </row>
    <row r="888" spans="4:4">
      <c r="D888" s="75"/>
    </row>
    <row r="889" spans="4:4">
      <c r="D889" s="75"/>
    </row>
    <row r="890" spans="4:4">
      <c r="D890" s="75"/>
    </row>
    <row r="891" spans="4:4">
      <c r="D891" s="75"/>
    </row>
    <row r="892" spans="4:4">
      <c r="D892" s="75"/>
    </row>
    <row r="893" spans="4:4">
      <c r="D893" s="75"/>
    </row>
    <row r="894" spans="4:4">
      <c r="D894" s="75"/>
    </row>
    <row r="895" spans="4:4">
      <c r="D895" s="75"/>
    </row>
    <row r="896" spans="4:4">
      <c r="D896" s="75"/>
    </row>
    <row r="897" spans="4:4">
      <c r="D897" s="75"/>
    </row>
    <row r="898" spans="4:4">
      <c r="D898" s="75"/>
    </row>
    <row r="899" spans="4:4">
      <c r="D899" s="75"/>
    </row>
    <row r="900" spans="4:4">
      <c r="D900" s="75"/>
    </row>
    <row r="901" spans="4:4">
      <c r="D901" s="75"/>
    </row>
    <row r="902" spans="4:4">
      <c r="D902" s="75"/>
    </row>
    <row r="903" spans="4:4">
      <c r="D903" s="75"/>
    </row>
    <row r="904" spans="4:4">
      <c r="D904" s="75"/>
    </row>
    <row r="905" spans="4:4">
      <c r="D905" s="75"/>
    </row>
    <row r="906" spans="4:4">
      <c r="D906" s="75"/>
    </row>
    <row r="907" spans="4:4">
      <c r="D907" s="75"/>
    </row>
    <row r="908" spans="4:4">
      <c r="D908" s="75"/>
    </row>
    <row r="909" spans="4:4">
      <c r="D909" s="75"/>
    </row>
    <row r="910" spans="4:4">
      <c r="D910" s="75"/>
    </row>
    <row r="911" spans="4:4">
      <c r="D911" s="75"/>
    </row>
    <row r="912" spans="4:4">
      <c r="D912" s="75"/>
    </row>
    <row r="913" spans="4:4">
      <c r="D913" s="75"/>
    </row>
    <row r="914" spans="4:4">
      <c r="D914" s="75"/>
    </row>
    <row r="915" spans="4:4">
      <c r="D915" s="75"/>
    </row>
    <row r="916" spans="4:4">
      <c r="D916" s="75"/>
    </row>
    <row r="917" spans="4:4">
      <c r="D917" s="75"/>
    </row>
    <row r="918" spans="4:4">
      <c r="D918" s="75"/>
    </row>
    <row r="919" spans="4:4">
      <c r="D919" s="75"/>
    </row>
    <row r="920" spans="4:4">
      <c r="D920" s="75"/>
    </row>
    <row r="921" spans="4:4">
      <c r="D921" s="75"/>
    </row>
    <row r="922" spans="4:4">
      <c r="D922" s="75"/>
    </row>
    <row r="923" spans="4:4">
      <c r="D923" s="75"/>
    </row>
    <row r="924" spans="4:4">
      <c r="D924" s="75"/>
    </row>
    <row r="925" spans="4:4">
      <c r="D925" s="75"/>
    </row>
    <row r="926" spans="4:4">
      <c r="D926" s="75"/>
    </row>
    <row r="927" spans="4:4">
      <c r="D927" s="75"/>
    </row>
    <row r="928" spans="4:4">
      <c r="D928" s="75"/>
    </row>
    <row r="929" spans="4:4">
      <c r="D929" s="75"/>
    </row>
    <row r="930" spans="4:4">
      <c r="D930" s="75"/>
    </row>
    <row r="931" spans="4:4">
      <c r="D931" s="75"/>
    </row>
    <row r="932" spans="4:4">
      <c r="D932" s="75"/>
    </row>
    <row r="933" spans="4:4">
      <c r="D933" s="75"/>
    </row>
    <row r="934" spans="4:4">
      <c r="D934" s="75"/>
    </row>
    <row r="935" spans="4:4">
      <c r="D935" s="75"/>
    </row>
    <row r="936" spans="4:4">
      <c r="D936" s="75"/>
    </row>
    <row r="937" spans="4:4">
      <c r="D937" s="75"/>
    </row>
    <row r="938" spans="4:4">
      <c r="D938" s="75"/>
    </row>
    <row r="939" spans="4:4">
      <c r="D939" s="75"/>
    </row>
    <row r="940" spans="4:4">
      <c r="D940" s="75"/>
    </row>
    <row r="941" spans="4:4">
      <c r="D941" s="75"/>
    </row>
    <row r="942" spans="4:4">
      <c r="D942" s="75"/>
    </row>
    <row r="943" spans="4:4">
      <c r="D943" s="75"/>
    </row>
    <row r="944" spans="4:4">
      <c r="D944" s="75"/>
    </row>
    <row r="945" spans="4:4">
      <c r="D945" s="75"/>
    </row>
    <row r="946" spans="4:4">
      <c r="D946" s="75"/>
    </row>
    <row r="947" spans="4:4">
      <c r="D947" s="75"/>
    </row>
    <row r="948" spans="4:4">
      <c r="D948" s="75"/>
    </row>
    <row r="949" spans="4:4">
      <c r="D949" s="75"/>
    </row>
    <row r="950" spans="4:4">
      <c r="D950" s="75"/>
    </row>
    <row r="951" spans="4:4">
      <c r="D951" s="75"/>
    </row>
    <row r="952" spans="4:4">
      <c r="D952" s="75"/>
    </row>
    <row r="953" spans="4:4">
      <c r="D953" s="75"/>
    </row>
    <row r="954" spans="4:4">
      <c r="D954" s="75"/>
    </row>
    <row r="955" spans="4:4">
      <c r="D955" s="75"/>
    </row>
    <row r="956" spans="4:4">
      <c r="D956" s="75"/>
    </row>
    <row r="957" spans="4:4">
      <c r="D957" s="75"/>
    </row>
    <row r="958" spans="4:4">
      <c r="D958" s="75"/>
    </row>
    <row r="959" spans="4:4">
      <c r="D959" s="75"/>
    </row>
    <row r="960" spans="4:4">
      <c r="D960" s="75"/>
    </row>
    <row r="961" spans="4:4">
      <c r="D961" s="75"/>
    </row>
    <row r="962" spans="4:4">
      <c r="D962" s="75"/>
    </row>
    <row r="963" spans="4:4">
      <c r="D963" s="75"/>
    </row>
    <row r="964" spans="4:4">
      <c r="D964" s="75"/>
    </row>
    <row r="965" spans="4:4">
      <c r="D965" s="75"/>
    </row>
    <row r="966" spans="4:4">
      <c r="D966" s="75"/>
    </row>
    <row r="967" spans="4:4">
      <c r="D967" s="75"/>
    </row>
    <row r="968" spans="4:4">
      <c r="D968" s="75"/>
    </row>
    <row r="969" spans="4:4">
      <c r="D969" s="75"/>
    </row>
    <row r="970" spans="4:4">
      <c r="D970" s="75"/>
    </row>
    <row r="971" spans="4:4">
      <c r="D971" s="75"/>
    </row>
    <row r="972" spans="4:4">
      <c r="D972" s="75"/>
    </row>
    <row r="973" spans="4:4">
      <c r="D973" s="75"/>
    </row>
    <row r="974" spans="4:4">
      <c r="D974" s="75"/>
    </row>
    <row r="975" spans="4:4">
      <c r="D975" s="75"/>
    </row>
    <row r="976" spans="4:4">
      <c r="D976" s="75"/>
    </row>
    <row r="977" spans="4:4">
      <c r="D977" s="75"/>
    </row>
    <row r="978" spans="4:4">
      <c r="D978" s="75"/>
    </row>
    <row r="979" spans="4:4">
      <c r="D979" s="75"/>
    </row>
    <row r="980" spans="4:4">
      <c r="D980" s="75"/>
    </row>
    <row r="981" spans="4:4">
      <c r="D981" s="75"/>
    </row>
    <row r="982" spans="4:4">
      <c r="D982" s="75"/>
    </row>
    <row r="983" spans="4:4">
      <c r="D983" s="75"/>
    </row>
    <row r="984" spans="4:4">
      <c r="D984" s="75"/>
    </row>
    <row r="985" spans="4:4">
      <c r="D985" s="75"/>
    </row>
    <row r="986" spans="4:4">
      <c r="D986" s="75"/>
    </row>
    <row r="987" spans="4:4">
      <c r="D987" s="75"/>
    </row>
    <row r="988" spans="4:4">
      <c r="D988" s="75"/>
    </row>
    <row r="989" spans="4:4">
      <c r="D989" s="75"/>
    </row>
    <row r="990" spans="4:4">
      <c r="D990" s="75"/>
    </row>
    <row r="991" spans="4:4">
      <c r="D991" s="75"/>
    </row>
    <row r="992" spans="4:4">
      <c r="D992" s="75"/>
    </row>
    <row r="993" spans="4:4">
      <c r="D993" s="75"/>
    </row>
    <row r="994" spans="4:4">
      <c r="D994" s="75"/>
    </row>
    <row r="995" spans="4:4">
      <c r="D995" s="75"/>
    </row>
    <row r="996" spans="4:4">
      <c r="D996" s="75"/>
    </row>
    <row r="997" spans="4:4">
      <c r="D997" s="75"/>
    </row>
    <row r="998" spans="4:4">
      <c r="D998" s="75"/>
    </row>
    <row r="999" spans="4:4">
      <c r="D999" s="75"/>
    </row>
    <row r="1000" spans="4:4">
      <c r="D1000" s="75"/>
    </row>
    <row r="1001" spans="4:4">
      <c r="D1001" s="75"/>
    </row>
    <row r="1002" spans="4:4">
      <c r="D1002" s="75"/>
    </row>
    <row r="1003" spans="4:4">
      <c r="D1003" s="75"/>
    </row>
    <row r="1004" spans="4:4">
      <c r="D1004" s="75"/>
    </row>
    <row r="1005" spans="4:4">
      <c r="D1005" s="75"/>
    </row>
    <row r="1006" spans="4:4">
      <c r="D1006" s="75"/>
    </row>
    <row r="1007" spans="4:4">
      <c r="D1007" s="75"/>
    </row>
    <row r="1008" spans="4:4">
      <c r="D1008" s="75"/>
    </row>
    <row r="1009" spans="4:4">
      <c r="D1009" s="75"/>
    </row>
    <row r="1010" spans="4:4">
      <c r="D1010" s="75"/>
    </row>
    <row r="1011" spans="4:4">
      <c r="D1011" s="75"/>
    </row>
    <row r="1012" spans="4:4">
      <c r="D1012" s="75"/>
    </row>
    <row r="1013" spans="4:4">
      <c r="D1013" s="75"/>
    </row>
    <row r="1014" spans="4:4">
      <c r="D1014" s="75"/>
    </row>
    <row r="1015" spans="4:4">
      <c r="D1015" s="75"/>
    </row>
    <row r="1016" spans="4:4">
      <c r="D1016" s="75"/>
    </row>
    <row r="1017" spans="4:4">
      <c r="D1017" s="75"/>
    </row>
    <row r="1018" spans="4:4">
      <c r="D1018" s="75"/>
    </row>
    <row r="1019" spans="4:4">
      <c r="D1019" s="75"/>
    </row>
    <row r="1020" spans="4:4">
      <c r="D1020" s="75"/>
    </row>
    <row r="1021" spans="4:4">
      <c r="D1021" s="75"/>
    </row>
    <row r="1022" spans="4:4">
      <c r="D1022" s="75"/>
    </row>
    <row r="1023" spans="4:4">
      <c r="D1023" s="75"/>
    </row>
    <row r="1024" spans="4:4">
      <c r="D1024" s="75"/>
    </row>
    <row r="1025" spans="4:4">
      <c r="D1025" s="75"/>
    </row>
    <row r="1026" spans="4:4">
      <c r="D1026" s="75"/>
    </row>
    <row r="1027" spans="4:4">
      <c r="D1027" s="75"/>
    </row>
    <row r="1028" spans="4:4">
      <c r="D1028" s="75"/>
    </row>
    <row r="1029" spans="4:4">
      <c r="D1029" s="75"/>
    </row>
    <row r="1030" spans="4:4">
      <c r="D1030" s="75"/>
    </row>
    <row r="1031" spans="4:4">
      <c r="D1031" s="75"/>
    </row>
    <row r="1032" spans="4:4">
      <c r="D1032" s="75"/>
    </row>
    <row r="1033" spans="4:4">
      <c r="D1033" s="75"/>
    </row>
    <row r="1034" spans="4:4">
      <c r="D1034" s="75"/>
    </row>
    <row r="1035" spans="4:4">
      <c r="D1035" s="75"/>
    </row>
    <row r="1036" spans="4:4">
      <c r="D1036" s="75"/>
    </row>
    <row r="1037" spans="4:4">
      <c r="D1037" s="75"/>
    </row>
    <row r="1038" spans="4:4">
      <c r="D1038" s="75"/>
    </row>
    <row r="1039" spans="4:4">
      <c r="D1039" s="75"/>
    </row>
    <row r="1040" spans="4:4">
      <c r="D1040" s="75"/>
    </row>
    <row r="1041" spans="4:4">
      <c r="D1041" s="75"/>
    </row>
    <row r="1042" spans="4:4">
      <c r="D1042" s="75"/>
    </row>
    <row r="1043" spans="4:4">
      <c r="D1043" s="75"/>
    </row>
    <row r="1044" spans="4:4">
      <c r="D1044" s="75"/>
    </row>
    <row r="1045" spans="4:4">
      <c r="D1045" s="75"/>
    </row>
    <row r="1046" spans="4:4">
      <c r="D1046" s="75"/>
    </row>
    <row r="1047" spans="4:4">
      <c r="D1047" s="75"/>
    </row>
    <row r="1048" spans="4:4">
      <c r="D1048" s="75"/>
    </row>
    <row r="1049" spans="4:4">
      <c r="D1049" s="75"/>
    </row>
    <row r="1050" spans="4:4">
      <c r="D1050" s="75"/>
    </row>
    <row r="1051" spans="4:4">
      <c r="D1051" s="75"/>
    </row>
    <row r="1052" spans="4:4">
      <c r="D1052" s="75"/>
    </row>
    <row r="1053" spans="4:4">
      <c r="D1053" s="75"/>
    </row>
    <row r="1054" spans="4:4">
      <c r="D1054" s="75"/>
    </row>
    <row r="1055" spans="4:4">
      <c r="D1055" s="75"/>
    </row>
    <row r="1056" spans="4:4">
      <c r="D1056" s="75"/>
    </row>
    <row r="1057" spans="4:4">
      <c r="D1057" s="75"/>
    </row>
    <row r="1058" spans="4:4">
      <c r="D1058" s="75"/>
    </row>
    <row r="1059" spans="4:4">
      <c r="D1059" s="75"/>
    </row>
    <row r="1060" spans="4:4">
      <c r="D1060" s="75"/>
    </row>
    <row r="1061" spans="4:4">
      <c r="D1061" s="75"/>
    </row>
    <row r="1062" spans="4:4">
      <c r="D1062" s="75"/>
    </row>
    <row r="1063" spans="4:4">
      <c r="D1063" s="75"/>
    </row>
    <row r="1064" spans="4:4">
      <c r="D1064" s="75"/>
    </row>
    <row r="1065" spans="4:4">
      <c r="D1065" s="75"/>
    </row>
    <row r="1066" spans="4:4">
      <c r="D1066" s="75"/>
    </row>
    <row r="1067" spans="4:4">
      <c r="D1067" s="75"/>
    </row>
    <row r="1068" spans="4:4">
      <c r="D1068" s="75"/>
    </row>
    <row r="1069" spans="4:4">
      <c r="D1069" s="75"/>
    </row>
    <row r="1070" spans="4:4">
      <c r="D1070" s="75"/>
    </row>
    <row r="1071" spans="4:4">
      <c r="D1071" s="75"/>
    </row>
    <row r="1072" spans="4:4">
      <c r="D1072" s="75"/>
    </row>
    <row r="1073" spans="4:4">
      <c r="D1073" s="75"/>
    </row>
    <row r="1074" spans="4:4">
      <c r="D1074" s="75"/>
    </row>
    <row r="1075" spans="4:4">
      <c r="D1075" s="75"/>
    </row>
    <row r="1076" spans="4:4">
      <c r="D1076" s="75"/>
    </row>
    <row r="1077" spans="4:4">
      <c r="D1077" s="75"/>
    </row>
    <row r="1078" spans="4:4">
      <c r="D1078" s="75"/>
    </row>
    <row r="1079" spans="4:4">
      <c r="D1079" s="75"/>
    </row>
    <row r="1080" spans="4:4">
      <c r="D1080" s="75"/>
    </row>
    <row r="1081" spans="4:4">
      <c r="D1081" s="75"/>
    </row>
    <row r="1082" spans="4:4">
      <c r="D1082" s="75"/>
    </row>
    <row r="1083" spans="4:4">
      <c r="D1083" s="75"/>
    </row>
    <row r="1084" spans="4:4">
      <c r="D1084" s="75"/>
    </row>
    <row r="1085" spans="4:4">
      <c r="D1085" s="75"/>
    </row>
    <row r="1086" spans="4:4">
      <c r="D1086" s="75"/>
    </row>
    <row r="1087" spans="4:4">
      <c r="D1087" s="75"/>
    </row>
    <row r="1088" spans="4:4">
      <c r="D1088" s="75"/>
    </row>
    <row r="1089" spans="4:4">
      <c r="D1089" s="75"/>
    </row>
    <row r="1090" spans="4:4">
      <c r="D1090" s="75"/>
    </row>
    <row r="1091" spans="4:4">
      <c r="D1091" s="75"/>
    </row>
    <row r="1092" spans="4:4">
      <c r="D1092" s="75"/>
    </row>
    <row r="1093" spans="4:4">
      <c r="D1093" s="75"/>
    </row>
    <row r="1094" spans="4:4">
      <c r="D1094" s="75"/>
    </row>
    <row r="1095" spans="4:4">
      <c r="D1095" s="75"/>
    </row>
    <row r="1096" spans="4:4">
      <c r="D1096" s="75"/>
    </row>
    <row r="1097" spans="4:4">
      <c r="D1097" s="75"/>
    </row>
    <row r="1098" spans="4:4">
      <c r="D1098" s="75"/>
    </row>
    <row r="1099" spans="4:4">
      <c r="D1099" s="75"/>
    </row>
    <row r="1100" spans="4:4">
      <c r="D1100" s="75"/>
    </row>
    <row r="1101" spans="4:4">
      <c r="D1101" s="75"/>
    </row>
    <row r="1102" spans="4:4">
      <c r="D1102" s="75"/>
    </row>
    <row r="1103" spans="4:4">
      <c r="D1103" s="75"/>
    </row>
    <row r="1104" spans="4:4">
      <c r="D1104" s="75"/>
    </row>
    <row r="1105" spans="4:4">
      <c r="D1105" s="75"/>
    </row>
    <row r="1106" spans="4:4">
      <c r="D1106" s="75"/>
    </row>
    <row r="1107" spans="4:4">
      <c r="D1107" s="75"/>
    </row>
    <row r="1108" spans="4:4">
      <c r="D1108" s="75"/>
    </row>
    <row r="1109" spans="4:4">
      <c r="D1109" s="75"/>
    </row>
    <row r="1110" spans="4:4">
      <c r="D1110" s="75"/>
    </row>
    <row r="1111" spans="4:4">
      <c r="D1111" s="75"/>
    </row>
    <row r="1112" spans="4:4">
      <c r="D1112" s="75"/>
    </row>
    <row r="1113" spans="4:4">
      <c r="D1113" s="75"/>
    </row>
    <row r="1114" spans="4:4">
      <c r="D1114" s="75"/>
    </row>
    <row r="1115" spans="4:4">
      <c r="D1115" s="75"/>
    </row>
    <row r="1116" spans="4:4">
      <c r="D1116" s="75"/>
    </row>
    <row r="1117" spans="4:4">
      <c r="D1117" s="75"/>
    </row>
    <row r="1118" spans="4:4">
      <c r="D1118" s="75"/>
    </row>
    <row r="1119" spans="4:4">
      <c r="D1119" s="75"/>
    </row>
    <row r="1120" spans="4:4">
      <c r="D1120" s="75"/>
    </row>
    <row r="1121" spans="4:4">
      <c r="D1121" s="75"/>
    </row>
    <row r="1122" spans="4:4">
      <c r="D1122" s="75"/>
    </row>
    <row r="1123" spans="4:4">
      <c r="D1123" s="75"/>
    </row>
    <row r="1124" spans="4:4">
      <c r="D1124" s="75"/>
    </row>
    <row r="1125" spans="4:4">
      <c r="D1125" s="75"/>
    </row>
    <row r="1126" spans="4:4">
      <c r="D1126" s="75"/>
    </row>
    <row r="1127" spans="4:4">
      <c r="D1127" s="75"/>
    </row>
    <row r="1128" spans="4:4">
      <c r="D1128" s="75"/>
    </row>
    <row r="1129" spans="4:4">
      <c r="D1129" s="75"/>
    </row>
    <row r="1130" spans="4:4">
      <c r="D1130" s="75"/>
    </row>
    <row r="1131" spans="4:4">
      <c r="D1131" s="75"/>
    </row>
    <row r="1132" spans="4:4">
      <c r="D1132" s="75"/>
    </row>
    <row r="1133" spans="4:4">
      <c r="D1133" s="75"/>
    </row>
    <row r="1134" spans="4:4">
      <c r="D1134" s="75"/>
    </row>
    <row r="1135" spans="4:4">
      <c r="D1135" s="75"/>
    </row>
    <row r="1136" spans="4:4">
      <c r="D1136" s="75"/>
    </row>
    <row r="1137" spans="4:4">
      <c r="D1137" s="75"/>
    </row>
    <row r="1138" spans="4:4">
      <c r="D1138" s="75"/>
    </row>
    <row r="1139" spans="4:4">
      <c r="D1139" s="75"/>
    </row>
    <row r="1140" spans="4:4">
      <c r="D1140" s="75"/>
    </row>
    <row r="1141" spans="4:4">
      <c r="D1141" s="75"/>
    </row>
    <row r="1142" spans="4:4">
      <c r="D1142" s="75"/>
    </row>
    <row r="1143" spans="4:4">
      <c r="D1143" s="75"/>
    </row>
    <row r="1144" spans="4:4">
      <c r="D1144" s="75"/>
    </row>
    <row r="1145" spans="4:4">
      <c r="D1145" s="75"/>
    </row>
    <row r="1146" spans="4:4">
      <c r="D1146" s="75"/>
    </row>
    <row r="1147" spans="4:4">
      <c r="D1147" s="75"/>
    </row>
    <row r="1148" spans="4:4">
      <c r="D1148" s="75"/>
    </row>
    <row r="1149" spans="4:4">
      <c r="D1149" s="75"/>
    </row>
    <row r="1150" spans="4:4">
      <c r="D1150" s="75"/>
    </row>
    <row r="1151" spans="4:4">
      <c r="D1151" s="75"/>
    </row>
    <row r="1152" spans="4:4">
      <c r="D1152" s="75"/>
    </row>
    <row r="1153" spans="4:4">
      <c r="D1153" s="75"/>
    </row>
    <row r="1154" spans="4:4">
      <c r="D1154" s="75"/>
    </row>
    <row r="1155" spans="4:4">
      <c r="D1155" s="75"/>
    </row>
    <row r="1156" spans="4:4">
      <c r="D1156" s="75"/>
    </row>
    <row r="1157" spans="4:4">
      <c r="D1157" s="75"/>
    </row>
    <row r="1158" spans="4:4">
      <c r="D1158" s="75"/>
    </row>
    <row r="1159" spans="4:4">
      <c r="D1159" s="75"/>
    </row>
    <row r="1160" spans="4:4">
      <c r="D1160" s="75"/>
    </row>
    <row r="1161" spans="4:4">
      <c r="D1161" s="75"/>
    </row>
    <row r="1162" spans="4:4">
      <c r="D1162" s="75"/>
    </row>
    <row r="1163" spans="4:4">
      <c r="D1163" s="75"/>
    </row>
    <row r="1164" spans="4:4">
      <c r="D1164" s="75"/>
    </row>
    <row r="1165" spans="4:4">
      <c r="D1165" s="75"/>
    </row>
    <row r="1166" spans="4:4">
      <c r="D1166" s="75"/>
    </row>
    <row r="1167" spans="4:4">
      <c r="D1167" s="75"/>
    </row>
    <row r="1168" spans="4:4">
      <c r="D1168" s="75"/>
    </row>
    <row r="1169" spans="4:4">
      <c r="D1169" s="75"/>
    </row>
    <row r="1170" spans="4:4">
      <c r="D1170" s="75"/>
    </row>
    <row r="1171" spans="4:4">
      <c r="D1171" s="75"/>
    </row>
    <row r="1172" spans="4:4">
      <c r="D1172" s="75"/>
    </row>
    <row r="1173" spans="4:4">
      <c r="D1173" s="75"/>
    </row>
    <row r="1174" spans="4:4">
      <c r="D1174" s="75"/>
    </row>
    <row r="1175" spans="4:4">
      <c r="D1175" s="75"/>
    </row>
    <row r="1176" spans="4:4">
      <c r="D1176" s="75"/>
    </row>
    <row r="1177" spans="4:4">
      <c r="D1177" s="75"/>
    </row>
    <row r="1178" spans="4:4">
      <c r="D1178" s="75"/>
    </row>
    <row r="1179" spans="4:4">
      <c r="D1179" s="75"/>
    </row>
    <row r="1180" spans="4:4">
      <c r="D1180" s="75"/>
    </row>
    <row r="1181" spans="4:4">
      <c r="D1181" s="75"/>
    </row>
    <row r="1182" spans="4:4">
      <c r="D1182" s="75"/>
    </row>
    <row r="1183" spans="4:4">
      <c r="D1183" s="75"/>
    </row>
    <row r="1184" spans="4:4">
      <c r="D1184" s="75"/>
    </row>
    <row r="1185" spans="4:4">
      <c r="D1185" s="75"/>
    </row>
    <row r="1186" spans="4:4">
      <c r="D1186" s="75"/>
    </row>
    <row r="1187" spans="4:4">
      <c r="D1187" s="75"/>
    </row>
    <row r="1188" spans="4:4">
      <c r="D1188" s="75"/>
    </row>
    <row r="1189" spans="4:4">
      <c r="D1189" s="75"/>
    </row>
    <row r="1190" spans="4:4">
      <c r="D1190" s="75"/>
    </row>
    <row r="1191" spans="4:4">
      <c r="D1191" s="75"/>
    </row>
    <row r="1192" spans="4:4">
      <c r="D1192" s="75"/>
    </row>
    <row r="1193" spans="4:4">
      <c r="D1193" s="75"/>
    </row>
    <row r="1194" spans="4:4">
      <c r="D1194" s="75"/>
    </row>
    <row r="1195" spans="4:4">
      <c r="D1195" s="75"/>
    </row>
    <row r="1196" spans="4:4">
      <c r="D1196" s="75"/>
    </row>
    <row r="1197" spans="4:4">
      <c r="D1197" s="75"/>
    </row>
    <row r="1198" spans="4:4">
      <c r="D1198" s="75"/>
    </row>
    <row r="1199" spans="4:4">
      <c r="D1199" s="75"/>
    </row>
    <row r="1200" spans="4:4">
      <c r="D1200" s="75"/>
    </row>
    <row r="1201" spans="4:4">
      <c r="D1201" s="75"/>
    </row>
    <row r="1202" spans="4:4">
      <c r="D1202" s="75"/>
    </row>
    <row r="1203" spans="4:4">
      <c r="D1203" s="75"/>
    </row>
    <row r="1204" spans="4:4">
      <c r="D1204" s="75"/>
    </row>
    <row r="1205" spans="4:4">
      <c r="D1205" s="75"/>
    </row>
    <row r="1206" spans="4:4">
      <c r="D1206" s="75"/>
    </row>
    <row r="1207" spans="4:4">
      <c r="D1207" s="75"/>
    </row>
    <row r="1208" spans="4:4">
      <c r="D1208" s="75"/>
    </row>
    <row r="1209" spans="4:4">
      <c r="D1209" s="75"/>
    </row>
    <row r="1210" spans="4:4">
      <c r="D1210" s="75"/>
    </row>
    <row r="1211" spans="4:4">
      <c r="D1211" s="75"/>
    </row>
    <row r="1212" spans="4:4">
      <c r="D1212" s="75"/>
    </row>
    <row r="1213" spans="4:4">
      <c r="D1213" s="75"/>
    </row>
    <row r="1214" spans="4:4">
      <c r="D1214" s="75"/>
    </row>
    <row r="1215" spans="4:4">
      <c r="D1215" s="75"/>
    </row>
    <row r="1216" spans="4:4">
      <c r="D1216" s="75"/>
    </row>
    <row r="1217" spans="4:4">
      <c r="D1217" s="75"/>
    </row>
    <row r="1218" spans="4:4">
      <c r="D1218" s="75"/>
    </row>
    <row r="1219" spans="4:4">
      <c r="D1219" s="75"/>
    </row>
    <row r="1220" spans="4:4">
      <c r="D1220" s="75"/>
    </row>
    <row r="1221" spans="4:4">
      <c r="D1221" s="75"/>
    </row>
    <row r="1222" spans="4:4">
      <c r="D1222" s="75"/>
    </row>
    <row r="1223" spans="4:4">
      <c r="D1223" s="75"/>
    </row>
    <row r="1224" spans="4:4">
      <c r="D1224" s="75"/>
    </row>
    <row r="1225" spans="4:4">
      <c r="D1225" s="75"/>
    </row>
    <row r="1226" spans="4:4">
      <c r="D1226" s="75"/>
    </row>
    <row r="1227" spans="4:4">
      <c r="D1227" s="75"/>
    </row>
    <row r="1228" spans="4:4">
      <c r="D1228" s="75"/>
    </row>
    <row r="1229" spans="4:4">
      <c r="D1229" s="75"/>
    </row>
    <row r="1230" spans="4:4">
      <c r="D1230" s="75"/>
    </row>
    <row r="1231" spans="4:4">
      <c r="D1231" s="75"/>
    </row>
    <row r="1232" spans="4:4">
      <c r="D1232" s="75"/>
    </row>
    <row r="1233" spans="4:4">
      <c r="D1233" s="75"/>
    </row>
    <row r="1234" spans="4:4">
      <c r="D1234" s="75"/>
    </row>
    <row r="1235" spans="4:4">
      <c r="D1235" s="75"/>
    </row>
    <row r="1236" spans="4:4">
      <c r="D1236" s="75"/>
    </row>
    <row r="1237" spans="4:4">
      <c r="D1237" s="75"/>
    </row>
    <row r="1238" spans="4:4">
      <c r="D1238" s="75"/>
    </row>
    <row r="1239" spans="4:4">
      <c r="D1239" s="75"/>
    </row>
    <row r="1240" spans="4:4">
      <c r="D1240" s="75"/>
    </row>
    <row r="1241" spans="4:4">
      <c r="D1241" s="75"/>
    </row>
    <row r="1242" spans="4:4">
      <c r="D1242" s="75"/>
    </row>
    <row r="1243" spans="4:4">
      <c r="D1243" s="75"/>
    </row>
    <row r="1244" spans="4:4">
      <c r="D1244" s="75"/>
    </row>
    <row r="1245" spans="4:4">
      <c r="D1245" s="75"/>
    </row>
    <row r="1246" spans="4:4">
      <c r="D1246" s="75"/>
    </row>
    <row r="1247" spans="4:4">
      <c r="D1247" s="75"/>
    </row>
    <row r="1248" spans="4:4">
      <c r="D1248" s="75"/>
    </row>
    <row r="1249" spans="4:4">
      <c r="D1249" s="75"/>
    </row>
    <row r="1250" spans="4:4">
      <c r="D1250" s="75"/>
    </row>
    <row r="1251" spans="4:4">
      <c r="D1251" s="75"/>
    </row>
    <row r="1252" spans="4:4">
      <c r="D1252" s="75"/>
    </row>
    <row r="1253" spans="4:4">
      <c r="D1253" s="75"/>
    </row>
    <row r="1254" spans="4:4">
      <c r="D1254" s="75"/>
    </row>
    <row r="1255" spans="4:4">
      <c r="D1255" s="75"/>
    </row>
    <row r="1256" spans="4:4">
      <c r="D1256" s="75"/>
    </row>
    <row r="1257" spans="4:4">
      <c r="D1257" s="75"/>
    </row>
    <row r="1258" spans="4:4">
      <c r="D1258" s="75"/>
    </row>
    <row r="1259" spans="4:4">
      <c r="D1259" s="75"/>
    </row>
    <row r="1260" spans="4:4">
      <c r="D1260" s="75"/>
    </row>
    <row r="1261" spans="4:4">
      <c r="D1261" s="75"/>
    </row>
    <row r="1262" spans="4:4">
      <c r="D1262" s="75"/>
    </row>
    <row r="1263" spans="4:4">
      <c r="D1263" s="75"/>
    </row>
    <row r="1264" spans="4:4">
      <c r="D1264" s="75"/>
    </row>
    <row r="1265" spans="4:4">
      <c r="D1265" s="75"/>
    </row>
    <row r="1266" spans="4:4">
      <c r="D1266" s="75"/>
    </row>
    <row r="1267" spans="4:4">
      <c r="D1267" s="75"/>
    </row>
    <row r="1268" spans="4:4">
      <c r="D1268" s="75"/>
    </row>
    <row r="1269" spans="4:4">
      <c r="D1269" s="75"/>
    </row>
    <row r="1270" spans="4:4">
      <c r="D1270" s="75"/>
    </row>
    <row r="1271" spans="4:4">
      <c r="D1271" s="75"/>
    </row>
    <row r="1272" spans="4:4">
      <c r="D1272" s="75"/>
    </row>
    <row r="1273" spans="4:4">
      <c r="D1273" s="75"/>
    </row>
    <row r="1274" spans="4:4">
      <c r="D1274" s="75"/>
    </row>
    <row r="1275" spans="4:4">
      <c r="D1275" s="75"/>
    </row>
    <row r="1276" spans="4:4">
      <c r="D1276" s="75"/>
    </row>
    <row r="1277" spans="4:4">
      <c r="D1277" s="75"/>
    </row>
    <row r="1278" spans="4:4">
      <c r="D1278" s="75"/>
    </row>
    <row r="1279" spans="4:4">
      <c r="D1279" s="75"/>
    </row>
    <row r="1280" spans="4:4">
      <c r="D1280" s="75"/>
    </row>
    <row r="1281" spans="4:4">
      <c r="D1281" s="75"/>
    </row>
    <row r="1282" spans="4:4">
      <c r="D1282" s="75"/>
    </row>
    <row r="1283" spans="4:4">
      <c r="D1283" s="75"/>
    </row>
    <row r="1284" spans="4:4">
      <c r="D1284" s="75"/>
    </row>
    <row r="1285" spans="4:4">
      <c r="D1285" s="75"/>
    </row>
    <row r="1286" spans="4:4">
      <c r="D1286" s="75"/>
    </row>
    <row r="1287" spans="4:4">
      <c r="D1287" s="75"/>
    </row>
    <row r="1288" spans="4:4">
      <c r="D1288" s="75"/>
    </row>
    <row r="1289" spans="4:4">
      <c r="D1289" s="75"/>
    </row>
    <row r="1290" spans="4:4">
      <c r="D1290" s="75"/>
    </row>
    <row r="1291" spans="4:4">
      <c r="D1291" s="75"/>
    </row>
    <row r="1292" spans="4:4">
      <c r="D1292" s="75"/>
    </row>
    <row r="1293" spans="4:4">
      <c r="D1293" s="75"/>
    </row>
    <row r="1294" spans="4:4">
      <c r="D1294" s="75"/>
    </row>
    <row r="1295" spans="4:4">
      <c r="D1295" s="75"/>
    </row>
    <row r="1296" spans="4:4">
      <c r="D1296" s="75"/>
    </row>
    <row r="1297" spans="4:4">
      <c r="D1297" s="75"/>
    </row>
    <row r="1298" spans="4:4">
      <c r="D1298" s="75"/>
    </row>
    <row r="1299" spans="4:4">
      <c r="D1299" s="75"/>
    </row>
    <row r="1300" spans="4:4">
      <c r="D1300" s="75"/>
    </row>
    <row r="1301" spans="4:4">
      <c r="D1301" s="75"/>
    </row>
    <row r="1302" spans="4:4">
      <c r="D1302" s="75"/>
    </row>
    <row r="1303" spans="4:4">
      <c r="D1303" s="75"/>
    </row>
    <row r="1304" spans="4:4">
      <c r="D1304" s="75"/>
    </row>
    <row r="1305" spans="4:4">
      <c r="D1305" s="75"/>
    </row>
    <row r="1306" spans="4:4">
      <c r="D1306" s="75"/>
    </row>
    <row r="1307" spans="4:4">
      <c r="D1307" s="75"/>
    </row>
    <row r="1308" spans="4:4">
      <c r="D1308" s="75"/>
    </row>
    <row r="1309" spans="4:4">
      <c r="D1309" s="75"/>
    </row>
    <row r="1310" spans="4:4">
      <c r="D1310" s="75"/>
    </row>
    <row r="1311" spans="4:4">
      <c r="D1311" s="75"/>
    </row>
    <row r="1312" spans="4:4">
      <c r="D1312" s="75"/>
    </row>
    <row r="1313" spans="4:4">
      <c r="D1313" s="75"/>
    </row>
    <row r="1314" spans="4:4">
      <c r="D1314" s="75"/>
    </row>
    <row r="1315" spans="4:4">
      <c r="D1315" s="75"/>
    </row>
    <row r="1316" spans="4:4">
      <c r="D1316" s="75"/>
    </row>
    <row r="1317" spans="4:4">
      <c r="D1317" s="75"/>
    </row>
    <row r="1318" spans="4:4">
      <c r="D1318" s="75"/>
    </row>
    <row r="1319" spans="4:4">
      <c r="D1319" s="75"/>
    </row>
    <row r="1320" spans="4:4">
      <c r="D1320" s="75"/>
    </row>
    <row r="1321" spans="4:4">
      <c r="D1321" s="75"/>
    </row>
    <row r="1322" spans="4:4">
      <c r="D1322" s="75"/>
    </row>
    <row r="1323" spans="4:4">
      <c r="D1323" s="75"/>
    </row>
    <row r="1324" spans="4:4">
      <c r="D1324" s="75"/>
    </row>
    <row r="1325" spans="4:4">
      <c r="D1325" s="75"/>
    </row>
    <row r="1326" spans="4:4">
      <c r="D1326" s="75"/>
    </row>
    <row r="1327" spans="4:4">
      <c r="D1327" s="75"/>
    </row>
    <row r="1328" spans="4:4">
      <c r="D1328" s="75"/>
    </row>
    <row r="1329" spans="4:4">
      <c r="D1329" s="75"/>
    </row>
    <row r="1330" spans="4:4">
      <c r="D1330" s="75"/>
    </row>
    <row r="1331" spans="4:4">
      <c r="D1331" s="75"/>
    </row>
    <row r="1332" spans="4:4">
      <c r="D1332" s="75"/>
    </row>
    <row r="1333" spans="4:4">
      <c r="D1333" s="75"/>
    </row>
    <row r="1334" spans="4:4">
      <c r="D1334" s="75"/>
    </row>
    <row r="1335" spans="4:4">
      <c r="D1335" s="75"/>
    </row>
    <row r="1336" spans="4:4">
      <c r="D1336" s="75"/>
    </row>
    <row r="1337" spans="4:4">
      <c r="D1337" s="75"/>
    </row>
    <row r="1338" spans="4:4">
      <c r="D1338" s="75"/>
    </row>
    <row r="1339" spans="4:4">
      <c r="D1339" s="75"/>
    </row>
    <row r="1340" spans="4:4">
      <c r="D1340" s="75"/>
    </row>
    <row r="1341" spans="4:4">
      <c r="D1341" s="75"/>
    </row>
    <row r="1342" spans="4:4">
      <c r="D1342" s="75"/>
    </row>
    <row r="1343" spans="4:4">
      <c r="D1343" s="75"/>
    </row>
    <row r="1344" spans="4:4">
      <c r="D1344" s="75"/>
    </row>
    <row r="1345" spans="4:4">
      <c r="D1345" s="75"/>
    </row>
    <row r="1346" spans="4:4">
      <c r="D1346" s="75"/>
    </row>
    <row r="1347" spans="4:4">
      <c r="D1347" s="75"/>
    </row>
    <row r="1348" spans="4:4">
      <c r="D1348" s="75"/>
    </row>
    <row r="1349" spans="4:4">
      <c r="D1349" s="75"/>
    </row>
    <row r="1350" spans="4:4">
      <c r="D1350" s="75"/>
    </row>
    <row r="1351" spans="4:4">
      <c r="D1351" s="75"/>
    </row>
    <row r="1352" spans="4:4">
      <c r="D1352" s="75"/>
    </row>
    <row r="1353" spans="4:4">
      <c r="D1353" s="75"/>
    </row>
    <row r="1354" spans="4:4">
      <c r="D1354" s="75"/>
    </row>
    <row r="1355" spans="4:4">
      <c r="D1355" s="75"/>
    </row>
    <row r="1356" spans="4:4">
      <c r="D1356" s="75"/>
    </row>
    <row r="1357" spans="4:4">
      <c r="D1357" s="75"/>
    </row>
    <row r="1358" spans="4:4">
      <c r="D1358" s="75"/>
    </row>
    <row r="1359" spans="4:4">
      <c r="D1359" s="75"/>
    </row>
    <row r="1360" spans="4:4">
      <c r="D1360" s="75"/>
    </row>
    <row r="1361" spans="4:4">
      <c r="D1361" s="75"/>
    </row>
    <row r="1362" spans="4:4">
      <c r="D1362" s="75"/>
    </row>
    <row r="1363" spans="4:4">
      <c r="D1363" s="75"/>
    </row>
    <row r="1364" spans="4:4">
      <c r="D1364" s="75"/>
    </row>
    <row r="1365" spans="4:4">
      <c r="D1365" s="75"/>
    </row>
    <row r="1366" spans="4:4">
      <c r="D1366" s="75"/>
    </row>
    <row r="1367" spans="4:4">
      <c r="D1367" s="75"/>
    </row>
    <row r="1368" spans="4:4">
      <c r="D1368" s="75"/>
    </row>
    <row r="1369" spans="4:4">
      <c r="D1369" s="75"/>
    </row>
    <row r="1370" spans="4:4">
      <c r="D1370" s="75"/>
    </row>
    <row r="1371" spans="4:4">
      <c r="D1371" s="75"/>
    </row>
    <row r="1372" spans="4:4">
      <c r="D1372" s="75"/>
    </row>
    <row r="1373" spans="4:4">
      <c r="D1373" s="75"/>
    </row>
    <row r="1374" spans="4:4">
      <c r="D1374" s="75"/>
    </row>
    <row r="1375" spans="4:4">
      <c r="D1375" s="75"/>
    </row>
    <row r="1376" spans="4:4">
      <c r="D1376" s="75"/>
    </row>
    <row r="1377" spans="4:4">
      <c r="D1377" s="75"/>
    </row>
    <row r="1378" spans="4:4">
      <c r="D1378" s="75"/>
    </row>
    <row r="1379" spans="4:4">
      <c r="D1379" s="75"/>
    </row>
    <row r="1380" spans="4:4">
      <c r="D1380" s="75"/>
    </row>
    <row r="1381" spans="4:4">
      <c r="D1381" s="75"/>
    </row>
    <row r="1382" spans="4:4">
      <c r="D1382" s="75"/>
    </row>
    <row r="1383" spans="4:4">
      <c r="D1383" s="75"/>
    </row>
    <row r="1384" spans="4:4">
      <c r="D1384" s="75"/>
    </row>
    <row r="1385" spans="4:4">
      <c r="D1385" s="75"/>
    </row>
    <row r="1386" spans="4:4">
      <c r="D1386" s="75"/>
    </row>
    <row r="1387" spans="4:4">
      <c r="D1387" s="75"/>
    </row>
    <row r="1388" spans="4:4">
      <c r="D1388" s="75"/>
    </row>
    <row r="1389" spans="4:4">
      <c r="D1389" s="75"/>
    </row>
    <row r="1390" spans="4:4">
      <c r="D1390" s="75"/>
    </row>
    <row r="1391" spans="4:4">
      <c r="D1391" s="75"/>
    </row>
    <row r="1392" spans="4:4">
      <c r="D1392" s="75"/>
    </row>
    <row r="1393" spans="4:4">
      <c r="D1393" s="75"/>
    </row>
    <row r="1394" spans="4:4">
      <c r="D1394" s="75"/>
    </row>
    <row r="1395" spans="4:4">
      <c r="D1395" s="75"/>
    </row>
    <row r="1396" spans="4:4">
      <c r="D1396" s="75"/>
    </row>
    <row r="1397" spans="4:4">
      <c r="D1397" s="75"/>
    </row>
    <row r="1398" spans="4:4">
      <c r="D1398" s="75"/>
    </row>
    <row r="1399" spans="4:4">
      <c r="D1399" s="75"/>
    </row>
    <row r="1400" spans="4:4">
      <c r="D1400" s="75"/>
    </row>
    <row r="1401" spans="4:4">
      <c r="D1401" s="75"/>
    </row>
    <row r="1402" spans="4:4">
      <c r="D1402" s="75"/>
    </row>
    <row r="1403" spans="4:4">
      <c r="D1403" s="75"/>
    </row>
    <row r="1404" spans="4:4">
      <c r="D1404" s="75"/>
    </row>
    <row r="1405" spans="4:4">
      <c r="D1405" s="75"/>
    </row>
    <row r="1406" spans="4:4">
      <c r="D1406" s="75"/>
    </row>
    <row r="1407" spans="4:4">
      <c r="D1407" s="75"/>
    </row>
    <row r="1408" spans="4:4">
      <c r="D1408" s="75"/>
    </row>
    <row r="1409" spans="4:4">
      <c r="D1409" s="75"/>
    </row>
    <row r="1410" spans="4:4">
      <c r="D1410" s="75"/>
    </row>
    <row r="1411" spans="4:4">
      <c r="D1411" s="75"/>
    </row>
    <row r="1412" spans="4:4">
      <c r="D1412" s="75"/>
    </row>
    <row r="1413" spans="4:4">
      <c r="D1413" s="75"/>
    </row>
    <row r="1414" spans="4:4">
      <c r="D1414" s="75"/>
    </row>
    <row r="1415" spans="4:4">
      <c r="D1415" s="75"/>
    </row>
    <row r="1416" spans="4:4">
      <c r="D1416" s="75"/>
    </row>
    <row r="1417" spans="4:4">
      <c r="D1417" s="75"/>
    </row>
    <row r="1418" spans="4:4">
      <c r="D1418" s="75"/>
    </row>
    <row r="1419" spans="4:4">
      <c r="D1419" s="75"/>
    </row>
    <row r="1420" spans="4:4">
      <c r="D1420" s="75"/>
    </row>
    <row r="1421" spans="4:4">
      <c r="D1421" s="75"/>
    </row>
    <row r="1422" spans="4:4">
      <c r="D1422" s="75"/>
    </row>
    <row r="1423" spans="4:4">
      <c r="D1423" s="75"/>
    </row>
    <row r="1424" spans="4:4">
      <c r="D1424" s="75"/>
    </row>
    <row r="1425" spans="4:4">
      <c r="D1425" s="75"/>
    </row>
    <row r="1426" spans="4:4">
      <c r="D1426" s="75"/>
    </row>
    <row r="1427" spans="4:4">
      <c r="D1427" s="75"/>
    </row>
    <row r="1428" spans="4:4">
      <c r="D1428" s="75"/>
    </row>
    <row r="1429" spans="4:4">
      <c r="D1429" s="75"/>
    </row>
    <row r="1430" spans="4:4">
      <c r="D1430" s="75"/>
    </row>
    <row r="1431" spans="4:4">
      <c r="D1431" s="75"/>
    </row>
    <row r="1432" spans="4:4">
      <c r="D1432" s="75"/>
    </row>
    <row r="1433" spans="4:4">
      <c r="D1433" s="75"/>
    </row>
    <row r="1434" spans="4:4">
      <c r="D1434" s="75"/>
    </row>
    <row r="1435" spans="4:4">
      <c r="D1435" s="75"/>
    </row>
    <row r="1436" spans="4:4">
      <c r="D1436" s="75"/>
    </row>
    <row r="1437" spans="4:4">
      <c r="D1437" s="75"/>
    </row>
    <row r="1438" spans="4:4">
      <c r="D1438" s="75"/>
    </row>
    <row r="1439" spans="4:4">
      <c r="D1439" s="75"/>
    </row>
    <row r="1440" spans="4:4">
      <c r="D1440" s="75"/>
    </row>
    <row r="1441" spans="4:4">
      <c r="D1441" s="75"/>
    </row>
    <row r="1442" spans="4:4">
      <c r="D1442" s="75"/>
    </row>
    <row r="1443" spans="4:4">
      <c r="D1443" s="75"/>
    </row>
    <row r="1444" spans="4:4">
      <c r="D1444" s="75"/>
    </row>
    <row r="1445" spans="4:4">
      <c r="D1445" s="75"/>
    </row>
    <row r="1446" spans="4:4">
      <c r="D1446" s="75"/>
    </row>
    <row r="1447" spans="4:4">
      <c r="D1447" s="75"/>
    </row>
    <row r="1448" spans="4:4">
      <c r="D1448" s="75"/>
    </row>
    <row r="1449" spans="4:4">
      <c r="D1449" s="75"/>
    </row>
    <row r="1450" spans="4:4">
      <c r="D1450" s="75"/>
    </row>
    <row r="1451" spans="4:4">
      <c r="D1451" s="75"/>
    </row>
    <row r="1452" spans="4:4">
      <c r="D1452" s="75"/>
    </row>
    <row r="1453" spans="4:4">
      <c r="D1453" s="75"/>
    </row>
    <row r="1454" spans="4:4">
      <c r="D1454" s="75"/>
    </row>
    <row r="1455" spans="4:4">
      <c r="D1455" s="75"/>
    </row>
    <row r="1456" spans="4:4">
      <c r="D1456" s="75"/>
    </row>
    <row r="1457" spans="4:4">
      <c r="D1457" s="75"/>
    </row>
    <row r="1458" spans="4:4">
      <c r="D1458" s="75"/>
    </row>
    <row r="1459" spans="4:4">
      <c r="D1459" s="75"/>
    </row>
    <row r="1460" spans="4:4">
      <c r="D1460" s="75"/>
    </row>
    <row r="1461" spans="4:4">
      <c r="D1461" s="75"/>
    </row>
    <row r="1462" spans="4:4">
      <c r="D1462" s="75"/>
    </row>
    <row r="1463" spans="4:4">
      <c r="D1463" s="75"/>
    </row>
    <row r="1464" spans="4:4">
      <c r="D1464" s="75"/>
    </row>
    <row r="1465" spans="4:4">
      <c r="D1465" s="75"/>
    </row>
    <row r="1466" spans="4:4">
      <c r="D1466" s="75"/>
    </row>
    <row r="1467" spans="4:4">
      <c r="D1467" s="75"/>
    </row>
    <row r="1468" spans="4:4">
      <c r="D1468" s="75"/>
    </row>
    <row r="1469" spans="4:4">
      <c r="D1469" s="75"/>
    </row>
    <row r="1470" spans="4:4">
      <c r="D1470" s="75"/>
    </row>
    <row r="1471" spans="4:4">
      <c r="D1471" s="75"/>
    </row>
    <row r="1472" spans="4:4">
      <c r="D1472" s="75"/>
    </row>
    <row r="1473" spans="4:4">
      <c r="D1473" s="75"/>
    </row>
    <row r="1474" spans="4:4">
      <c r="D1474" s="75"/>
    </row>
    <row r="1475" spans="4:4">
      <c r="D1475" s="75"/>
    </row>
    <row r="1476" spans="4:4">
      <c r="D1476" s="75"/>
    </row>
    <row r="1477" spans="4:4">
      <c r="D1477" s="75"/>
    </row>
    <row r="1478" spans="4:4">
      <c r="D1478" s="75"/>
    </row>
    <row r="1479" spans="4:4">
      <c r="D1479" s="75"/>
    </row>
    <row r="1480" spans="4:4">
      <c r="D1480" s="75"/>
    </row>
    <row r="1481" spans="4:4">
      <c r="D1481" s="75"/>
    </row>
    <row r="1482" spans="4:4">
      <c r="D1482" s="75"/>
    </row>
    <row r="1483" spans="4:4">
      <c r="D1483" s="75"/>
    </row>
    <row r="1484" spans="4:4">
      <c r="D1484" s="75"/>
    </row>
    <row r="1485" spans="4:4">
      <c r="D1485" s="75"/>
    </row>
    <row r="1486" spans="4:4">
      <c r="D1486" s="75"/>
    </row>
    <row r="1487" spans="4:4">
      <c r="D1487" s="75"/>
    </row>
    <row r="1488" spans="4:4">
      <c r="D1488" s="75"/>
    </row>
    <row r="1489" spans="4:4">
      <c r="D1489" s="75"/>
    </row>
    <row r="1490" spans="4:4">
      <c r="D1490" s="75"/>
    </row>
    <row r="1491" spans="4:4">
      <c r="D1491" s="75"/>
    </row>
    <row r="1492" spans="4:4">
      <c r="D1492" s="75"/>
    </row>
    <row r="1493" spans="4:4">
      <c r="D1493" s="75"/>
    </row>
    <row r="1494" spans="4:4">
      <c r="D1494" s="75"/>
    </row>
    <row r="1495" spans="4:4">
      <c r="D1495" s="75"/>
    </row>
    <row r="1496" spans="4:4">
      <c r="D1496" s="75"/>
    </row>
    <row r="1497" spans="4:4">
      <c r="D1497" s="75"/>
    </row>
    <row r="1498" spans="4:4">
      <c r="D1498" s="75"/>
    </row>
    <row r="1499" spans="4:4">
      <c r="D1499" s="75"/>
    </row>
    <row r="1500" spans="4:4">
      <c r="D1500" s="75"/>
    </row>
    <row r="1501" spans="4:4">
      <c r="D1501" s="75"/>
    </row>
    <row r="1502" spans="4:4">
      <c r="D1502" s="75"/>
    </row>
    <row r="1503" spans="4:4">
      <c r="D1503" s="75"/>
    </row>
    <row r="1504" spans="4:4">
      <c r="D1504" s="75"/>
    </row>
    <row r="1505" spans="4:4">
      <c r="D1505" s="75"/>
    </row>
    <row r="1506" spans="4:4">
      <c r="D1506" s="75"/>
    </row>
    <row r="1507" spans="4:4">
      <c r="D1507" s="75"/>
    </row>
    <row r="1508" spans="4:4">
      <c r="D1508" s="75"/>
    </row>
    <row r="1509" spans="4:4">
      <c r="D1509" s="75"/>
    </row>
    <row r="1510" spans="4:4">
      <c r="D1510" s="75"/>
    </row>
    <row r="1511" spans="4:4">
      <c r="D1511" s="75"/>
    </row>
    <row r="1512" spans="4:4">
      <c r="D1512" s="75"/>
    </row>
    <row r="1513" spans="4:4">
      <c r="D1513" s="75"/>
    </row>
    <row r="1514" spans="4:4">
      <c r="D1514" s="75"/>
    </row>
    <row r="1515" spans="4:4">
      <c r="D1515" s="75"/>
    </row>
    <row r="1516" spans="4:4">
      <c r="D1516" s="75"/>
    </row>
    <row r="1517" spans="4:4">
      <c r="D1517" s="75"/>
    </row>
    <row r="1518" spans="4:4">
      <c r="D1518" s="75"/>
    </row>
    <row r="1519" spans="4:4">
      <c r="D1519" s="75"/>
    </row>
    <row r="1520" spans="4:4">
      <c r="D1520" s="75"/>
    </row>
    <row r="1521" spans="4:4">
      <c r="D1521" s="75"/>
    </row>
    <row r="1522" spans="4:4">
      <c r="D1522" s="75"/>
    </row>
    <row r="1523" spans="4:4">
      <c r="D1523" s="75"/>
    </row>
    <row r="1524" spans="4:4">
      <c r="D1524" s="75"/>
    </row>
    <row r="1525" spans="4:4">
      <c r="D1525" s="75"/>
    </row>
    <row r="1526" spans="4:4">
      <c r="D1526" s="75"/>
    </row>
    <row r="1527" spans="4:4">
      <c r="D1527" s="75"/>
    </row>
    <row r="1528" spans="4:4">
      <c r="D1528" s="75"/>
    </row>
    <row r="1529" spans="4:4">
      <c r="D1529" s="75"/>
    </row>
    <row r="1530" spans="4:4">
      <c r="D1530" s="75"/>
    </row>
    <row r="1531" spans="4:4">
      <c r="D1531" s="75"/>
    </row>
    <row r="1532" spans="4:4">
      <c r="D1532" s="75"/>
    </row>
    <row r="1533" spans="4:4">
      <c r="D1533" s="75"/>
    </row>
    <row r="1534" spans="4:4">
      <c r="D1534" s="75"/>
    </row>
    <row r="1535" spans="4:4">
      <c r="D1535" s="75"/>
    </row>
    <row r="1536" spans="4:4">
      <c r="D1536" s="75"/>
    </row>
    <row r="1537" spans="4:4">
      <c r="D1537" s="75"/>
    </row>
    <row r="1538" spans="4:4">
      <c r="D1538" s="75"/>
    </row>
    <row r="1539" spans="4:4">
      <c r="D1539" s="75"/>
    </row>
    <row r="1540" spans="4:4">
      <c r="D1540" s="75"/>
    </row>
    <row r="1541" spans="4:4">
      <c r="D1541" s="75"/>
    </row>
    <row r="1542" spans="4:4">
      <c r="D1542" s="75"/>
    </row>
    <row r="1543" spans="4:4">
      <c r="D1543" s="75"/>
    </row>
    <row r="1544" spans="4:4">
      <c r="D1544" s="75"/>
    </row>
    <row r="1545" spans="4:4">
      <c r="D1545" s="75"/>
    </row>
    <row r="1546" spans="4:4">
      <c r="D1546" s="75"/>
    </row>
    <row r="1547" spans="4:4">
      <c r="D1547" s="75"/>
    </row>
    <row r="1548" spans="4:4">
      <c r="D1548" s="75"/>
    </row>
    <row r="1549" spans="4:4">
      <c r="D1549" s="75"/>
    </row>
    <row r="1550" spans="4:4">
      <c r="D1550" s="75"/>
    </row>
    <row r="1551" spans="4:4">
      <c r="D1551" s="75"/>
    </row>
    <row r="1552" spans="4:4">
      <c r="D1552" s="75"/>
    </row>
    <row r="1553" spans="4:4">
      <c r="D1553" s="75"/>
    </row>
    <row r="1554" spans="4:4">
      <c r="D1554" s="75"/>
    </row>
    <row r="1555" spans="4:4">
      <c r="D1555" s="75"/>
    </row>
    <row r="1556" spans="4:4">
      <c r="D1556" s="75"/>
    </row>
    <row r="1557" spans="4:4">
      <c r="D1557" s="75"/>
    </row>
    <row r="1558" spans="4:4">
      <c r="D1558" s="75"/>
    </row>
    <row r="1559" spans="4:4">
      <c r="D1559" s="75"/>
    </row>
    <row r="1560" spans="4:4">
      <c r="D1560" s="75"/>
    </row>
    <row r="1561" spans="4:4">
      <c r="D1561" s="75"/>
    </row>
    <row r="1562" spans="4:4">
      <c r="D1562" s="75"/>
    </row>
    <row r="1563" spans="4:4">
      <c r="D1563" s="75"/>
    </row>
    <row r="1564" spans="4:4">
      <c r="D1564" s="75"/>
    </row>
    <row r="1565" spans="4:4">
      <c r="D1565" s="75"/>
    </row>
    <row r="1566" spans="4:4">
      <c r="D1566" s="75"/>
    </row>
    <row r="1567" spans="4:4">
      <c r="D1567" s="75"/>
    </row>
    <row r="1568" spans="4:4">
      <c r="D1568" s="75"/>
    </row>
    <row r="1569" spans="4:4">
      <c r="D1569" s="75"/>
    </row>
    <row r="1570" spans="4:4">
      <c r="D1570" s="75"/>
    </row>
    <row r="1571" spans="4:4">
      <c r="D1571" s="75"/>
    </row>
    <row r="1572" spans="4:4">
      <c r="D1572" s="75"/>
    </row>
    <row r="1573" spans="4:4">
      <c r="D1573" s="75"/>
    </row>
    <row r="1574" spans="4:4">
      <c r="D1574" s="75"/>
    </row>
    <row r="1575" spans="4:4">
      <c r="D1575" s="75"/>
    </row>
    <row r="1576" spans="4:4">
      <c r="D1576" s="75"/>
    </row>
    <row r="1577" spans="4:4">
      <c r="D1577" s="75"/>
    </row>
    <row r="1578" spans="4:4">
      <c r="D1578" s="75"/>
    </row>
    <row r="1579" spans="4:4">
      <c r="D1579" s="75"/>
    </row>
    <row r="1580" spans="4:4">
      <c r="D1580" s="75"/>
    </row>
    <row r="1581" spans="4:4">
      <c r="D1581" s="75"/>
    </row>
    <row r="1582" spans="4:4">
      <c r="D1582" s="75"/>
    </row>
    <row r="1583" spans="4:4">
      <c r="D1583" s="75"/>
    </row>
    <row r="1584" spans="4:4">
      <c r="D1584" s="75"/>
    </row>
    <row r="1585" spans="4:4">
      <c r="D1585" s="75"/>
    </row>
    <row r="1586" spans="4:4">
      <c r="D1586" s="75"/>
    </row>
    <row r="1587" spans="4:4">
      <c r="D1587" s="75"/>
    </row>
    <row r="1588" spans="4:4">
      <c r="D1588" s="75"/>
    </row>
    <row r="1589" spans="4:4">
      <c r="D1589" s="75"/>
    </row>
    <row r="1590" spans="4:4">
      <c r="D1590" s="75"/>
    </row>
    <row r="1591" spans="4:4">
      <c r="D1591" s="75"/>
    </row>
    <row r="1592" spans="4:4">
      <c r="D1592" s="75"/>
    </row>
    <row r="1593" spans="4:4">
      <c r="D1593" s="75"/>
    </row>
    <row r="1594" spans="4:4">
      <c r="D1594" s="75"/>
    </row>
    <row r="1595" spans="4:4">
      <c r="D1595" s="75"/>
    </row>
    <row r="1596" spans="4:4">
      <c r="D1596" s="75"/>
    </row>
    <row r="1597" spans="4:4">
      <c r="D1597" s="75"/>
    </row>
    <row r="1598" spans="4:4">
      <c r="D1598" s="75"/>
    </row>
    <row r="1599" spans="4:4">
      <c r="D1599" s="75"/>
    </row>
    <row r="1600" spans="4:4">
      <c r="D1600" s="75"/>
    </row>
    <row r="1601" spans="4:4">
      <c r="D1601" s="75"/>
    </row>
    <row r="1602" spans="4:4">
      <c r="D1602" s="75"/>
    </row>
    <row r="1603" spans="4:4">
      <c r="D1603" s="75"/>
    </row>
    <row r="1604" spans="4:4">
      <c r="D1604" s="75"/>
    </row>
    <row r="1605" spans="4:4">
      <c r="D1605" s="75"/>
    </row>
    <row r="1606" spans="4:4">
      <c r="D1606" s="75"/>
    </row>
    <row r="1607" spans="4:4">
      <c r="D1607" s="75"/>
    </row>
    <row r="1608" spans="4:4">
      <c r="D1608" s="75"/>
    </row>
    <row r="1609" spans="4:4">
      <c r="D1609" s="75"/>
    </row>
    <row r="1610" spans="4:4">
      <c r="D1610" s="75"/>
    </row>
    <row r="1611" spans="4:4">
      <c r="D1611" s="75"/>
    </row>
    <row r="1612" spans="4:4">
      <c r="D1612" s="75"/>
    </row>
    <row r="1613" spans="4:4">
      <c r="D1613" s="75"/>
    </row>
    <row r="1614" spans="4:4">
      <c r="D1614" s="75"/>
    </row>
    <row r="1615" spans="4:4">
      <c r="D1615" s="75"/>
    </row>
    <row r="1616" spans="4:4">
      <c r="D1616" s="75"/>
    </row>
    <row r="1617" spans="4:4">
      <c r="D1617" s="75"/>
    </row>
    <row r="1618" spans="4:4">
      <c r="D1618" s="75"/>
    </row>
    <row r="1619" spans="4:4">
      <c r="D1619" s="75"/>
    </row>
    <row r="1620" spans="4:4">
      <c r="D1620" s="75"/>
    </row>
    <row r="1621" spans="4:4">
      <c r="D1621" s="75"/>
    </row>
    <row r="1622" spans="4:4">
      <c r="D1622" s="75"/>
    </row>
    <row r="1623" spans="4:4">
      <c r="D1623" s="75"/>
    </row>
    <row r="1624" spans="4:4">
      <c r="D1624" s="75"/>
    </row>
    <row r="1625" spans="4:4">
      <c r="D1625" s="75"/>
    </row>
    <row r="1626" spans="4:4">
      <c r="D1626" s="75"/>
    </row>
    <row r="1627" spans="4:4">
      <c r="D1627" s="75"/>
    </row>
    <row r="1628" spans="4:4">
      <c r="D1628" s="75"/>
    </row>
    <row r="1629" spans="4:4">
      <c r="D1629" s="75"/>
    </row>
    <row r="1630" spans="4:4">
      <c r="D1630" s="75"/>
    </row>
    <row r="1631" spans="4:4">
      <c r="D1631" s="75"/>
    </row>
    <row r="1632" spans="4:4">
      <c r="D1632" s="75"/>
    </row>
    <row r="1633" spans="4:4">
      <c r="D1633" s="75"/>
    </row>
    <row r="1634" spans="4:4">
      <c r="D1634" s="75"/>
    </row>
    <row r="1635" spans="4:4">
      <c r="D1635" s="75"/>
    </row>
    <row r="1636" spans="4:4">
      <c r="D1636" s="75"/>
    </row>
    <row r="1637" spans="4:4">
      <c r="D1637" s="75"/>
    </row>
    <row r="1638" spans="4:4">
      <c r="D1638" s="75"/>
    </row>
    <row r="1639" spans="4:4">
      <c r="D1639" s="75"/>
    </row>
    <row r="1640" spans="4:4">
      <c r="D1640" s="75"/>
    </row>
    <row r="1641" spans="4:4">
      <c r="D1641" s="75"/>
    </row>
    <row r="1642" spans="4:4">
      <c r="D1642" s="75"/>
    </row>
    <row r="1643" spans="4:4">
      <c r="D1643" s="75"/>
    </row>
    <row r="1644" spans="4:4">
      <c r="D1644" s="75"/>
    </row>
    <row r="1645" spans="4:4">
      <c r="D1645" s="75"/>
    </row>
    <row r="1646" spans="4:4">
      <c r="D1646" s="75"/>
    </row>
    <row r="1647" spans="4:4">
      <c r="D1647" s="75"/>
    </row>
    <row r="1648" spans="4:4">
      <c r="D1648" s="75"/>
    </row>
    <row r="1649" spans="4:4">
      <c r="D1649" s="75"/>
    </row>
    <row r="1650" spans="4:4">
      <c r="D1650" s="75"/>
    </row>
    <row r="1651" spans="4:4">
      <c r="D1651" s="75"/>
    </row>
    <row r="1652" spans="4:4">
      <c r="D1652" s="75"/>
    </row>
    <row r="1653" spans="4:4">
      <c r="D1653" s="75"/>
    </row>
    <row r="1654" spans="4:4">
      <c r="D1654" s="75"/>
    </row>
    <row r="1655" spans="4:4">
      <c r="D1655" s="75"/>
    </row>
    <row r="1656" spans="4:4">
      <c r="D1656" s="75"/>
    </row>
    <row r="1657" spans="4:4">
      <c r="D1657" s="75"/>
    </row>
    <row r="1658" spans="4:4">
      <c r="D1658" s="75"/>
    </row>
    <row r="1659" spans="4:4">
      <c r="D1659" s="75"/>
    </row>
    <row r="1660" spans="4:4">
      <c r="D1660" s="75"/>
    </row>
    <row r="1661" spans="4:4">
      <c r="D1661" s="75"/>
    </row>
    <row r="1662" spans="4:4">
      <c r="D1662" s="75"/>
    </row>
    <row r="1663" spans="4:4">
      <c r="D1663" s="75"/>
    </row>
    <row r="1664" spans="4:4">
      <c r="D1664" s="75"/>
    </row>
    <row r="1665" spans="4:4">
      <c r="D1665" s="75"/>
    </row>
    <row r="1666" spans="4:4">
      <c r="D1666" s="75"/>
    </row>
    <row r="1667" spans="4:4">
      <c r="D1667" s="75"/>
    </row>
    <row r="1668" spans="4:4">
      <c r="D1668" s="75"/>
    </row>
    <row r="1669" spans="4:4">
      <c r="D1669" s="75"/>
    </row>
    <row r="1670" spans="4:4">
      <c r="D1670" s="75"/>
    </row>
    <row r="1671" spans="4:4">
      <c r="D1671" s="75"/>
    </row>
    <row r="1672" spans="4:4">
      <c r="D1672" s="75"/>
    </row>
    <row r="1673" spans="4:4">
      <c r="D1673" s="75"/>
    </row>
    <row r="1674" spans="4:4">
      <c r="D1674" s="75"/>
    </row>
    <row r="1675" spans="4:4">
      <c r="D1675" s="75"/>
    </row>
    <row r="1676" spans="4:4">
      <c r="D1676" s="75"/>
    </row>
    <row r="1677" spans="4:4">
      <c r="D1677" s="75"/>
    </row>
    <row r="1678" spans="4:4">
      <c r="D1678" s="75"/>
    </row>
    <row r="1679" spans="4:4">
      <c r="D1679" s="75"/>
    </row>
    <row r="1680" spans="4:4">
      <c r="D1680" s="75"/>
    </row>
    <row r="1681" spans="4:4">
      <c r="D1681" s="75"/>
    </row>
    <row r="1682" spans="4:4">
      <c r="D1682" s="75"/>
    </row>
    <row r="1683" spans="4:4">
      <c r="D1683" s="75"/>
    </row>
    <row r="1684" spans="4:4">
      <c r="D1684" s="75"/>
    </row>
    <row r="1685" spans="4:4">
      <c r="D1685" s="75"/>
    </row>
    <row r="1686" spans="4:4">
      <c r="D1686" s="75"/>
    </row>
    <row r="1687" spans="4:4">
      <c r="D1687" s="75"/>
    </row>
    <row r="1688" spans="4:4">
      <c r="D1688" s="75"/>
    </row>
    <row r="1689" spans="4:4">
      <c r="D1689" s="75"/>
    </row>
    <row r="1690" spans="4:4">
      <c r="D1690" s="75"/>
    </row>
    <row r="1691" spans="4:4">
      <c r="D1691" s="75"/>
    </row>
    <row r="1692" spans="4:4">
      <c r="D1692" s="75"/>
    </row>
    <row r="1693" spans="4:4">
      <c r="D1693" s="75"/>
    </row>
    <row r="1694" spans="4:4">
      <c r="D1694" s="75"/>
    </row>
    <row r="1695" spans="4:4">
      <c r="D1695" s="75"/>
    </row>
    <row r="1696" spans="4:4">
      <c r="D1696" s="75"/>
    </row>
    <row r="1697" spans="4:4">
      <c r="D1697" s="75"/>
    </row>
    <row r="1698" spans="4:4">
      <c r="D1698" s="75"/>
    </row>
    <row r="1699" spans="4:4">
      <c r="D1699" s="75"/>
    </row>
    <row r="1700" spans="4:4">
      <c r="D1700" s="75"/>
    </row>
    <row r="1701" spans="4:4">
      <c r="D1701" s="75"/>
    </row>
    <row r="1702" spans="4:4">
      <c r="D1702" s="75"/>
    </row>
    <row r="1703" spans="4:4">
      <c r="D1703" s="75"/>
    </row>
    <row r="1704" spans="4:4">
      <c r="D1704" s="75"/>
    </row>
    <row r="1705" spans="4:4">
      <c r="D1705" s="75"/>
    </row>
    <row r="1706" spans="4:4">
      <c r="D1706" s="75"/>
    </row>
    <row r="1707" spans="4:4">
      <c r="D1707" s="75"/>
    </row>
    <row r="1708" spans="4:4">
      <c r="D1708" s="75"/>
    </row>
    <row r="1709" spans="4:4">
      <c r="D1709" s="75"/>
    </row>
    <row r="1710" spans="4:4">
      <c r="D1710" s="75"/>
    </row>
    <row r="1711" spans="4:4">
      <c r="D1711" s="75"/>
    </row>
    <row r="1712" spans="4:4">
      <c r="D1712" s="75"/>
    </row>
    <row r="1713" spans="4:4">
      <c r="D1713" s="75"/>
    </row>
    <row r="1714" spans="4:4">
      <c r="D1714" s="75"/>
    </row>
    <row r="1715" spans="4:4">
      <c r="D1715" s="75"/>
    </row>
    <row r="1716" spans="4:4">
      <c r="D1716" s="75"/>
    </row>
    <row r="1717" spans="4:4">
      <c r="D1717" s="75"/>
    </row>
    <row r="1718" spans="4:4">
      <c r="D1718" s="75"/>
    </row>
    <row r="1719" spans="4:4">
      <c r="D1719" s="75"/>
    </row>
    <row r="1720" spans="4:4">
      <c r="D1720" s="75"/>
    </row>
    <row r="1721" spans="4:4">
      <c r="D1721" s="75"/>
    </row>
    <row r="1722" spans="4:4">
      <c r="D1722" s="75"/>
    </row>
    <row r="1723" spans="4:4">
      <c r="D1723" s="75"/>
    </row>
    <row r="1724" spans="4:4">
      <c r="D1724" s="75"/>
    </row>
    <row r="1725" spans="4:4">
      <c r="D1725" s="75"/>
    </row>
    <row r="1726" spans="4:4">
      <c r="D1726" s="75"/>
    </row>
    <row r="1727" spans="4:4">
      <c r="D1727" s="75"/>
    </row>
    <row r="1728" spans="4:4">
      <c r="D1728" s="75"/>
    </row>
    <row r="1729" spans="4:4">
      <c r="D1729" s="75"/>
    </row>
    <row r="1730" spans="4:4">
      <c r="D1730" s="75"/>
    </row>
    <row r="1731" spans="4:4">
      <c r="D1731" s="75"/>
    </row>
    <row r="1732" spans="4:4">
      <c r="D1732" s="75"/>
    </row>
    <row r="1733" spans="4:4">
      <c r="D1733" s="75"/>
    </row>
    <row r="1734" spans="4:4">
      <c r="D1734" s="75"/>
    </row>
    <row r="1735" spans="4:4">
      <c r="D1735" s="75"/>
    </row>
    <row r="1736" spans="4:4">
      <c r="D1736" s="75"/>
    </row>
    <row r="1737" spans="4:4">
      <c r="D1737" s="75"/>
    </row>
    <row r="1738" spans="4:4">
      <c r="D1738" s="75"/>
    </row>
    <row r="1739" spans="4:4">
      <c r="D1739" s="75"/>
    </row>
    <row r="1740" spans="4:4">
      <c r="D1740" s="75"/>
    </row>
    <row r="1741" spans="4:4">
      <c r="D1741" s="75"/>
    </row>
    <row r="1742" spans="4:4">
      <c r="D1742" s="75"/>
    </row>
    <row r="1743" spans="4:4">
      <c r="D1743" s="75"/>
    </row>
    <row r="1744" spans="4:4">
      <c r="D1744" s="75"/>
    </row>
    <row r="1745" spans="4:4">
      <c r="D1745" s="75"/>
    </row>
    <row r="1746" spans="4:4">
      <c r="D1746" s="75"/>
    </row>
    <row r="1747" spans="4:4">
      <c r="D1747" s="75"/>
    </row>
    <row r="1748" spans="4:4">
      <c r="D1748" s="75"/>
    </row>
    <row r="1749" spans="4:4">
      <c r="D1749" s="75"/>
    </row>
    <row r="1750" spans="4:4">
      <c r="D1750" s="75"/>
    </row>
    <row r="1751" spans="4:4">
      <c r="D1751" s="75"/>
    </row>
    <row r="1752" spans="4:4">
      <c r="D1752" s="75"/>
    </row>
    <row r="1753" spans="4:4">
      <c r="D1753" s="75"/>
    </row>
    <row r="1754" spans="4:4">
      <c r="D1754" s="75"/>
    </row>
    <row r="1755" spans="4:4">
      <c r="D1755" s="75"/>
    </row>
    <row r="1756" spans="4:4">
      <c r="D1756" s="75"/>
    </row>
    <row r="1757" spans="4:4">
      <c r="D1757" s="75"/>
    </row>
    <row r="1758" spans="4:4">
      <c r="D1758" s="75"/>
    </row>
    <row r="1759" spans="4:4">
      <c r="D1759" s="75"/>
    </row>
    <row r="1760" spans="4:4">
      <c r="D1760" s="75"/>
    </row>
    <row r="1761" spans="4:4">
      <c r="D1761" s="75"/>
    </row>
    <row r="1762" spans="4:4">
      <c r="D1762" s="75"/>
    </row>
    <row r="1763" spans="4:4">
      <c r="D1763" s="75"/>
    </row>
    <row r="1764" spans="4:4">
      <c r="D1764" s="75"/>
    </row>
    <row r="1765" spans="4:4">
      <c r="D1765" s="75"/>
    </row>
    <row r="1766" spans="4:4">
      <c r="D1766" s="75"/>
    </row>
    <row r="1767" spans="4:4">
      <c r="D1767" s="75"/>
    </row>
    <row r="1768" spans="4:4">
      <c r="D1768" s="75"/>
    </row>
    <row r="1769" spans="4:4">
      <c r="D1769" s="75"/>
    </row>
    <row r="1770" spans="4:4">
      <c r="D1770" s="75"/>
    </row>
    <row r="1771" spans="4:4">
      <c r="D1771" s="75"/>
    </row>
    <row r="1772" spans="4:4">
      <c r="D1772" s="75"/>
    </row>
    <row r="1773" spans="4:4">
      <c r="D1773" s="75"/>
    </row>
    <row r="1774" spans="4:4">
      <c r="D1774" s="75"/>
    </row>
    <row r="1775" spans="4:4">
      <c r="D1775" s="75"/>
    </row>
    <row r="1776" spans="4:4">
      <c r="D1776" s="75"/>
    </row>
    <row r="1777" spans="4:4">
      <c r="D1777" s="75"/>
    </row>
    <row r="1778" spans="4:4">
      <c r="D1778" s="75"/>
    </row>
    <row r="1779" spans="4:4">
      <c r="D1779" s="75"/>
    </row>
    <row r="1780" spans="4:4">
      <c r="D1780" s="75"/>
    </row>
    <row r="1781" spans="4:4">
      <c r="D1781" s="75"/>
    </row>
    <row r="1782" spans="4:4">
      <c r="D1782" s="75"/>
    </row>
    <row r="1783" spans="4:4">
      <c r="D1783" s="75"/>
    </row>
    <row r="1784" spans="4:4">
      <c r="D1784" s="75"/>
    </row>
    <row r="1785" spans="4:4">
      <c r="D1785" s="75"/>
    </row>
    <row r="1786" spans="4:4">
      <c r="D1786" s="75"/>
    </row>
    <row r="1787" spans="4:4">
      <c r="D1787" s="75"/>
    </row>
    <row r="1788" spans="4:4">
      <c r="D1788" s="75"/>
    </row>
    <row r="1789" spans="4:4">
      <c r="D1789" s="75"/>
    </row>
    <row r="1790" spans="4:4">
      <c r="D1790" s="75"/>
    </row>
    <row r="1791" spans="4:4">
      <c r="D1791" s="75"/>
    </row>
    <row r="1792" spans="4:4">
      <c r="D1792" s="75"/>
    </row>
    <row r="1793" spans="4:4">
      <c r="D1793" s="75"/>
    </row>
    <row r="1794" spans="4:4">
      <c r="D1794" s="75"/>
    </row>
    <row r="1795" spans="4:4">
      <c r="D1795" s="75"/>
    </row>
    <row r="1796" spans="4:4">
      <c r="D1796" s="75"/>
    </row>
    <row r="1797" spans="4:4">
      <c r="D1797" s="75"/>
    </row>
    <row r="1798" spans="4:4">
      <c r="D1798" s="75"/>
    </row>
    <row r="1799" spans="4:4">
      <c r="D1799" s="75"/>
    </row>
    <row r="1800" spans="4:4">
      <c r="D1800" s="75"/>
    </row>
    <row r="1801" spans="4:4">
      <c r="D1801" s="75"/>
    </row>
    <row r="1802" spans="4:4">
      <c r="D1802" s="75"/>
    </row>
    <row r="1803" spans="4:4">
      <c r="D1803" s="75"/>
    </row>
    <row r="1804" spans="4:4">
      <c r="D1804" s="75"/>
    </row>
    <row r="1805" spans="4:4">
      <c r="D1805" s="75"/>
    </row>
    <row r="1806" spans="4:4">
      <c r="D1806" s="75"/>
    </row>
    <row r="1807" spans="4:4">
      <c r="D1807" s="75"/>
    </row>
    <row r="1808" spans="4:4">
      <c r="D1808" s="75"/>
    </row>
    <row r="1809" spans="4:4">
      <c r="D1809" s="75"/>
    </row>
    <row r="1810" spans="4:4">
      <c r="D1810" s="75"/>
    </row>
    <row r="1811" spans="4:4">
      <c r="D1811" s="75"/>
    </row>
    <row r="1812" spans="4:4">
      <c r="D1812" s="75"/>
    </row>
    <row r="1813" spans="4:4">
      <c r="D1813" s="75"/>
    </row>
    <row r="1814" spans="4:4">
      <c r="D1814" s="75"/>
    </row>
    <row r="1815" spans="4:4">
      <c r="D1815" s="75"/>
    </row>
    <row r="1816" spans="4:4">
      <c r="D1816" s="75"/>
    </row>
    <row r="1817" spans="4:4">
      <c r="D1817" s="75"/>
    </row>
    <row r="1818" spans="4:4">
      <c r="D1818" s="75"/>
    </row>
    <row r="1819" spans="4:4">
      <c r="D1819" s="75"/>
    </row>
    <row r="1820" spans="4:4">
      <c r="D1820" s="75"/>
    </row>
    <row r="1821" spans="4:4">
      <c r="D1821" s="75"/>
    </row>
    <row r="1822" spans="4:4">
      <c r="D1822" s="75"/>
    </row>
    <row r="1823" spans="4:4">
      <c r="D1823" s="75"/>
    </row>
    <row r="1824" spans="4:4">
      <c r="D1824" s="75"/>
    </row>
    <row r="1825" spans="4:4">
      <c r="D1825" s="75"/>
    </row>
    <row r="1826" spans="4:4">
      <c r="D1826" s="75"/>
    </row>
    <row r="1827" spans="4:4">
      <c r="D1827" s="75"/>
    </row>
    <row r="1828" spans="4:4">
      <c r="D1828" s="75"/>
    </row>
    <row r="1829" spans="4:4">
      <c r="D1829" s="75"/>
    </row>
    <row r="1830" spans="4:4">
      <c r="D1830" s="75"/>
    </row>
    <row r="1831" spans="4:4">
      <c r="D1831" s="75"/>
    </row>
    <row r="1832" spans="4:4">
      <c r="D1832" s="75"/>
    </row>
    <row r="1833" spans="4:4">
      <c r="D1833" s="75"/>
    </row>
    <row r="1834" spans="4:4">
      <c r="D1834" s="75"/>
    </row>
    <row r="1835" spans="4:4">
      <c r="D1835" s="75"/>
    </row>
    <row r="1836" spans="4:4">
      <c r="D1836" s="75"/>
    </row>
    <row r="1837" spans="4:4">
      <c r="D1837" s="75"/>
    </row>
    <row r="1838" spans="4:4">
      <c r="D1838" s="75"/>
    </row>
    <row r="1839" spans="4:4">
      <c r="D1839" s="75"/>
    </row>
    <row r="1840" spans="4:4">
      <c r="D1840" s="75"/>
    </row>
    <row r="1841" spans="4:4">
      <c r="D1841" s="75"/>
    </row>
    <row r="1842" spans="4:4">
      <c r="D1842" s="75"/>
    </row>
    <row r="1843" spans="4:4">
      <c r="D1843" s="75"/>
    </row>
    <row r="1844" spans="4:4">
      <c r="D1844" s="75"/>
    </row>
    <row r="1845" spans="4:4">
      <c r="D1845" s="75"/>
    </row>
    <row r="1846" spans="4:4">
      <c r="D1846" s="75"/>
    </row>
    <row r="1847" spans="4:4">
      <c r="D1847" s="75"/>
    </row>
    <row r="1848" spans="4:4">
      <c r="D1848" s="75"/>
    </row>
    <row r="1849" spans="4:4">
      <c r="D1849" s="75"/>
    </row>
    <row r="1850" spans="4:4">
      <c r="D1850" s="75"/>
    </row>
    <row r="1851" spans="4:4">
      <c r="D1851" s="75"/>
    </row>
    <row r="1852" spans="4:4">
      <c r="D1852" s="75"/>
    </row>
    <row r="1853" spans="4:4">
      <c r="D1853" s="75"/>
    </row>
    <row r="1854" spans="4:4">
      <c r="D1854" s="75"/>
    </row>
    <row r="1855" spans="4:4">
      <c r="D1855" s="75"/>
    </row>
    <row r="1856" spans="4:4">
      <c r="D1856" s="75"/>
    </row>
    <row r="1857" spans="4:4">
      <c r="D1857" s="75"/>
    </row>
    <row r="1858" spans="4:4">
      <c r="D1858" s="75"/>
    </row>
    <row r="1859" spans="4:4">
      <c r="D1859" s="75"/>
    </row>
    <row r="1860" spans="4:4">
      <c r="D1860" s="75"/>
    </row>
    <row r="1861" spans="4:4">
      <c r="D1861" s="75"/>
    </row>
    <row r="1862" spans="4:4">
      <c r="D1862" s="75"/>
    </row>
    <row r="1863" spans="4:4">
      <c r="D1863" s="75"/>
    </row>
    <row r="1864" spans="4:4">
      <c r="D1864" s="75"/>
    </row>
    <row r="1865" spans="4:4">
      <c r="D1865" s="75"/>
    </row>
    <row r="1866" spans="4:4">
      <c r="D1866" s="75"/>
    </row>
    <row r="1867" spans="4:4">
      <c r="D1867" s="75"/>
    </row>
    <row r="1868" spans="4:4">
      <c r="D1868" s="75"/>
    </row>
    <row r="1869" spans="4:4">
      <c r="D1869" s="75"/>
    </row>
    <row r="1870" spans="4:4">
      <c r="D1870" s="75"/>
    </row>
    <row r="1871" spans="4:4">
      <c r="D1871" s="75"/>
    </row>
    <row r="1872" spans="4:4">
      <c r="D1872" s="75"/>
    </row>
    <row r="1873" spans="4:4">
      <c r="D1873" s="75"/>
    </row>
    <row r="1874" spans="4:4">
      <c r="D1874" s="75"/>
    </row>
    <row r="1875" spans="4:4">
      <c r="D1875" s="75"/>
    </row>
    <row r="1876" spans="4:4">
      <c r="D1876" s="75"/>
    </row>
    <row r="1877" spans="4:4">
      <c r="D1877" s="75"/>
    </row>
    <row r="1878" spans="4:4">
      <c r="D1878" s="75"/>
    </row>
    <row r="1879" spans="4:4">
      <c r="D1879" s="75"/>
    </row>
    <row r="1880" spans="4:4">
      <c r="D1880" s="75"/>
    </row>
    <row r="1881" spans="4:4">
      <c r="D1881" s="75"/>
    </row>
    <row r="1882" spans="4:4">
      <c r="D1882" s="75"/>
    </row>
    <row r="1883" spans="4:4">
      <c r="D1883" s="75"/>
    </row>
    <row r="1884" spans="4:4">
      <c r="D1884" s="75"/>
    </row>
    <row r="1885" spans="4:4">
      <c r="D1885" s="75"/>
    </row>
    <row r="1886" spans="4:4">
      <c r="D1886" s="75"/>
    </row>
    <row r="1887" spans="4:4">
      <c r="D1887" s="75"/>
    </row>
    <row r="1888" spans="4:4">
      <c r="D1888" s="75"/>
    </row>
    <row r="1889" spans="4:4">
      <c r="D1889" s="75"/>
    </row>
    <row r="1890" spans="4:4">
      <c r="D1890" s="75"/>
    </row>
    <row r="1891" spans="4:4">
      <c r="D1891" s="75"/>
    </row>
    <row r="1892" spans="4:4">
      <c r="D1892" s="75"/>
    </row>
    <row r="1893" spans="4:4">
      <c r="D1893" s="75"/>
    </row>
    <row r="1894" spans="4:4">
      <c r="D1894" s="75"/>
    </row>
    <row r="1895" spans="4:4">
      <c r="D1895" s="75"/>
    </row>
    <row r="1896" spans="4:4">
      <c r="D1896" s="75"/>
    </row>
    <row r="1897" spans="4:4">
      <c r="D1897" s="75"/>
    </row>
    <row r="1898" spans="4:4">
      <c r="D1898" s="75"/>
    </row>
    <row r="1899" spans="4:4">
      <c r="D1899" s="75"/>
    </row>
    <row r="1900" spans="4:4">
      <c r="D1900" s="75"/>
    </row>
    <row r="1901" spans="4:4">
      <c r="D1901" s="75"/>
    </row>
    <row r="1902" spans="4:4">
      <c r="D1902" s="75"/>
    </row>
    <row r="1903" spans="4:4">
      <c r="D1903" s="75"/>
    </row>
    <row r="1904" spans="4:4">
      <c r="D1904" s="75"/>
    </row>
    <row r="1905" spans="4:4">
      <c r="D1905" s="75"/>
    </row>
    <row r="1906" spans="4:4">
      <c r="D1906" s="75"/>
    </row>
    <row r="1907" spans="4:4">
      <c r="D1907" s="75"/>
    </row>
    <row r="1908" spans="4:4">
      <c r="D1908" s="75"/>
    </row>
    <row r="1909" spans="4:4">
      <c r="D1909" s="75"/>
    </row>
    <row r="1910" spans="4:4">
      <c r="D1910" s="75"/>
    </row>
    <row r="1911" spans="4:4">
      <c r="D1911" s="75"/>
    </row>
    <row r="1912" spans="4:4">
      <c r="D1912" s="75"/>
    </row>
    <row r="1913" spans="4:4">
      <c r="D1913" s="75"/>
    </row>
    <row r="1914" spans="4:4">
      <c r="D1914" s="75"/>
    </row>
    <row r="1915" spans="4:4">
      <c r="D1915" s="75"/>
    </row>
    <row r="1916" spans="4:4">
      <c r="D1916" s="75"/>
    </row>
    <row r="1917" spans="4:4">
      <c r="D1917" s="75"/>
    </row>
    <row r="1918" spans="4:4">
      <c r="D1918" s="75"/>
    </row>
    <row r="1919" spans="4:4">
      <c r="D1919" s="75"/>
    </row>
    <row r="1920" spans="4:4">
      <c r="D1920" s="75"/>
    </row>
    <row r="1921" spans="4:4">
      <c r="D1921" s="75"/>
    </row>
    <row r="1922" spans="4:4">
      <c r="D1922" s="75"/>
    </row>
    <row r="1923" spans="4:4">
      <c r="D1923" s="75"/>
    </row>
    <row r="1924" spans="4:4">
      <c r="D1924" s="75"/>
    </row>
    <row r="1925" spans="4:4">
      <c r="D1925" s="75"/>
    </row>
    <row r="1926" spans="4:4">
      <c r="D1926" s="75"/>
    </row>
    <row r="1927" spans="4:4">
      <c r="D1927" s="75"/>
    </row>
    <row r="1928" spans="4:4">
      <c r="D1928" s="75"/>
    </row>
    <row r="1929" spans="4:4">
      <c r="D1929" s="75"/>
    </row>
    <row r="1930" spans="4:4">
      <c r="D1930" s="75"/>
    </row>
    <row r="1931" spans="4:4">
      <c r="D1931" s="75"/>
    </row>
    <row r="1932" spans="4:4">
      <c r="D1932" s="75"/>
    </row>
    <row r="1933" spans="4:4">
      <c r="D1933" s="75"/>
    </row>
    <row r="1934" spans="4:4">
      <c r="D1934" s="75"/>
    </row>
    <row r="1935" spans="4:4">
      <c r="D1935" s="75"/>
    </row>
    <row r="1936" spans="4:4">
      <c r="D1936" s="75"/>
    </row>
    <row r="1937" spans="4:4">
      <c r="D1937" s="75"/>
    </row>
    <row r="1938" spans="4:4">
      <c r="D1938" s="75"/>
    </row>
    <row r="1939" spans="4:4">
      <c r="D1939" s="75"/>
    </row>
    <row r="1940" spans="4:4">
      <c r="D1940" s="75"/>
    </row>
    <row r="1941" spans="4:4">
      <c r="D1941" s="75"/>
    </row>
    <row r="1942" spans="4:4">
      <c r="D1942" s="75"/>
    </row>
    <row r="1943" spans="4:4">
      <c r="D1943" s="75"/>
    </row>
    <row r="1944" spans="4:4">
      <c r="D1944" s="75"/>
    </row>
    <row r="1945" spans="4:4">
      <c r="D1945" s="75"/>
    </row>
    <row r="1946" spans="4:4">
      <c r="D1946" s="75"/>
    </row>
    <row r="1947" spans="4:4">
      <c r="D1947" s="75"/>
    </row>
    <row r="1948" spans="4:4">
      <c r="D1948" s="75"/>
    </row>
    <row r="1949" spans="4:4">
      <c r="D1949" s="75"/>
    </row>
    <row r="1950" spans="4:4">
      <c r="D1950" s="75"/>
    </row>
    <row r="1951" spans="4:4">
      <c r="D1951" s="75"/>
    </row>
    <row r="1952" spans="4:4">
      <c r="D1952" s="75"/>
    </row>
    <row r="1953" spans="4:4">
      <c r="D1953" s="75"/>
    </row>
    <row r="1954" spans="4:4">
      <c r="D1954" s="75"/>
    </row>
    <row r="1955" spans="4:4">
      <c r="D1955" s="75"/>
    </row>
    <row r="1956" spans="4:4">
      <c r="D1956" s="75"/>
    </row>
    <row r="1957" spans="4:4">
      <c r="D1957" s="75"/>
    </row>
    <row r="1958" spans="4:4">
      <c r="D1958" s="75"/>
    </row>
    <row r="1959" spans="4:4">
      <c r="D1959" s="75"/>
    </row>
    <row r="1960" spans="4:4">
      <c r="D1960" s="75"/>
    </row>
    <row r="1961" spans="4:4">
      <c r="D1961" s="75"/>
    </row>
    <row r="1962" spans="4:4">
      <c r="D1962" s="75"/>
    </row>
    <row r="1963" spans="4:4">
      <c r="D1963" s="75"/>
    </row>
    <row r="1964" spans="4:4">
      <c r="D1964" s="75"/>
    </row>
    <row r="1965" spans="4:4">
      <c r="D1965" s="75"/>
    </row>
    <row r="1966" spans="4:4">
      <c r="D1966" s="75"/>
    </row>
    <row r="1967" spans="4:4">
      <c r="D1967" s="75"/>
    </row>
    <row r="1968" spans="4:4">
      <c r="D1968" s="75"/>
    </row>
    <row r="1969" spans="4:4">
      <c r="D1969" s="75"/>
    </row>
    <row r="1970" spans="4:4">
      <c r="D1970" s="75"/>
    </row>
    <row r="1971" spans="4:4">
      <c r="D1971" s="75"/>
    </row>
    <row r="1972" spans="4:4">
      <c r="D1972" s="75"/>
    </row>
    <row r="1973" spans="4:4">
      <c r="D1973" s="75"/>
    </row>
    <row r="1974" spans="4:4">
      <c r="D1974" s="75"/>
    </row>
    <row r="1975" spans="4:4">
      <c r="D1975" s="75"/>
    </row>
    <row r="1976" spans="4:4">
      <c r="D1976" s="75"/>
    </row>
    <row r="1977" spans="4:4">
      <c r="D1977" s="75"/>
    </row>
    <row r="1978" spans="4:4">
      <c r="D1978" s="75"/>
    </row>
    <row r="1979" spans="4:4">
      <c r="D1979" s="75"/>
    </row>
    <row r="1980" spans="4:4">
      <c r="D1980" s="75"/>
    </row>
    <row r="1981" spans="4:4">
      <c r="D1981" s="75"/>
    </row>
    <row r="1982" spans="4:4">
      <c r="D1982" s="75"/>
    </row>
    <row r="1983" spans="4:4">
      <c r="D1983" s="75"/>
    </row>
    <row r="1984" spans="4:4">
      <c r="D1984" s="75"/>
    </row>
    <row r="1985" spans="4:4">
      <c r="D1985" s="75"/>
    </row>
    <row r="1986" spans="4:4">
      <c r="D1986" s="75"/>
    </row>
    <row r="1987" spans="4:4">
      <c r="D1987" s="75"/>
    </row>
    <row r="1988" spans="4:4">
      <c r="D1988" s="75"/>
    </row>
    <row r="1989" spans="4:4">
      <c r="D1989" s="75"/>
    </row>
    <row r="1990" spans="4:4">
      <c r="D1990" s="75"/>
    </row>
    <row r="1991" spans="4:4">
      <c r="D1991" s="75"/>
    </row>
    <row r="1992" spans="4:4">
      <c r="D1992" s="75"/>
    </row>
    <row r="1993" spans="4:4">
      <c r="D1993" s="75"/>
    </row>
    <row r="1994" spans="4:4">
      <c r="D1994" s="75"/>
    </row>
    <row r="1995" spans="4:4">
      <c r="D1995" s="75"/>
    </row>
    <row r="1996" spans="4:4">
      <c r="D1996" s="75"/>
    </row>
    <row r="1997" spans="4:4">
      <c r="D1997" s="75"/>
    </row>
    <row r="1998" spans="4:4">
      <c r="D1998" s="75"/>
    </row>
    <row r="1999" spans="4:4">
      <c r="D1999" s="75"/>
    </row>
    <row r="2000" spans="4:4">
      <c r="D2000" s="75"/>
    </row>
    <row r="2001" spans="4:4">
      <c r="D2001" s="75"/>
    </row>
    <row r="2002" spans="4:4">
      <c r="D2002" s="75"/>
    </row>
    <row r="2003" spans="4:4">
      <c r="D2003" s="75"/>
    </row>
    <row r="2004" spans="4:4">
      <c r="D2004" s="75"/>
    </row>
    <row r="2005" spans="4:4">
      <c r="D2005" s="75"/>
    </row>
    <row r="2006" spans="4:4">
      <c r="D2006" s="75"/>
    </row>
    <row r="2007" spans="4:4">
      <c r="D2007" s="75"/>
    </row>
    <row r="2008" spans="4:4">
      <c r="D2008" s="75"/>
    </row>
    <row r="2009" spans="4:4">
      <c r="D2009" s="75"/>
    </row>
    <row r="2010" spans="4:4">
      <c r="D2010" s="75"/>
    </row>
    <row r="2011" spans="4:4">
      <c r="D2011" s="75"/>
    </row>
    <row r="2012" spans="4:4">
      <c r="D2012" s="75"/>
    </row>
    <row r="2013" spans="4:4">
      <c r="D2013" s="75"/>
    </row>
    <row r="2014" spans="4:4">
      <c r="D2014" s="75"/>
    </row>
    <row r="2015" spans="4:4">
      <c r="D2015" s="75"/>
    </row>
    <row r="2016" spans="4:4">
      <c r="D2016" s="75"/>
    </row>
    <row r="2017" spans="4:4">
      <c r="D2017" s="75"/>
    </row>
    <row r="2018" spans="4:4">
      <c r="D2018" s="75"/>
    </row>
    <row r="2019" spans="4:4">
      <c r="D2019" s="75"/>
    </row>
    <row r="2020" spans="4:4">
      <c r="D2020" s="75"/>
    </row>
    <row r="2021" spans="4:4">
      <c r="D2021" s="75"/>
    </row>
    <row r="2022" spans="4:4">
      <c r="D2022" s="75"/>
    </row>
    <row r="2023" spans="4:4">
      <c r="D2023" s="75"/>
    </row>
    <row r="2024" spans="4:4">
      <c r="D2024" s="75"/>
    </row>
    <row r="2025" spans="4:4">
      <c r="D2025" s="75"/>
    </row>
    <row r="2026" spans="4:4">
      <c r="D2026" s="75"/>
    </row>
    <row r="2027" spans="4:4">
      <c r="D2027" s="75"/>
    </row>
    <row r="2028" spans="4:4">
      <c r="D2028" s="75"/>
    </row>
    <row r="2029" spans="4:4">
      <c r="D2029" s="75"/>
    </row>
    <row r="2030" spans="4:4">
      <c r="D2030" s="75"/>
    </row>
    <row r="2031" spans="4:4">
      <c r="D2031" s="75"/>
    </row>
    <row r="2032" spans="4:4">
      <c r="D2032" s="75"/>
    </row>
    <row r="2033" spans="4:4">
      <c r="D2033" s="75"/>
    </row>
    <row r="2034" spans="4:4">
      <c r="D2034" s="75"/>
    </row>
    <row r="2035" spans="4:4">
      <c r="D2035" s="75"/>
    </row>
    <row r="2036" spans="4:4">
      <c r="D2036" s="75"/>
    </row>
    <row r="2037" spans="4:4">
      <c r="D2037" s="75"/>
    </row>
    <row r="2038" spans="4:4">
      <c r="D2038" s="75"/>
    </row>
    <row r="2039" spans="4:4">
      <c r="D2039" s="75"/>
    </row>
    <row r="2040" spans="4:4">
      <c r="D2040" s="75"/>
    </row>
    <row r="2041" spans="4:4">
      <c r="D2041" s="75"/>
    </row>
    <row r="2042" spans="4:4">
      <c r="D2042" s="75"/>
    </row>
    <row r="2043" spans="4:4">
      <c r="D2043" s="75"/>
    </row>
    <row r="2044" spans="4:4">
      <c r="D2044" s="75"/>
    </row>
    <row r="2045" spans="4:4">
      <c r="D2045" s="75"/>
    </row>
    <row r="2046" spans="4:4">
      <c r="D2046" s="75"/>
    </row>
    <row r="2047" spans="4:4">
      <c r="D2047" s="75"/>
    </row>
    <row r="2048" spans="4:4">
      <c r="D2048" s="75"/>
    </row>
    <row r="2049" spans="4:4">
      <c r="D2049" s="75"/>
    </row>
    <row r="2050" spans="4:4">
      <c r="D2050" s="75"/>
    </row>
    <row r="2051" spans="4:4">
      <c r="D2051" s="75"/>
    </row>
    <row r="2052" spans="4:4">
      <c r="D2052" s="75"/>
    </row>
    <row r="2053" spans="4:4">
      <c r="D2053" s="75"/>
    </row>
    <row r="2054" spans="4:4">
      <c r="D2054" s="75"/>
    </row>
    <row r="2055" spans="4:4">
      <c r="D2055" s="75"/>
    </row>
    <row r="2056" spans="4:4">
      <c r="D2056" s="75"/>
    </row>
    <row r="2057" spans="4:4">
      <c r="D2057" s="75"/>
    </row>
    <row r="2058" spans="4:4">
      <c r="D2058" s="75"/>
    </row>
    <row r="2059" spans="4:4">
      <c r="D2059" s="75"/>
    </row>
    <row r="2060" spans="4:4">
      <c r="D2060" s="75"/>
    </row>
    <row r="2061" spans="4:4">
      <c r="D2061" s="75"/>
    </row>
    <row r="2062" spans="4:4">
      <c r="D2062" s="75"/>
    </row>
    <row r="2063" spans="4:4">
      <c r="D2063" s="75"/>
    </row>
    <row r="2064" spans="4:4">
      <c r="D2064" s="75"/>
    </row>
    <row r="2065" spans="4:4">
      <c r="D2065" s="75"/>
    </row>
    <row r="2066" spans="4:4">
      <c r="D2066" s="75"/>
    </row>
    <row r="2067" spans="4:4">
      <c r="D2067" s="75"/>
    </row>
    <row r="2068" spans="4:4">
      <c r="D2068" s="75"/>
    </row>
    <row r="2069" spans="4:4">
      <c r="D2069" s="75"/>
    </row>
    <row r="2070" spans="4:4">
      <c r="D2070" s="75"/>
    </row>
    <row r="2071" spans="4:4">
      <c r="D2071" s="75"/>
    </row>
    <row r="2072" spans="4:4">
      <c r="D2072" s="75"/>
    </row>
    <row r="2073" spans="4:4">
      <c r="D2073" s="75"/>
    </row>
    <row r="2074" spans="4:4">
      <c r="D2074" s="75"/>
    </row>
    <row r="2075" spans="4:4">
      <c r="D2075" s="75"/>
    </row>
    <row r="2076" spans="4:4">
      <c r="D2076" s="75"/>
    </row>
    <row r="2077" spans="4:4">
      <c r="D2077" s="75"/>
    </row>
    <row r="2078" spans="4:4">
      <c r="D2078" s="75"/>
    </row>
    <row r="2079" spans="4:4">
      <c r="D2079" s="75"/>
    </row>
    <row r="2080" spans="4:4">
      <c r="D2080" s="75"/>
    </row>
    <row r="2081" spans="4:4">
      <c r="D2081" s="75"/>
    </row>
    <row r="2082" spans="4:4">
      <c r="D2082" s="75"/>
    </row>
    <row r="2083" spans="4:4">
      <c r="D2083" s="75"/>
    </row>
    <row r="2084" spans="4:4">
      <c r="D2084" s="75"/>
    </row>
    <row r="2085" spans="4:4">
      <c r="D2085" s="75"/>
    </row>
    <row r="2086" spans="4:4">
      <c r="D2086" s="75"/>
    </row>
    <row r="2087" spans="4:4">
      <c r="D2087" s="75"/>
    </row>
    <row r="2088" spans="4:4">
      <c r="D2088" s="75"/>
    </row>
    <row r="2089" spans="4:4">
      <c r="D2089" s="75"/>
    </row>
    <row r="2090" spans="4:4">
      <c r="D2090" s="75"/>
    </row>
    <row r="2091" spans="4:4">
      <c r="D2091" s="75"/>
    </row>
    <row r="2092" spans="4:4">
      <c r="D2092" s="75"/>
    </row>
    <row r="2093" spans="4:4">
      <c r="D2093" s="75"/>
    </row>
    <row r="2094" spans="4:4">
      <c r="D2094" s="75"/>
    </row>
    <row r="2095" spans="4:4">
      <c r="D2095" s="75"/>
    </row>
    <row r="2096" spans="4:4">
      <c r="D2096" s="75"/>
    </row>
    <row r="2097" spans="4:4">
      <c r="D2097" s="75"/>
    </row>
    <row r="2098" spans="4:4">
      <c r="D2098" s="75"/>
    </row>
    <row r="2099" spans="4:4">
      <c r="D2099" s="75"/>
    </row>
    <row r="2100" spans="4:4">
      <c r="D2100" s="75"/>
    </row>
    <row r="2101" spans="4:4">
      <c r="D2101" s="75"/>
    </row>
    <row r="2102" spans="4:4">
      <c r="D2102" s="75"/>
    </row>
    <row r="2103" spans="4:4">
      <c r="D2103" s="75"/>
    </row>
    <row r="2104" spans="4:4">
      <c r="D2104" s="75"/>
    </row>
    <row r="2105" spans="4:4">
      <c r="D2105" s="75"/>
    </row>
    <row r="2106" spans="4:4">
      <c r="D2106" s="75"/>
    </row>
    <row r="2107" spans="4:4">
      <c r="D2107" s="75"/>
    </row>
    <row r="2108" spans="4:4">
      <c r="D2108" s="75"/>
    </row>
    <row r="2109" spans="4:4">
      <c r="D2109" s="75"/>
    </row>
    <row r="2110" spans="4:4">
      <c r="D2110" s="75"/>
    </row>
    <row r="2111" spans="4:4">
      <c r="D2111" s="75"/>
    </row>
    <row r="2112" spans="4:4">
      <c r="D2112" s="75"/>
    </row>
    <row r="2113" spans="4:4">
      <c r="D2113" s="75"/>
    </row>
    <row r="2114" spans="4:4">
      <c r="D2114" s="75"/>
    </row>
    <row r="2115" spans="4:4">
      <c r="D2115" s="75"/>
    </row>
    <row r="2116" spans="4:4">
      <c r="D2116" s="75"/>
    </row>
    <row r="2117" spans="4:4">
      <c r="D2117" s="75"/>
    </row>
    <row r="2118" spans="4:4">
      <c r="D2118" s="75"/>
    </row>
    <row r="2119" spans="4:4">
      <c r="D2119" s="75"/>
    </row>
    <row r="2120" spans="4:4">
      <c r="D2120" s="75"/>
    </row>
    <row r="2121" spans="4:4">
      <c r="D2121" s="75"/>
    </row>
    <row r="2122" spans="4:4">
      <c r="D2122" s="75"/>
    </row>
    <row r="2123" spans="4:4">
      <c r="D2123" s="75"/>
    </row>
    <row r="2124" spans="4:4">
      <c r="D2124" s="75"/>
    </row>
    <row r="2125" spans="4:4">
      <c r="D2125" s="75"/>
    </row>
    <row r="2126" spans="4:4">
      <c r="D2126" s="75"/>
    </row>
    <row r="2127" spans="4:4">
      <c r="D2127" s="75"/>
    </row>
    <row r="2128" spans="4:4">
      <c r="D2128" s="75"/>
    </row>
    <row r="2129" spans="4:4">
      <c r="D2129" s="75"/>
    </row>
    <row r="2130" spans="4:4">
      <c r="D2130" s="75"/>
    </row>
    <row r="2131" spans="4:4">
      <c r="D2131" s="75"/>
    </row>
    <row r="2132" spans="4:4">
      <c r="D2132" s="75"/>
    </row>
    <row r="2133" spans="4:4">
      <c r="D2133" s="75"/>
    </row>
    <row r="2134" spans="4:4">
      <c r="D2134" s="75"/>
    </row>
    <row r="2135" spans="4:4">
      <c r="D2135" s="75"/>
    </row>
    <row r="2136" spans="4:4">
      <c r="D2136" s="75"/>
    </row>
    <row r="2137" spans="4:4">
      <c r="D2137" s="75"/>
    </row>
    <row r="2138" spans="4:4">
      <c r="D2138" s="75"/>
    </row>
    <row r="2139" spans="4:4">
      <c r="D2139" s="75"/>
    </row>
    <row r="2140" spans="4:4">
      <c r="D2140" s="75"/>
    </row>
    <row r="2141" spans="4:4">
      <c r="D2141" s="75"/>
    </row>
    <row r="2142" spans="4:4">
      <c r="D2142" s="75"/>
    </row>
    <row r="2143" spans="4:4">
      <c r="D2143" s="75"/>
    </row>
    <row r="2144" spans="4:4">
      <c r="D2144" s="75"/>
    </row>
    <row r="2145" spans="4:4">
      <c r="D2145" s="75"/>
    </row>
    <row r="2146" spans="4:4">
      <c r="D2146" s="75"/>
    </row>
    <row r="2147" spans="4:4">
      <c r="D2147" s="75"/>
    </row>
    <row r="2148" spans="4:4">
      <c r="D2148" s="75"/>
    </row>
    <row r="2149" spans="4:4">
      <c r="D2149" s="75"/>
    </row>
    <row r="2150" spans="4:4">
      <c r="D2150" s="75"/>
    </row>
    <row r="2151" spans="4:4">
      <c r="D2151" s="75"/>
    </row>
    <row r="2152" spans="4:4">
      <c r="D2152" s="75"/>
    </row>
    <row r="2153" spans="4:4">
      <c r="D2153" s="75"/>
    </row>
    <row r="2154" spans="4:4">
      <c r="D2154" s="75"/>
    </row>
    <row r="2155" spans="4:4">
      <c r="D2155" s="75"/>
    </row>
    <row r="2156" spans="4:4">
      <c r="D2156" s="75"/>
    </row>
    <row r="2157" spans="4:4">
      <c r="D2157" s="75"/>
    </row>
    <row r="2158" spans="4:4">
      <c r="D2158" s="75"/>
    </row>
    <row r="2159" spans="4:4">
      <c r="D2159" s="75"/>
    </row>
    <row r="2160" spans="4:4">
      <c r="D2160" s="75"/>
    </row>
    <row r="2161" spans="4:4">
      <c r="D2161" s="75"/>
    </row>
    <row r="2162" spans="4:4">
      <c r="D2162" s="75"/>
    </row>
    <row r="2163" spans="4:4">
      <c r="D2163" s="75"/>
    </row>
    <row r="2164" spans="4:4">
      <c r="D2164" s="75"/>
    </row>
    <row r="2165" spans="4:4">
      <c r="D2165" s="75"/>
    </row>
    <row r="2166" spans="4:4">
      <c r="D2166" s="75"/>
    </row>
    <row r="2167" spans="4:4">
      <c r="D2167" s="75"/>
    </row>
    <row r="2168" spans="4:4">
      <c r="D2168" s="75"/>
    </row>
    <row r="2169" spans="4:4">
      <c r="D2169" s="75"/>
    </row>
    <row r="2170" spans="4:4">
      <c r="D2170" s="75"/>
    </row>
    <row r="2171" spans="4:4">
      <c r="D2171" s="75"/>
    </row>
    <row r="2172" spans="4:4">
      <c r="D2172" s="75"/>
    </row>
    <row r="2173" spans="4:4">
      <c r="D2173" s="75"/>
    </row>
    <row r="2174" spans="4:4">
      <c r="D2174" s="75"/>
    </row>
    <row r="2175" spans="4:4">
      <c r="D2175" s="75"/>
    </row>
    <row r="2176" spans="4:4">
      <c r="D2176" s="75"/>
    </row>
    <row r="2177" spans="4:4">
      <c r="D2177" s="75"/>
    </row>
    <row r="2178" spans="4:4">
      <c r="D2178" s="75"/>
    </row>
    <row r="2179" spans="4:4">
      <c r="D2179" s="75"/>
    </row>
    <row r="2180" spans="4:4">
      <c r="D2180" s="75"/>
    </row>
    <row r="2181" spans="4:4">
      <c r="D2181" s="75"/>
    </row>
    <row r="2182" spans="4:4">
      <c r="D2182" s="75"/>
    </row>
    <row r="2183" spans="4:4">
      <c r="D2183" s="75"/>
    </row>
    <row r="2184" spans="4:4">
      <c r="D2184" s="75"/>
    </row>
    <row r="2185" spans="4:4">
      <c r="D2185" s="75"/>
    </row>
    <row r="2186" spans="4:4">
      <c r="D2186" s="75"/>
    </row>
    <row r="2187" spans="4:4">
      <c r="D2187" s="75"/>
    </row>
    <row r="2188" spans="4:4">
      <c r="D2188" s="75"/>
    </row>
    <row r="2189" spans="4:4">
      <c r="D2189" s="75"/>
    </row>
    <row r="2190" spans="4:4">
      <c r="D2190" s="75"/>
    </row>
    <row r="2191" spans="4:4">
      <c r="D2191" s="75"/>
    </row>
    <row r="2192" spans="4:4">
      <c r="D2192" s="75"/>
    </row>
    <row r="2193" spans="4:4">
      <c r="D2193" s="75"/>
    </row>
    <row r="2194" spans="4:4">
      <c r="D2194" s="75"/>
    </row>
    <row r="2195" spans="4:4">
      <c r="D2195" s="75"/>
    </row>
    <row r="2196" spans="4:4">
      <c r="D2196" s="75"/>
    </row>
    <row r="2197" spans="4:4">
      <c r="D2197" s="75"/>
    </row>
    <row r="2198" spans="4:4">
      <c r="D2198" s="75"/>
    </row>
    <row r="2199" spans="4:4">
      <c r="D2199" s="75"/>
    </row>
    <row r="2200" spans="4:4">
      <c r="D2200" s="75"/>
    </row>
    <row r="2201" spans="4:4">
      <c r="D2201" s="75"/>
    </row>
    <row r="2202" spans="4:4">
      <c r="D2202" s="75"/>
    </row>
    <row r="2203" spans="4:4">
      <c r="D2203" s="75"/>
    </row>
    <row r="2204" spans="4:4">
      <c r="D2204" s="75"/>
    </row>
    <row r="2205" spans="4:4">
      <c r="D2205" s="75"/>
    </row>
    <row r="2206" spans="4:4">
      <c r="D2206" s="75"/>
    </row>
    <row r="2207" spans="4:4">
      <c r="D2207" s="75"/>
    </row>
    <row r="2208" spans="4:4">
      <c r="D2208" s="75"/>
    </row>
    <row r="2209" spans="4:4">
      <c r="D2209" s="75"/>
    </row>
    <row r="2210" spans="4:4">
      <c r="D2210" s="75"/>
    </row>
    <row r="2211" spans="4:4">
      <c r="D2211" s="75"/>
    </row>
    <row r="2212" spans="4:4">
      <c r="D2212" s="75"/>
    </row>
    <row r="2213" spans="4:4">
      <c r="D2213" s="75"/>
    </row>
    <row r="2214" spans="4:4">
      <c r="D2214" s="75"/>
    </row>
    <row r="2215" spans="4:4">
      <c r="D2215" s="75"/>
    </row>
    <row r="2216" spans="4:4">
      <c r="D2216" s="75"/>
    </row>
    <row r="2217" spans="4:4">
      <c r="D2217" s="75"/>
    </row>
    <row r="2218" spans="4:4">
      <c r="D2218" s="75"/>
    </row>
    <row r="2219" spans="4:4">
      <c r="D2219" s="75"/>
    </row>
    <row r="2220" spans="4:4">
      <c r="D2220" s="75"/>
    </row>
    <row r="2221" spans="4:4">
      <c r="D2221" s="75"/>
    </row>
    <row r="2222" spans="4:4">
      <c r="D2222" s="75"/>
    </row>
    <row r="2223" spans="4:4">
      <c r="D2223" s="75"/>
    </row>
    <row r="2224" spans="4:4">
      <c r="D2224" s="75"/>
    </row>
    <row r="2225" spans="4:4">
      <c r="D2225" s="75"/>
    </row>
    <row r="2226" spans="4:4">
      <c r="D2226" s="75"/>
    </row>
    <row r="2227" spans="4:4">
      <c r="D2227" s="75"/>
    </row>
    <row r="2228" spans="4:4">
      <c r="D2228" s="75"/>
    </row>
    <row r="2229" spans="4:4">
      <c r="D2229" s="75"/>
    </row>
    <row r="2230" spans="4:4">
      <c r="D2230" s="75"/>
    </row>
    <row r="2231" spans="4:4">
      <c r="D2231" s="75"/>
    </row>
    <row r="2232" spans="4:4">
      <c r="D2232" s="75"/>
    </row>
    <row r="2233" spans="4:4">
      <c r="D2233" s="75"/>
    </row>
    <row r="2234" spans="4:4">
      <c r="D2234" s="75"/>
    </row>
    <row r="2235" spans="4:4">
      <c r="D2235" s="75"/>
    </row>
    <row r="2236" spans="4:4">
      <c r="D2236" s="75"/>
    </row>
    <row r="2237" spans="4:4">
      <c r="D2237" s="75"/>
    </row>
    <row r="2238" spans="4:4">
      <c r="D2238" s="75"/>
    </row>
    <row r="2239" spans="4:4">
      <c r="D2239" s="75"/>
    </row>
    <row r="2240" spans="4:4">
      <c r="D2240" s="75"/>
    </row>
    <row r="2241" spans="4:4">
      <c r="D2241" s="75"/>
    </row>
    <row r="2242" spans="4:4">
      <c r="D2242" s="75"/>
    </row>
    <row r="2243" spans="4:4">
      <c r="D2243" s="75"/>
    </row>
    <row r="2244" spans="4:4">
      <c r="D2244" s="75"/>
    </row>
    <row r="2245" spans="4:4">
      <c r="D2245" s="75"/>
    </row>
    <row r="2246" spans="4:4">
      <c r="D2246" s="75"/>
    </row>
    <row r="2247" spans="4:4">
      <c r="D2247" s="75"/>
    </row>
    <row r="2248" spans="4:4">
      <c r="D2248" s="75"/>
    </row>
    <row r="2249" spans="4:4">
      <c r="D2249" s="75"/>
    </row>
    <row r="2250" spans="4:4">
      <c r="D2250" s="75"/>
    </row>
    <row r="2251" spans="4:4">
      <c r="D2251" s="75"/>
    </row>
    <row r="2252" spans="4:4">
      <c r="D2252" s="75"/>
    </row>
    <row r="2253" spans="4:4">
      <c r="D2253" s="75"/>
    </row>
    <row r="2254" spans="4:4">
      <c r="D2254" s="75"/>
    </row>
    <row r="2255" spans="4:4">
      <c r="D2255" s="75"/>
    </row>
    <row r="2256" spans="4:4">
      <c r="D2256" s="75"/>
    </row>
    <row r="2257" spans="4:4">
      <c r="D2257" s="75"/>
    </row>
    <row r="2258" spans="4:4">
      <c r="D2258" s="75"/>
    </row>
    <row r="2259" spans="4:4">
      <c r="D2259" s="75"/>
    </row>
    <row r="2260" spans="4:4">
      <c r="D2260" s="75"/>
    </row>
    <row r="2261" spans="4:4">
      <c r="D2261" s="75"/>
    </row>
    <row r="2262" spans="4:4">
      <c r="D2262" s="75"/>
    </row>
    <row r="2263" spans="4:4">
      <c r="D2263" s="75"/>
    </row>
    <row r="2264" spans="4:4">
      <c r="D2264" s="75"/>
    </row>
    <row r="2265" spans="4:4">
      <c r="D2265" s="75"/>
    </row>
    <row r="2266" spans="4:4">
      <c r="D2266" s="75"/>
    </row>
    <row r="2267" spans="4:4">
      <c r="D2267" s="75"/>
    </row>
    <row r="2268" spans="4:4">
      <c r="D2268" s="75"/>
    </row>
    <row r="2269" spans="4:4">
      <c r="D2269" s="75"/>
    </row>
    <row r="2270" spans="4:4">
      <c r="D2270" s="75"/>
    </row>
    <row r="2271" spans="4:4">
      <c r="D2271" s="75"/>
    </row>
    <row r="2272" spans="4:4">
      <c r="D2272" s="75"/>
    </row>
    <row r="2273" spans="4:4">
      <c r="D2273" s="75"/>
    </row>
    <row r="2274" spans="4:4">
      <c r="D2274" s="75"/>
    </row>
    <row r="2275" spans="4:4">
      <c r="D2275" s="75"/>
    </row>
    <row r="2276" spans="4:4">
      <c r="D2276" s="75"/>
    </row>
    <row r="2277" spans="4:4">
      <c r="D2277" s="75"/>
    </row>
    <row r="2278" spans="4:4">
      <c r="D2278" s="75"/>
    </row>
    <row r="2279" spans="4:4">
      <c r="D2279" s="75"/>
    </row>
    <row r="2280" spans="4:4">
      <c r="D2280" s="75"/>
    </row>
    <row r="2281" spans="4:4">
      <c r="D2281" s="75"/>
    </row>
    <row r="2282" spans="4:4">
      <c r="D2282" s="75"/>
    </row>
    <row r="2283" spans="4:4">
      <c r="D2283" s="75"/>
    </row>
    <row r="2284" spans="4:4">
      <c r="D2284" s="75"/>
    </row>
    <row r="2285" spans="4:4">
      <c r="D2285" s="75"/>
    </row>
    <row r="2286" spans="4:4">
      <c r="D2286" s="75"/>
    </row>
    <row r="2287" spans="4:4">
      <c r="D2287" s="75"/>
    </row>
    <row r="2288" spans="4:4">
      <c r="D2288" s="75"/>
    </row>
    <row r="2289" spans="4:4">
      <c r="D2289" s="75"/>
    </row>
    <row r="2290" spans="4:4">
      <c r="D2290" s="75"/>
    </row>
    <row r="2291" spans="4:4">
      <c r="D2291" s="75"/>
    </row>
    <row r="2292" spans="4:4">
      <c r="D2292" s="75"/>
    </row>
    <row r="2293" spans="4:4">
      <c r="D2293" s="75"/>
    </row>
    <row r="2294" spans="4:4">
      <c r="D2294" s="75"/>
    </row>
    <row r="2295" spans="4:4">
      <c r="D2295" s="75"/>
    </row>
    <row r="2296" spans="4:4">
      <c r="D2296" s="75"/>
    </row>
    <row r="2297" spans="4:4">
      <c r="D2297" s="75"/>
    </row>
    <row r="2298" spans="4:4">
      <c r="D2298" s="75"/>
    </row>
    <row r="2299" spans="4:4">
      <c r="D2299" s="75"/>
    </row>
    <row r="2300" spans="4:4">
      <c r="D2300" s="75"/>
    </row>
    <row r="2301" spans="4:4">
      <c r="D2301" s="75"/>
    </row>
    <row r="2302" spans="4:4">
      <c r="D2302" s="75"/>
    </row>
    <row r="2303" spans="4:4">
      <c r="D2303" s="75"/>
    </row>
    <row r="2304" spans="4:4">
      <c r="D2304" s="75"/>
    </row>
    <row r="2305" spans="4:4">
      <c r="D2305" s="75"/>
    </row>
    <row r="2306" spans="4:4">
      <c r="D2306" s="75"/>
    </row>
    <row r="2307" spans="4:4">
      <c r="D2307" s="75"/>
    </row>
    <row r="2308" spans="4:4">
      <c r="D2308" s="75"/>
    </row>
    <row r="2309" spans="4:4">
      <c r="D2309" s="75"/>
    </row>
    <row r="2310" spans="4:4">
      <c r="D2310" s="75"/>
    </row>
    <row r="2311" spans="4:4">
      <c r="D2311" s="75"/>
    </row>
    <row r="2312" spans="4:4">
      <c r="D2312" s="75"/>
    </row>
    <row r="2313" spans="4:4">
      <c r="D2313" s="75"/>
    </row>
    <row r="2314" spans="4:4">
      <c r="D2314" s="75"/>
    </row>
    <row r="2315" spans="4:4">
      <c r="D2315" s="75"/>
    </row>
    <row r="2316" spans="4:4">
      <c r="D2316" s="75"/>
    </row>
    <row r="2317" spans="4:4">
      <c r="D2317" s="75"/>
    </row>
    <row r="2318" spans="4:4">
      <c r="D2318" s="75"/>
    </row>
    <row r="2319" spans="4:4">
      <c r="D2319" s="75"/>
    </row>
    <row r="2320" spans="4:4">
      <c r="D2320" s="75"/>
    </row>
    <row r="2321" spans="4:4">
      <c r="D2321" s="75"/>
    </row>
    <row r="2322" spans="4:4">
      <c r="D2322" s="75"/>
    </row>
    <row r="2323" spans="4:4">
      <c r="D2323" s="75"/>
    </row>
    <row r="2324" spans="4:4">
      <c r="D2324" s="75"/>
    </row>
    <row r="2325" spans="4:4">
      <c r="D2325" s="75"/>
    </row>
    <row r="2326" spans="4:4">
      <c r="D2326" s="75"/>
    </row>
    <row r="2327" spans="4:4">
      <c r="D2327" s="75"/>
    </row>
    <row r="2328" spans="4:4">
      <c r="D2328" s="75"/>
    </row>
    <row r="2329" spans="4:4">
      <c r="D2329" s="75"/>
    </row>
    <row r="2330" spans="4:4">
      <c r="D2330" s="75"/>
    </row>
    <row r="2331" spans="4:4">
      <c r="D2331" s="75"/>
    </row>
    <row r="2332" spans="4:4">
      <c r="D2332" s="75"/>
    </row>
    <row r="2333" spans="4:4">
      <c r="D2333" s="75"/>
    </row>
    <row r="2334" spans="4:4">
      <c r="D2334" s="75"/>
    </row>
    <row r="2335" spans="4:4">
      <c r="D2335" s="75"/>
    </row>
    <row r="2336" spans="4:4">
      <c r="D2336" s="75"/>
    </row>
    <row r="2337" spans="4:4">
      <c r="D2337" s="75"/>
    </row>
    <row r="2338" spans="4:4">
      <c r="D2338" s="75"/>
    </row>
    <row r="2339" spans="4:4">
      <c r="D2339" s="75"/>
    </row>
    <row r="2340" spans="4:4">
      <c r="D2340" s="75"/>
    </row>
    <row r="2341" spans="4:4">
      <c r="D2341" s="75"/>
    </row>
    <row r="2342" spans="4:4">
      <c r="D2342" s="75"/>
    </row>
    <row r="2343" spans="4:4">
      <c r="D2343" s="75"/>
    </row>
    <row r="2344" spans="4:4">
      <c r="D2344" s="75"/>
    </row>
    <row r="2345" spans="4:4">
      <c r="D2345" s="75"/>
    </row>
    <row r="2346" spans="4:4">
      <c r="D2346" s="75"/>
    </row>
    <row r="2347" spans="4:4">
      <c r="D2347" s="75"/>
    </row>
    <row r="2348" spans="4:4">
      <c r="D2348" s="75"/>
    </row>
    <row r="2349" spans="4:4">
      <c r="D2349" s="75"/>
    </row>
    <row r="2350" spans="4:4">
      <c r="D2350" s="75"/>
    </row>
    <row r="2351" spans="4:4">
      <c r="D2351" s="75"/>
    </row>
    <row r="2352" spans="4:4">
      <c r="D2352" s="75"/>
    </row>
    <row r="2353" spans="4:4">
      <c r="D2353" s="75"/>
    </row>
    <row r="2354" spans="4:4">
      <c r="D2354" s="75"/>
    </row>
    <row r="2355" spans="4:4">
      <c r="D2355" s="75"/>
    </row>
    <row r="2356" spans="4:4">
      <c r="D2356" s="75"/>
    </row>
    <row r="2357" spans="4:4">
      <c r="D2357" s="75"/>
    </row>
    <row r="2358" spans="4:4">
      <c r="D2358" s="75"/>
    </row>
    <row r="2359" spans="4:4">
      <c r="D2359" s="75"/>
    </row>
    <row r="2360" spans="4:4">
      <c r="D2360" s="75"/>
    </row>
    <row r="2361" spans="4:4">
      <c r="D2361" s="75"/>
    </row>
    <row r="2362" spans="4:4">
      <c r="D2362" s="75"/>
    </row>
    <row r="2363" spans="4:4">
      <c r="D2363" s="75"/>
    </row>
    <row r="2364" spans="4:4">
      <c r="D2364" s="75"/>
    </row>
    <row r="2365" spans="4:4">
      <c r="D2365" s="75"/>
    </row>
    <row r="2366" spans="4:4">
      <c r="D2366" s="75"/>
    </row>
    <row r="2367" spans="4:4">
      <c r="D2367" s="75"/>
    </row>
    <row r="2368" spans="4:4">
      <c r="D2368" s="75"/>
    </row>
    <row r="2369" spans="4:4">
      <c r="D2369" s="75"/>
    </row>
    <row r="2370" spans="4:4">
      <c r="D2370" s="75"/>
    </row>
    <row r="2371" spans="4:4">
      <c r="D2371" s="75"/>
    </row>
    <row r="2372" spans="4:4">
      <c r="D2372" s="75"/>
    </row>
    <row r="2373" spans="4:4">
      <c r="D2373" s="75"/>
    </row>
    <row r="2374" spans="4:4">
      <c r="D2374" s="75"/>
    </row>
    <row r="2375" spans="4:4">
      <c r="D2375" s="75"/>
    </row>
    <row r="2376" spans="4:4">
      <c r="D2376" s="75"/>
    </row>
    <row r="2377" spans="4:4">
      <c r="D2377" s="75"/>
    </row>
    <row r="2378" spans="4:4">
      <c r="D2378" s="75"/>
    </row>
    <row r="2379" spans="4:4">
      <c r="D2379" s="75"/>
    </row>
    <row r="2380" spans="4:4">
      <c r="D2380" s="75"/>
    </row>
    <row r="2381" spans="4:4">
      <c r="D2381" s="75"/>
    </row>
    <row r="2382" spans="4:4">
      <c r="D2382" s="75"/>
    </row>
    <row r="2383" spans="4:4">
      <c r="D2383" s="75"/>
    </row>
    <row r="2384" spans="4:4">
      <c r="D2384" s="75"/>
    </row>
    <row r="2385" spans="4:4">
      <c r="D2385" s="75"/>
    </row>
    <row r="2386" spans="4:4">
      <c r="D2386" s="75"/>
    </row>
    <row r="2387" spans="4:4">
      <c r="D2387" s="75"/>
    </row>
    <row r="2388" spans="4:4">
      <c r="D2388" s="75"/>
    </row>
    <row r="2389" spans="4:4">
      <c r="D2389" s="75"/>
    </row>
    <row r="2390" spans="4:4">
      <c r="D2390" s="75"/>
    </row>
    <row r="2391" spans="4:4">
      <c r="D2391" s="75"/>
    </row>
    <row r="2392" spans="4:4">
      <c r="D2392" s="75"/>
    </row>
    <row r="2393" spans="4:4">
      <c r="D2393" s="75"/>
    </row>
    <row r="2394" spans="4:4">
      <c r="D2394" s="75"/>
    </row>
    <row r="2395" spans="4:4">
      <c r="D2395" s="75"/>
    </row>
    <row r="2396" spans="4:4">
      <c r="D2396" s="75"/>
    </row>
    <row r="2397" spans="4:4">
      <c r="D2397" s="75"/>
    </row>
    <row r="2398" spans="4:4">
      <c r="D2398" s="75"/>
    </row>
    <row r="2399" spans="4:4">
      <c r="D2399" s="75"/>
    </row>
    <row r="2400" spans="4:4">
      <c r="D2400" s="75"/>
    </row>
    <row r="2401" spans="4:4">
      <c r="D2401" s="75"/>
    </row>
    <row r="2402" spans="4:4">
      <c r="D2402" s="75"/>
    </row>
    <row r="2403" spans="4:4">
      <c r="D2403" s="75"/>
    </row>
    <row r="2404" spans="4:4">
      <c r="D2404" s="75"/>
    </row>
    <row r="2405" spans="4:4">
      <c r="D2405" s="75"/>
    </row>
    <row r="2406" spans="4:4">
      <c r="D2406" s="75"/>
    </row>
    <row r="2407" spans="4:4">
      <c r="D2407" s="75"/>
    </row>
    <row r="2408" spans="4:4">
      <c r="D2408" s="75"/>
    </row>
    <row r="2409" spans="4:4">
      <c r="D2409" s="75"/>
    </row>
    <row r="2410" spans="4:4">
      <c r="D2410" s="75"/>
    </row>
    <row r="2411" spans="4:4">
      <c r="D2411" s="75"/>
    </row>
    <row r="2412" spans="4:4">
      <c r="D2412" s="75"/>
    </row>
    <row r="2413" spans="4:4">
      <c r="D2413" s="75"/>
    </row>
    <row r="2414" spans="4:4">
      <c r="D2414" s="75"/>
    </row>
    <row r="2415" spans="4:4">
      <c r="D2415" s="75"/>
    </row>
    <row r="2416" spans="4:4">
      <c r="D2416" s="75"/>
    </row>
    <row r="2417" spans="4:4">
      <c r="D2417" s="75"/>
    </row>
    <row r="2418" spans="4:4">
      <c r="D2418" s="75"/>
    </row>
    <row r="2419" spans="4:4">
      <c r="D2419" s="75"/>
    </row>
    <row r="2420" spans="4:4">
      <c r="D2420" s="75"/>
    </row>
    <row r="2421" spans="4:4">
      <c r="D2421" s="75"/>
    </row>
    <row r="2422" spans="4:4">
      <c r="D2422" s="75"/>
    </row>
    <row r="2423" spans="4:4">
      <c r="D2423" s="75"/>
    </row>
    <row r="2424" spans="4:4">
      <c r="D2424" s="75"/>
    </row>
    <row r="2425" spans="4:4">
      <c r="D2425" s="75"/>
    </row>
    <row r="2426" spans="4:4">
      <c r="D2426" s="75"/>
    </row>
    <row r="2427" spans="4:4">
      <c r="D2427" s="75"/>
    </row>
    <row r="2428" spans="4:4">
      <c r="D2428" s="75"/>
    </row>
    <row r="2429" spans="4:4">
      <c r="D2429" s="75"/>
    </row>
    <row r="2430" spans="4:4">
      <c r="D2430" s="75"/>
    </row>
    <row r="2431" spans="4:4">
      <c r="D2431" s="75"/>
    </row>
    <row r="2432" spans="4:4">
      <c r="D2432" s="75"/>
    </row>
    <row r="2433" spans="4:4">
      <c r="D2433" s="75"/>
    </row>
    <row r="2434" spans="4:4">
      <c r="D2434" s="75"/>
    </row>
    <row r="2435" spans="4:4">
      <c r="D2435" s="75"/>
    </row>
    <row r="2436" spans="4:4">
      <c r="D2436" s="75"/>
    </row>
    <row r="2437" spans="4:4">
      <c r="D2437" s="75"/>
    </row>
    <row r="2438" spans="4:4">
      <c r="D2438" s="75"/>
    </row>
    <row r="2439" spans="4:4">
      <c r="D2439" s="75"/>
    </row>
    <row r="2440" spans="4:4">
      <c r="D2440" s="75"/>
    </row>
    <row r="2441" spans="4:4">
      <c r="D2441" s="75"/>
    </row>
    <row r="2442" spans="4:4">
      <c r="D2442" s="75"/>
    </row>
    <row r="2443" spans="4:4">
      <c r="D2443" s="75"/>
    </row>
    <row r="2444" spans="4:4">
      <c r="D2444" s="75"/>
    </row>
    <row r="2445" spans="4:4">
      <c r="D2445" s="75"/>
    </row>
    <row r="2446" spans="4:4">
      <c r="D2446" s="75"/>
    </row>
    <row r="2447" spans="4:4">
      <c r="D2447" s="75"/>
    </row>
    <row r="2448" spans="4:4">
      <c r="D2448" s="75"/>
    </row>
    <row r="2449" spans="4:4">
      <c r="D2449" s="75"/>
    </row>
    <row r="2450" spans="4:4">
      <c r="D2450" s="75"/>
    </row>
    <row r="2451" spans="4:4">
      <c r="D2451" s="75"/>
    </row>
    <row r="2452" spans="4:4">
      <c r="D2452" s="75"/>
    </row>
    <row r="2453" spans="4:4">
      <c r="D2453" s="75"/>
    </row>
    <row r="2454" spans="4:4">
      <c r="D2454" s="75"/>
    </row>
    <row r="2455" spans="4:4">
      <c r="D2455" s="75"/>
    </row>
    <row r="2456" spans="4:4">
      <c r="D2456" s="75"/>
    </row>
    <row r="2457" spans="4:4">
      <c r="D2457" s="75"/>
    </row>
    <row r="2458" spans="4:4">
      <c r="D2458" s="75"/>
    </row>
    <row r="2459" spans="4:4">
      <c r="D2459" s="75"/>
    </row>
    <row r="2460" spans="4:4">
      <c r="D2460" s="75"/>
    </row>
    <row r="2461" spans="4:4">
      <c r="D2461" s="75"/>
    </row>
    <row r="2462" spans="4:4">
      <c r="D2462" s="75"/>
    </row>
    <row r="2463" spans="4:4">
      <c r="D2463" s="75"/>
    </row>
    <row r="2464" spans="4:4">
      <c r="D2464" s="75"/>
    </row>
    <row r="2465" spans="4:4">
      <c r="D2465" s="75"/>
    </row>
    <row r="2466" spans="4:4">
      <c r="D2466" s="75"/>
    </row>
    <row r="2467" spans="4:4">
      <c r="D2467" s="75"/>
    </row>
    <row r="2468" spans="4:4">
      <c r="D2468" s="75"/>
    </row>
    <row r="2469" spans="4:4">
      <c r="D2469" s="75"/>
    </row>
    <row r="2470" spans="4:4">
      <c r="D2470" s="75"/>
    </row>
    <row r="2471" spans="4:4">
      <c r="D2471" s="75"/>
    </row>
    <row r="2472" spans="4:4">
      <c r="D2472" s="75"/>
    </row>
    <row r="2473" spans="4:4">
      <c r="D2473" s="75"/>
    </row>
    <row r="2474" spans="4:4">
      <c r="D2474" s="75"/>
    </row>
    <row r="2475" spans="4:4">
      <c r="D2475" s="75"/>
    </row>
    <row r="2476" spans="4:4">
      <c r="D2476" s="75"/>
    </row>
    <row r="2477" spans="4:4">
      <c r="D2477" s="75"/>
    </row>
    <row r="2478" spans="4:4">
      <c r="D2478" s="75"/>
    </row>
    <row r="2479" spans="4:4">
      <c r="D2479" s="75"/>
    </row>
    <row r="2480" spans="4:4">
      <c r="D2480" s="75"/>
    </row>
    <row r="2481" spans="4:4">
      <c r="D2481" s="75"/>
    </row>
    <row r="2482" spans="4:4">
      <c r="D2482" s="75"/>
    </row>
    <row r="2483" spans="4:4">
      <c r="D2483" s="75"/>
    </row>
    <row r="2484" spans="4:4">
      <c r="D2484" s="75"/>
    </row>
    <row r="2485" spans="4:4">
      <c r="D2485" s="75"/>
    </row>
    <row r="2486" spans="4:4">
      <c r="D2486" s="75"/>
    </row>
    <row r="2487" spans="4:4">
      <c r="D2487" s="75"/>
    </row>
    <row r="2488" spans="4:4">
      <c r="D2488" s="75"/>
    </row>
    <row r="2489" spans="4:4">
      <c r="D2489" s="75"/>
    </row>
    <row r="2490" spans="4:4">
      <c r="D2490" s="75"/>
    </row>
    <row r="2491" spans="4:4">
      <c r="D2491" s="75"/>
    </row>
    <row r="2492" spans="4:4">
      <c r="D2492" s="75"/>
    </row>
    <row r="2493" spans="4:4">
      <c r="D2493" s="75"/>
    </row>
    <row r="2494" spans="4:4">
      <c r="D2494" s="75"/>
    </row>
    <row r="2495" spans="4:4">
      <c r="D2495" s="75"/>
    </row>
    <row r="2496" spans="4:4">
      <c r="D2496" s="75"/>
    </row>
    <row r="2497" spans="4:4">
      <c r="D2497" s="75"/>
    </row>
    <row r="2498" spans="4:4">
      <c r="D2498" s="75"/>
    </row>
    <row r="2499" spans="4:4">
      <c r="D2499" s="75"/>
    </row>
    <row r="2500" spans="4:4">
      <c r="D2500" s="75"/>
    </row>
    <row r="2501" spans="4:4">
      <c r="D2501" s="75"/>
    </row>
    <row r="2502" spans="4:4">
      <c r="D2502" s="75"/>
    </row>
    <row r="2503" spans="4:4">
      <c r="D2503" s="75"/>
    </row>
    <row r="2504" spans="4:4">
      <c r="D2504" s="75"/>
    </row>
    <row r="2505" spans="4:4">
      <c r="D2505" s="75"/>
    </row>
    <row r="2506" spans="4:4">
      <c r="D2506" s="75"/>
    </row>
    <row r="2507" spans="4:4">
      <c r="D2507" s="75"/>
    </row>
    <row r="2508" spans="4:4">
      <c r="D2508" s="75"/>
    </row>
    <row r="2509" spans="4:4">
      <c r="D2509" s="75"/>
    </row>
    <row r="2510" spans="4:4">
      <c r="D2510" s="75"/>
    </row>
    <row r="2511" spans="4:4">
      <c r="D2511" s="75"/>
    </row>
    <row r="2512" spans="4:4">
      <c r="D2512" s="75"/>
    </row>
    <row r="2513" spans="4:4">
      <c r="D2513" s="75"/>
    </row>
    <row r="2514" spans="4:4">
      <c r="D2514" s="75"/>
    </row>
    <row r="2515" spans="4:4">
      <c r="D2515" s="75"/>
    </row>
    <row r="2516" spans="4:4">
      <c r="D2516" s="75"/>
    </row>
    <row r="2517" spans="4:4">
      <c r="D2517" s="75"/>
    </row>
    <row r="2518" spans="4:4">
      <c r="D2518" s="75"/>
    </row>
    <row r="2519" spans="4:4">
      <c r="D2519" s="75"/>
    </row>
    <row r="2520" spans="4:4">
      <c r="D2520" s="75"/>
    </row>
    <row r="2521" spans="4:4">
      <c r="D2521" s="75"/>
    </row>
    <row r="2522" spans="4:4">
      <c r="D2522" s="75"/>
    </row>
    <row r="2523" spans="4:4">
      <c r="D2523" s="75"/>
    </row>
    <row r="2524" spans="4:4">
      <c r="D2524" s="75"/>
    </row>
    <row r="2525" spans="4:4">
      <c r="D2525" s="75"/>
    </row>
    <row r="2526" spans="4:4">
      <c r="D2526" s="75"/>
    </row>
    <row r="2527" spans="4:4">
      <c r="D2527" s="75"/>
    </row>
    <row r="2528" spans="4:4">
      <c r="D2528" s="75"/>
    </row>
    <row r="2529" spans="4:4">
      <c r="D2529" s="75"/>
    </row>
    <row r="2530" spans="4:4">
      <c r="D2530" s="75"/>
    </row>
    <row r="2531" spans="4:4">
      <c r="D2531" s="75"/>
    </row>
    <row r="2532" spans="4:4">
      <c r="D2532" s="75"/>
    </row>
    <row r="2533" spans="4:4">
      <c r="D2533" s="75"/>
    </row>
    <row r="2534" spans="4:4">
      <c r="D2534" s="75"/>
    </row>
    <row r="2535" spans="4:4">
      <c r="D2535" s="75"/>
    </row>
    <row r="2536" spans="4:4">
      <c r="D2536" s="75"/>
    </row>
    <row r="2537" spans="4:4">
      <c r="D2537" s="75"/>
    </row>
    <row r="2538" spans="4:4">
      <c r="D2538" s="75"/>
    </row>
    <row r="2539" spans="4:4">
      <c r="D2539" s="75"/>
    </row>
    <row r="2540" spans="4:4">
      <c r="D2540" s="75"/>
    </row>
    <row r="2541" spans="4:4">
      <c r="D2541" s="75"/>
    </row>
    <row r="2542" spans="4:4">
      <c r="D2542" s="75"/>
    </row>
    <row r="2543" spans="4:4">
      <c r="D2543" s="75"/>
    </row>
    <row r="2544" spans="4:4">
      <c r="D2544" s="75"/>
    </row>
    <row r="2545" spans="4:4">
      <c r="D2545" s="75"/>
    </row>
    <row r="2546" spans="4:4">
      <c r="D2546" s="75"/>
    </row>
    <row r="2547" spans="4:4">
      <c r="D2547" s="75"/>
    </row>
    <row r="2548" spans="4:4">
      <c r="D2548" s="75"/>
    </row>
    <row r="2549" spans="4:4">
      <c r="D2549" s="75"/>
    </row>
    <row r="2550" spans="4:4">
      <c r="D2550" s="75"/>
    </row>
    <row r="2551" spans="4:4">
      <c r="D2551" s="75"/>
    </row>
    <row r="2552" spans="4:4">
      <c r="D2552" s="75"/>
    </row>
    <row r="2553" spans="4:4">
      <c r="D2553" s="75"/>
    </row>
    <row r="2554" spans="4:4">
      <c r="D2554" s="75"/>
    </row>
    <row r="2555" spans="4:4">
      <c r="D2555" s="75"/>
    </row>
    <row r="2556" spans="4:4">
      <c r="D2556" s="75"/>
    </row>
    <row r="2557" spans="4:4">
      <c r="D2557" s="75"/>
    </row>
    <row r="2558" spans="4:4">
      <c r="D2558" s="75"/>
    </row>
    <row r="2559" spans="4:4">
      <c r="D2559" s="75"/>
    </row>
    <row r="2560" spans="4:4">
      <c r="D2560" s="75"/>
    </row>
    <row r="2561" spans="4:4">
      <c r="D2561" s="75"/>
    </row>
    <row r="2562" spans="4:4">
      <c r="D2562" s="75"/>
    </row>
    <row r="2563" spans="4:4">
      <c r="D2563" s="75"/>
    </row>
    <row r="2564" spans="4:4">
      <c r="D2564" s="75"/>
    </row>
    <row r="2565" spans="4:4">
      <c r="D2565" s="75"/>
    </row>
    <row r="2566" spans="4:4">
      <c r="D2566" s="75"/>
    </row>
    <row r="2567" spans="4:4">
      <c r="D2567" s="75"/>
    </row>
    <row r="2568" spans="4:4">
      <c r="D2568" s="75"/>
    </row>
    <row r="2569" spans="4:4">
      <c r="D2569" s="75"/>
    </row>
    <row r="2570" spans="4:4">
      <c r="D2570" s="75"/>
    </row>
    <row r="2571" spans="4:4">
      <c r="D2571" s="75"/>
    </row>
    <row r="2572" spans="4:4">
      <c r="D2572" s="75"/>
    </row>
    <row r="2573" spans="4:4">
      <c r="D2573" s="75"/>
    </row>
    <row r="2574" spans="4:4">
      <c r="D2574" s="75"/>
    </row>
    <row r="2575" spans="4:4">
      <c r="D2575" s="75"/>
    </row>
    <row r="2576" spans="4:4">
      <c r="D2576" s="75"/>
    </row>
    <row r="2577" spans="4:4">
      <c r="D2577" s="75"/>
    </row>
    <row r="2578" spans="4:4">
      <c r="D2578" s="75"/>
    </row>
    <row r="2579" spans="4:4">
      <c r="D2579" s="75"/>
    </row>
    <row r="2580" spans="4:4">
      <c r="D2580" s="75"/>
    </row>
    <row r="2581" spans="4:4">
      <c r="D2581" s="75"/>
    </row>
    <row r="2582" spans="4:4">
      <c r="D2582" s="75"/>
    </row>
    <row r="2583" spans="4:4">
      <c r="D2583" s="75"/>
    </row>
    <row r="2584" spans="4:4">
      <c r="D2584" s="75"/>
    </row>
    <row r="2585" spans="4:4">
      <c r="D2585" s="75"/>
    </row>
    <row r="2586" spans="4:4">
      <c r="D2586" s="75"/>
    </row>
    <row r="2587" spans="4:4">
      <c r="D2587" s="75"/>
    </row>
    <row r="2588" spans="4:4">
      <c r="D2588" s="75"/>
    </row>
    <row r="2589" spans="4:4">
      <c r="D2589" s="75"/>
    </row>
    <row r="2590" spans="4:4">
      <c r="D2590" s="75"/>
    </row>
    <row r="2591" spans="4:4">
      <c r="D2591" s="75"/>
    </row>
    <row r="2592" spans="4:4">
      <c r="D2592" s="75"/>
    </row>
    <row r="2593" spans="4:4">
      <c r="D2593" s="75"/>
    </row>
    <row r="2594" spans="4:4">
      <c r="D2594" s="75"/>
    </row>
    <row r="2595" spans="4:4">
      <c r="D2595" s="75"/>
    </row>
    <row r="2596" spans="4:4">
      <c r="D2596" s="75"/>
    </row>
    <row r="2597" spans="4:4">
      <c r="D2597" s="75"/>
    </row>
    <row r="2598" spans="4:4">
      <c r="D2598" s="75"/>
    </row>
    <row r="2599" spans="4:4">
      <c r="D2599" s="75"/>
    </row>
    <row r="2600" spans="4:4">
      <c r="D2600" s="75"/>
    </row>
    <row r="2601" spans="4:4">
      <c r="D2601" s="75"/>
    </row>
    <row r="2602" spans="4:4">
      <c r="D2602" s="75"/>
    </row>
    <row r="2603" spans="4:4">
      <c r="D2603" s="75"/>
    </row>
    <row r="2604" spans="4:4">
      <c r="D2604" s="75"/>
    </row>
    <row r="2605" spans="4:4">
      <c r="D2605" s="75"/>
    </row>
    <row r="2606" spans="4:4">
      <c r="D2606" s="75"/>
    </row>
    <row r="2607" spans="4:4">
      <c r="D2607" s="75"/>
    </row>
    <row r="2608" spans="4:4">
      <c r="D2608" s="75"/>
    </row>
    <row r="2609" spans="4:4">
      <c r="D2609" s="75"/>
    </row>
    <row r="2610" spans="4:4">
      <c r="D2610" s="75"/>
    </row>
    <row r="2611" spans="4:4">
      <c r="D2611" s="75"/>
    </row>
    <row r="2612" spans="4:4">
      <c r="D2612" s="75"/>
    </row>
    <row r="2613" spans="4:4">
      <c r="D2613" s="75"/>
    </row>
    <row r="2614" spans="4:4">
      <c r="D2614" s="75"/>
    </row>
    <row r="2615" spans="4:4">
      <c r="D2615" s="75"/>
    </row>
    <row r="2616" spans="4:4">
      <c r="D2616" s="75"/>
    </row>
    <row r="2617" spans="4:4">
      <c r="D2617" s="75"/>
    </row>
    <row r="2618" spans="4:4">
      <c r="D2618" s="75"/>
    </row>
    <row r="2619" spans="4:4">
      <c r="D2619" s="75"/>
    </row>
    <row r="2620" spans="4:4">
      <c r="D2620" s="75"/>
    </row>
    <row r="2621" spans="4:4">
      <c r="D2621" s="75"/>
    </row>
    <row r="2622" spans="4:4">
      <c r="D2622" s="75"/>
    </row>
    <row r="2623" spans="4:4">
      <c r="D2623" s="75"/>
    </row>
    <row r="2624" spans="4:4">
      <c r="D2624" s="75"/>
    </row>
    <row r="2625" spans="4:4">
      <c r="D2625" s="75"/>
    </row>
    <row r="2626" spans="4:4">
      <c r="D2626" s="75"/>
    </row>
    <row r="2627" spans="4:4">
      <c r="D2627" s="75"/>
    </row>
    <row r="2628" spans="4:4">
      <c r="D2628" s="75"/>
    </row>
    <row r="2629" spans="4:4">
      <c r="D2629" s="75"/>
    </row>
    <row r="2630" spans="4:4">
      <c r="D2630" s="75"/>
    </row>
    <row r="2631" spans="4:4">
      <c r="D2631" s="75"/>
    </row>
    <row r="2632" spans="4:4">
      <c r="D2632" s="75"/>
    </row>
    <row r="2633" spans="4:4">
      <c r="D2633" s="75"/>
    </row>
    <row r="2634" spans="4:4">
      <c r="D2634" s="75"/>
    </row>
    <row r="2635" spans="4:4">
      <c r="D2635" s="75"/>
    </row>
    <row r="2636" spans="4:4">
      <c r="D2636" s="75"/>
    </row>
    <row r="2637" spans="4:4">
      <c r="D2637" s="75"/>
    </row>
    <row r="2638" spans="4:4">
      <c r="D2638" s="75"/>
    </row>
    <row r="2639" spans="4:4">
      <c r="D2639" s="75"/>
    </row>
    <row r="2640" spans="4:4">
      <c r="D2640" s="75"/>
    </row>
    <row r="2641" spans="4:4">
      <c r="D2641" s="75"/>
    </row>
    <row r="2642" spans="4:4">
      <c r="D2642" s="75"/>
    </row>
    <row r="2643" spans="4:4">
      <c r="D2643" s="75"/>
    </row>
    <row r="2644" spans="4:4">
      <c r="D2644" s="75"/>
    </row>
    <row r="2645" spans="4:4">
      <c r="D2645" s="75"/>
    </row>
    <row r="2646" spans="4:4">
      <c r="D2646" s="75"/>
    </row>
    <row r="2647" spans="4:4">
      <c r="D2647" s="75"/>
    </row>
    <row r="2648" spans="4:4">
      <c r="D2648" s="75"/>
    </row>
    <row r="2649" spans="4:4">
      <c r="D2649" s="75"/>
    </row>
    <row r="2650" spans="4:4">
      <c r="D2650" s="75"/>
    </row>
    <row r="2651" spans="4:4">
      <c r="D2651" s="75"/>
    </row>
    <row r="2652" spans="4:4">
      <c r="D2652" s="75"/>
    </row>
    <row r="2653" spans="4:4">
      <c r="D2653" s="75"/>
    </row>
    <row r="2654" spans="4:4">
      <c r="D2654" s="75"/>
    </row>
    <row r="2655" spans="4:4">
      <c r="D2655" s="75"/>
    </row>
    <row r="2656" spans="4:4">
      <c r="D2656" s="75"/>
    </row>
    <row r="2657" spans="4:4">
      <c r="D2657" s="75"/>
    </row>
    <row r="2658" spans="4:4">
      <c r="D2658" s="75"/>
    </row>
    <row r="2659" spans="4:4">
      <c r="D2659" s="75"/>
    </row>
    <row r="2660" spans="4:4">
      <c r="D2660" s="75"/>
    </row>
    <row r="2661" spans="4:4">
      <c r="D2661" s="75"/>
    </row>
    <row r="2662" spans="4:4">
      <c r="D2662" s="75"/>
    </row>
    <row r="2663" spans="4:4">
      <c r="D2663" s="75"/>
    </row>
    <row r="2664" spans="4:4">
      <c r="D2664" s="75"/>
    </row>
    <row r="2665" spans="4:4">
      <c r="D2665" s="75"/>
    </row>
    <row r="2666" spans="4:4">
      <c r="D2666" s="75"/>
    </row>
    <row r="2667" spans="4:4">
      <c r="D2667" s="75"/>
    </row>
    <row r="2668" spans="4:4">
      <c r="D2668" s="75"/>
    </row>
    <row r="2669" spans="4:4">
      <c r="D2669" s="75"/>
    </row>
    <row r="2670" spans="4:4">
      <c r="D2670" s="75"/>
    </row>
    <row r="2671" spans="4:4">
      <c r="D2671" s="75"/>
    </row>
    <row r="2672" spans="4:4">
      <c r="D2672" s="75"/>
    </row>
    <row r="2673" spans="4:4">
      <c r="D2673" s="75"/>
    </row>
    <row r="2674" spans="4:4">
      <c r="D2674" s="75"/>
    </row>
    <row r="2675" spans="4:4">
      <c r="D2675" s="75"/>
    </row>
    <row r="2676" spans="4:4">
      <c r="D2676" s="75"/>
    </row>
    <row r="2677" spans="4:4">
      <c r="D2677" s="75"/>
    </row>
    <row r="2678" spans="4:4">
      <c r="D2678" s="75"/>
    </row>
    <row r="2679" spans="4:4">
      <c r="D2679" s="75"/>
    </row>
    <row r="2680" spans="4:4">
      <c r="D2680" s="75"/>
    </row>
    <row r="2681" spans="4:4">
      <c r="D2681" s="75"/>
    </row>
    <row r="2682" spans="4:4">
      <c r="D2682" s="75"/>
    </row>
    <row r="2683" spans="4:4">
      <c r="D2683" s="75"/>
    </row>
    <row r="2684" spans="4:4">
      <c r="D2684" s="75"/>
    </row>
    <row r="2685" spans="4:4">
      <c r="D2685" s="75"/>
    </row>
    <row r="2686" spans="4:4">
      <c r="D2686" s="75"/>
    </row>
    <row r="2687" spans="4:4">
      <c r="D2687" s="75"/>
    </row>
    <row r="2688" spans="4:4">
      <c r="D2688" s="75"/>
    </row>
    <row r="2689" spans="4:4">
      <c r="D2689" s="75"/>
    </row>
    <row r="2690" spans="4:4">
      <c r="D2690" s="75"/>
    </row>
    <row r="2691" spans="4:4">
      <c r="D2691" s="75"/>
    </row>
    <row r="2692" spans="4:4">
      <c r="D2692" s="75"/>
    </row>
    <row r="2693" spans="4:4">
      <c r="D2693" s="75"/>
    </row>
    <row r="2694" spans="4:4">
      <c r="D2694" s="75"/>
    </row>
    <row r="2695" spans="4:4">
      <c r="D2695" s="75"/>
    </row>
    <row r="2696" spans="4:4">
      <c r="D2696" s="75"/>
    </row>
    <row r="2697" spans="4:4">
      <c r="D2697" s="75"/>
    </row>
    <row r="2698" spans="4:4">
      <c r="D2698" s="75"/>
    </row>
    <row r="2699" spans="4:4">
      <c r="D2699" s="75"/>
    </row>
    <row r="2700" spans="4:4">
      <c r="D2700" s="75"/>
    </row>
    <row r="2701" spans="4:4">
      <c r="D2701" s="75"/>
    </row>
    <row r="2702" spans="4:4">
      <c r="D2702" s="75"/>
    </row>
    <row r="2703" spans="4:4">
      <c r="D2703" s="75"/>
    </row>
    <row r="2704" spans="4:4">
      <c r="D2704" s="75"/>
    </row>
    <row r="2705" spans="4:4">
      <c r="D2705" s="75"/>
    </row>
    <row r="2706" spans="4:4">
      <c r="D2706" s="75"/>
    </row>
    <row r="2707" spans="4:4">
      <c r="D2707" s="75"/>
    </row>
    <row r="2708" spans="4:4">
      <c r="D2708" s="75"/>
    </row>
    <row r="2709" spans="4:4">
      <c r="D2709" s="75"/>
    </row>
    <row r="2710" spans="4:4">
      <c r="D2710" s="75"/>
    </row>
    <row r="2711" spans="4:4">
      <c r="D2711" s="75"/>
    </row>
    <row r="2712" spans="4:4">
      <c r="D2712" s="75"/>
    </row>
    <row r="2713" spans="4:4">
      <c r="D2713" s="75"/>
    </row>
    <row r="2714" spans="4:4">
      <c r="D2714" s="75"/>
    </row>
    <row r="2715" spans="4:4">
      <c r="D2715" s="75"/>
    </row>
    <row r="2716" spans="4:4">
      <c r="D2716" s="75"/>
    </row>
    <row r="2717" spans="4:4">
      <c r="D2717" s="75"/>
    </row>
    <row r="2718" spans="4:4">
      <c r="D2718" s="75"/>
    </row>
    <row r="2719" spans="4:4">
      <c r="D2719" s="75"/>
    </row>
    <row r="2720" spans="4:4">
      <c r="D2720" s="75"/>
    </row>
    <row r="2721" spans="4:4">
      <c r="D2721" s="75"/>
    </row>
    <row r="2722" spans="4:4">
      <c r="D2722" s="75"/>
    </row>
    <row r="2723" spans="4:4">
      <c r="D2723" s="75"/>
    </row>
    <row r="2724" spans="4:4">
      <c r="D2724" s="75"/>
    </row>
    <row r="2725" spans="4:4">
      <c r="D2725" s="75"/>
    </row>
    <row r="2726" spans="4:4">
      <c r="D2726" s="75"/>
    </row>
    <row r="2727" spans="4:4">
      <c r="D2727" s="75"/>
    </row>
    <row r="2728" spans="4:4">
      <c r="D2728" s="75"/>
    </row>
    <row r="2729" spans="4:4">
      <c r="D2729" s="75"/>
    </row>
    <row r="2730" spans="4:4">
      <c r="D2730" s="75"/>
    </row>
    <row r="2731" spans="4:4">
      <c r="D2731" s="75"/>
    </row>
    <row r="2732" spans="4:4">
      <c r="D2732" s="75"/>
    </row>
    <row r="2733" spans="4:4">
      <c r="D2733" s="75"/>
    </row>
    <row r="2734" spans="4:4">
      <c r="D2734" s="75"/>
    </row>
    <row r="2735" spans="4:4">
      <c r="D2735" s="75"/>
    </row>
    <row r="2736" spans="4:4">
      <c r="D2736" s="75"/>
    </row>
    <row r="2737" spans="4:4">
      <c r="D2737" s="75"/>
    </row>
    <row r="2738" spans="4:4">
      <c r="D2738" s="75"/>
    </row>
    <row r="2739" spans="4:4">
      <c r="D2739" s="75"/>
    </row>
    <row r="2740" spans="4:4">
      <c r="D2740" s="75"/>
    </row>
    <row r="2741" spans="4:4">
      <c r="D2741" s="75"/>
    </row>
    <row r="2742" spans="4:4">
      <c r="D2742" s="75"/>
    </row>
    <row r="2743" spans="4:4">
      <c r="D2743" s="75"/>
    </row>
    <row r="2744" spans="4:4">
      <c r="D2744" s="75"/>
    </row>
    <row r="2745" spans="4:4">
      <c r="D2745" s="75"/>
    </row>
    <row r="2746" spans="4:4">
      <c r="D2746" s="75"/>
    </row>
    <row r="2747" spans="4:4">
      <c r="D2747" s="75"/>
    </row>
    <row r="2748" spans="4:4">
      <c r="D2748" s="75"/>
    </row>
    <row r="2749" spans="4:4">
      <c r="D2749" s="75"/>
    </row>
    <row r="2750" spans="4:4">
      <c r="D2750" s="75"/>
    </row>
    <row r="2751" spans="4:4">
      <c r="D2751" s="75"/>
    </row>
    <row r="2752" spans="4:4">
      <c r="D2752" s="75"/>
    </row>
    <row r="2753" spans="4:4">
      <c r="D2753" s="75"/>
    </row>
    <row r="2754" spans="4:4">
      <c r="D2754" s="75"/>
    </row>
    <row r="2755" spans="4:4">
      <c r="D2755" s="75"/>
    </row>
    <row r="2756" spans="4:4">
      <c r="D2756" s="75"/>
    </row>
    <row r="2757" spans="4:4">
      <c r="D2757" s="75"/>
    </row>
    <row r="2758" spans="4:4">
      <c r="D2758" s="75"/>
    </row>
    <row r="2759" spans="4:4">
      <c r="D2759" s="75"/>
    </row>
    <row r="2760" spans="4:4">
      <c r="D2760" s="75"/>
    </row>
    <row r="2761" spans="4:4">
      <c r="D2761" s="75"/>
    </row>
    <row r="2762" spans="4:4">
      <c r="D2762" s="75"/>
    </row>
    <row r="2763" spans="4:4">
      <c r="D2763" s="75"/>
    </row>
    <row r="2764" spans="4:4">
      <c r="D2764" s="75"/>
    </row>
    <row r="2765" spans="4:4">
      <c r="D2765" s="75"/>
    </row>
    <row r="2766" spans="4:4">
      <c r="D2766" s="75"/>
    </row>
    <row r="2767" spans="4:4">
      <c r="D2767" s="75"/>
    </row>
    <row r="2768" spans="4:4">
      <c r="D2768" s="75"/>
    </row>
    <row r="2769" spans="4:4">
      <c r="D2769" s="75"/>
    </row>
    <row r="2770" spans="4:4">
      <c r="D2770" s="75"/>
    </row>
    <row r="2771" spans="4:4">
      <c r="D2771" s="75"/>
    </row>
    <row r="2772" spans="4:4">
      <c r="D2772" s="75"/>
    </row>
    <row r="2773" spans="4:4">
      <c r="D2773" s="75"/>
    </row>
    <row r="2774" spans="4:4">
      <c r="D2774" s="75"/>
    </row>
    <row r="2775" spans="4:4">
      <c r="D2775" s="75"/>
    </row>
    <row r="2776" spans="4:4">
      <c r="D2776" s="75"/>
    </row>
    <row r="2777" spans="4:4">
      <c r="D2777" s="75"/>
    </row>
    <row r="2778" spans="4:4">
      <c r="D2778" s="75"/>
    </row>
    <row r="2779" spans="4:4">
      <c r="D2779" s="75"/>
    </row>
    <row r="2780" spans="4:4">
      <c r="D2780" s="75"/>
    </row>
    <row r="2781" spans="4:4">
      <c r="D2781" s="75"/>
    </row>
    <row r="2782" spans="4:4">
      <c r="D2782" s="75"/>
    </row>
    <row r="2783" spans="4:4">
      <c r="D2783" s="75"/>
    </row>
    <row r="2784" spans="4:4">
      <c r="D2784" s="75"/>
    </row>
    <row r="2785" spans="4:4">
      <c r="D2785" s="75"/>
    </row>
    <row r="2786" spans="4:4">
      <c r="D2786" s="75"/>
    </row>
    <row r="2787" spans="4:4">
      <c r="D2787" s="75"/>
    </row>
    <row r="2788" spans="4:4">
      <c r="D2788" s="75"/>
    </row>
    <row r="2789" spans="4:4">
      <c r="D2789" s="75"/>
    </row>
    <row r="2790" spans="4:4">
      <c r="D2790" s="75"/>
    </row>
    <row r="2791" spans="4:4">
      <c r="D2791" s="75"/>
    </row>
    <row r="2792" spans="4:4">
      <c r="D2792" s="75"/>
    </row>
    <row r="2793" spans="4:4">
      <c r="D2793" s="75"/>
    </row>
    <row r="2794" spans="4:4">
      <c r="D2794" s="75"/>
    </row>
    <row r="2795" spans="4:4">
      <c r="D2795" s="75"/>
    </row>
    <row r="2796" spans="4:4">
      <c r="D2796" s="75"/>
    </row>
    <row r="2797" spans="4:4">
      <c r="D2797" s="75"/>
    </row>
    <row r="2798" spans="4:4">
      <c r="D2798" s="75"/>
    </row>
    <row r="2799" spans="4:4">
      <c r="D2799" s="75"/>
    </row>
    <row r="2800" spans="4:4">
      <c r="D2800" s="75"/>
    </row>
    <row r="2801" spans="4:4">
      <c r="D2801" s="75"/>
    </row>
    <row r="2802" spans="4:4">
      <c r="D2802" s="75"/>
    </row>
    <row r="2803" spans="4:4">
      <c r="D2803" s="75"/>
    </row>
    <row r="2804" spans="4:4">
      <c r="D2804" s="75"/>
    </row>
    <row r="2805" spans="4:4">
      <c r="D2805" s="75"/>
    </row>
    <row r="2806" spans="4:4">
      <c r="D2806" s="75"/>
    </row>
    <row r="2807" spans="4:4">
      <c r="D2807" s="75"/>
    </row>
    <row r="2808" spans="4:4">
      <c r="D2808" s="75"/>
    </row>
    <row r="2809" spans="4:4">
      <c r="D2809" s="75"/>
    </row>
    <row r="2810" spans="4:4">
      <c r="D2810" s="75"/>
    </row>
    <row r="2811" spans="4:4">
      <c r="D2811" s="75"/>
    </row>
    <row r="2812" spans="4:4">
      <c r="D2812" s="75"/>
    </row>
    <row r="2813" spans="4:4">
      <c r="D2813" s="75"/>
    </row>
    <row r="2814" spans="4:4">
      <c r="D2814" s="75"/>
    </row>
    <row r="2815" spans="4:4">
      <c r="D2815" s="75"/>
    </row>
    <row r="2816" spans="4:4">
      <c r="D2816" s="75"/>
    </row>
    <row r="2817" spans="4:4">
      <c r="D2817" s="75"/>
    </row>
    <row r="2818" spans="4:4">
      <c r="D2818" s="75"/>
    </row>
    <row r="2819" spans="4:4">
      <c r="D2819" s="75"/>
    </row>
    <row r="2820" spans="4:4">
      <c r="D2820" s="75"/>
    </row>
    <row r="2821" spans="4:4">
      <c r="D2821" s="75"/>
    </row>
    <row r="2822" spans="4:4">
      <c r="D2822" s="75"/>
    </row>
    <row r="2823" spans="4:4">
      <c r="D2823" s="75"/>
    </row>
    <row r="2824" spans="4:4">
      <c r="D2824" s="75"/>
    </row>
    <row r="2825" spans="4:4">
      <c r="D2825" s="75"/>
    </row>
    <row r="2826" spans="4:4">
      <c r="D2826" s="75"/>
    </row>
    <row r="2827" spans="4:4">
      <c r="D2827" s="75"/>
    </row>
    <row r="2828" spans="4:4">
      <c r="D2828" s="75"/>
    </row>
    <row r="2829" spans="4:4">
      <c r="D2829" s="75"/>
    </row>
    <row r="2830" spans="4:4">
      <c r="D2830" s="75"/>
    </row>
    <row r="2831" spans="4:4">
      <c r="D2831" s="75"/>
    </row>
    <row r="2832" spans="4:4">
      <c r="D2832" s="75"/>
    </row>
    <row r="2833" spans="4:4">
      <c r="D2833" s="75"/>
    </row>
    <row r="2834" spans="4:4">
      <c r="D2834" s="75"/>
    </row>
    <row r="2835" spans="4:4">
      <c r="D2835" s="75"/>
    </row>
    <row r="2836" spans="4:4">
      <c r="D2836" s="75"/>
    </row>
    <row r="2837" spans="4:4">
      <c r="D2837" s="75"/>
    </row>
    <row r="2838" spans="4:4">
      <c r="D2838" s="75"/>
    </row>
    <row r="2839" spans="4:4">
      <c r="D2839" s="75"/>
    </row>
    <row r="2840" spans="4:4">
      <c r="D2840" s="75"/>
    </row>
    <row r="2841" spans="4:4">
      <c r="D2841" s="75"/>
    </row>
    <row r="2842" spans="4:4">
      <c r="D2842" s="75"/>
    </row>
    <row r="2843" spans="4:4">
      <c r="D2843" s="75"/>
    </row>
    <row r="2844" spans="4:4">
      <c r="D2844" s="75"/>
    </row>
    <row r="2845" spans="4:4">
      <c r="D2845" s="75"/>
    </row>
    <row r="2846" spans="4:4">
      <c r="D2846" s="75"/>
    </row>
    <row r="2847" spans="4:4">
      <c r="D2847" s="75"/>
    </row>
    <row r="2848" spans="4:4">
      <c r="D2848" s="75"/>
    </row>
    <row r="2849" spans="4:4">
      <c r="D2849" s="75"/>
    </row>
    <row r="2850" spans="4:4">
      <c r="D2850" s="75"/>
    </row>
    <row r="2851" spans="4:4">
      <c r="D2851" s="75"/>
    </row>
    <row r="2852" spans="4:4">
      <c r="D2852" s="75"/>
    </row>
    <row r="2853" spans="4:4">
      <c r="D2853" s="75"/>
    </row>
    <row r="2854" spans="4:4">
      <c r="D2854" s="75"/>
    </row>
    <row r="2855" spans="4:4">
      <c r="D2855" s="75"/>
    </row>
    <row r="2856" spans="4:4">
      <c r="D2856" s="75"/>
    </row>
    <row r="2857" spans="4:4">
      <c r="D2857" s="75"/>
    </row>
    <row r="2858" spans="4:4">
      <c r="D2858" s="75"/>
    </row>
    <row r="2859" spans="4:4">
      <c r="D2859" s="75"/>
    </row>
    <row r="2860" spans="4:4">
      <c r="D2860" s="75"/>
    </row>
    <row r="2861" spans="4:4">
      <c r="D2861" s="75"/>
    </row>
    <row r="2862" spans="4:4">
      <c r="D2862" s="75"/>
    </row>
    <row r="2863" spans="4:4">
      <c r="D2863" s="75"/>
    </row>
    <row r="2864" spans="4:4">
      <c r="D2864" s="75"/>
    </row>
    <row r="2865" spans="4:4">
      <c r="D2865" s="75"/>
    </row>
    <row r="2866" spans="4:4">
      <c r="D2866" s="75"/>
    </row>
    <row r="2867" spans="4:4">
      <c r="D2867" s="75"/>
    </row>
    <row r="2868" spans="4:4">
      <c r="D2868" s="75"/>
    </row>
    <row r="2869" spans="4:4">
      <c r="D2869" s="75"/>
    </row>
    <row r="2870" spans="4:4">
      <c r="D2870" s="75"/>
    </row>
    <row r="2871" spans="4:4">
      <c r="D2871" s="75"/>
    </row>
    <row r="2872" spans="4:4">
      <c r="D2872" s="75"/>
    </row>
    <row r="2873" spans="4:4">
      <c r="D2873" s="75"/>
    </row>
    <row r="2874" spans="4:4">
      <c r="D2874" s="75"/>
    </row>
    <row r="2875" spans="4:4">
      <c r="D2875" s="75"/>
    </row>
    <row r="2876" spans="4:4">
      <c r="D2876" s="75"/>
    </row>
    <row r="2877" spans="4:4">
      <c r="D2877" s="75"/>
    </row>
    <row r="2878" spans="4:4">
      <c r="D2878" s="75"/>
    </row>
    <row r="2879" spans="4:4">
      <c r="D2879" s="75"/>
    </row>
    <row r="2880" spans="4:4">
      <c r="D2880" s="75"/>
    </row>
    <row r="2881" spans="4:4">
      <c r="D2881" s="75"/>
    </row>
    <row r="2882" spans="4:4">
      <c r="D2882" s="75"/>
    </row>
    <row r="2883" spans="4:4">
      <c r="D2883" s="75"/>
    </row>
    <row r="2884" spans="4:4">
      <c r="D2884" s="75"/>
    </row>
    <row r="2885" spans="4:4">
      <c r="D2885" s="75"/>
    </row>
    <row r="2886" spans="4:4">
      <c r="D2886" s="75"/>
    </row>
    <row r="2887" spans="4:4">
      <c r="D2887" s="75"/>
    </row>
    <row r="2888" spans="4:4">
      <c r="D2888" s="75"/>
    </row>
    <row r="2889" spans="4:4">
      <c r="D2889" s="75"/>
    </row>
    <row r="2890" spans="4:4">
      <c r="D2890" s="75"/>
    </row>
    <row r="2891" spans="4:4">
      <c r="D2891" s="75"/>
    </row>
    <row r="2892" spans="4:4">
      <c r="D2892" s="75"/>
    </row>
    <row r="2893" spans="4:4">
      <c r="D2893" s="75"/>
    </row>
    <row r="2894" spans="4:4">
      <c r="D2894" s="75"/>
    </row>
    <row r="2895" spans="4:4">
      <c r="D2895" s="75"/>
    </row>
    <row r="2896" spans="4:4">
      <c r="D2896" s="75"/>
    </row>
    <row r="2897" spans="4:4">
      <c r="D2897" s="75"/>
    </row>
    <row r="2898" spans="4:4">
      <c r="D2898" s="75"/>
    </row>
    <row r="2899" spans="4:4">
      <c r="D2899" s="75"/>
    </row>
    <row r="2900" spans="4:4">
      <c r="D2900" s="75"/>
    </row>
    <row r="2901" spans="4:4">
      <c r="D2901" s="75"/>
    </row>
    <row r="2902" spans="4:4">
      <c r="D2902" s="75"/>
    </row>
    <row r="2903" spans="4:4">
      <c r="D2903" s="75"/>
    </row>
    <row r="2904" spans="4:4">
      <c r="D2904" s="75"/>
    </row>
    <row r="2905" spans="4:4">
      <c r="D2905" s="75"/>
    </row>
    <row r="2906" spans="4:4">
      <c r="D2906" s="75"/>
    </row>
    <row r="2907" spans="4:4">
      <c r="D2907" s="75"/>
    </row>
    <row r="2908" spans="4:4">
      <c r="D2908" s="75"/>
    </row>
    <row r="2909" spans="4:4">
      <c r="D2909" s="75"/>
    </row>
    <row r="2910" spans="4:4">
      <c r="D2910" s="75"/>
    </row>
    <row r="2911" spans="4:4">
      <c r="D2911" s="75"/>
    </row>
    <row r="2912" spans="4:4">
      <c r="D2912" s="75"/>
    </row>
    <row r="2913" spans="4:4">
      <c r="D2913" s="75"/>
    </row>
    <row r="2914" spans="4:4">
      <c r="D2914" s="75"/>
    </row>
    <row r="2915" spans="4:4">
      <c r="D2915" s="75"/>
    </row>
    <row r="2916" spans="4:4">
      <c r="D2916" s="75"/>
    </row>
    <row r="2917" spans="4:4">
      <c r="D2917" s="75"/>
    </row>
    <row r="2918" spans="4:4">
      <c r="D2918" s="75"/>
    </row>
    <row r="2919" spans="4:4">
      <c r="D2919" s="75"/>
    </row>
    <row r="2920" spans="4:4">
      <c r="D2920" s="75"/>
    </row>
    <row r="2921" spans="4:4">
      <c r="D2921" s="75"/>
    </row>
    <row r="2922" spans="4:4">
      <c r="D2922" s="75"/>
    </row>
    <row r="2923" spans="4:4">
      <c r="D2923" s="75"/>
    </row>
    <row r="2924" spans="4:4">
      <c r="D2924" s="75"/>
    </row>
    <row r="2925" spans="4:4">
      <c r="D2925" s="75"/>
    </row>
    <row r="2926" spans="4:4">
      <c r="D2926" s="75"/>
    </row>
    <row r="2927" spans="4:4">
      <c r="D2927" s="75"/>
    </row>
    <row r="2928" spans="4:4">
      <c r="D2928" s="75"/>
    </row>
    <row r="2929" spans="4:4">
      <c r="D2929" s="75"/>
    </row>
    <row r="2930" spans="4:4">
      <c r="D2930" s="75"/>
    </row>
    <row r="2931" spans="4:4">
      <c r="D2931" s="75"/>
    </row>
    <row r="2932" spans="4:4">
      <c r="D2932" s="75"/>
    </row>
    <row r="2933" spans="4:4">
      <c r="D2933" s="75"/>
    </row>
    <row r="2934" spans="4:4">
      <c r="D2934" s="75"/>
    </row>
    <row r="2935" spans="4:4">
      <c r="D2935" s="75"/>
    </row>
    <row r="2936" spans="4:4">
      <c r="D2936" s="75"/>
    </row>
    <row r="2937" spans="4:4">
      <c r="D2937" s="75"/>
    </row>
    <row r="2938" spans="4:4">
      <c r="D2938" s="75"/>
    </row>
    <row r="2939" spans="4:4">
      <c r="D2939" s="75"/>
    </row>
    <row r="2940" spans="4:4">
      <c r="D2940" s="75"/>
    </row>
    <row r="2941" spans="4:4">
      <c r="D2941" s="75"/>
    </row>
    <row r="2942" spans="4:4">
      <c r="D2942" s="75"/>
    </row>
    <row r="2943" spans="4:4">
      <c r="D2943" s="75"/>
    </row>
    <row r="2944" spans="4:4">
      <c r="D2944" s="75"/>
    </row>
    <row r="2945" spans="4:4">
      <c r="D2945" s="75"/>
    </row>
    <row r="2946" spans="4:4">
      <c r="D2946" s="75"/>
    </row>
    <row r="2947" spans="4:4">
      <c r="D2947" s="75"/>
    </row>
    <row r="2948" spans="4:4">
      <c r="D2948" s="75"/>
    </row>
    <row r="2949" spans="4:4">
      <c r="D2949" s="75"/>
    </row>
    <row r="2950" spans="4:4">
      <c r="D2950" s="75"/>
    </row>
    <row r="2951" spans="4:4">
      <c r="D2951" s="75"/>
    </row>
    <row r="2952" spans="4:4">
      <c r="D2952" s="75"/>
    </row>
    <row r="2953" spans="4:4">
      <c r="D2953" s="75"/>
    </row>
    <row r="2954" spans="4:4">
      <c r="D2954" s="75"/>
    </row>
    <row r="2955" spans="4:4">
      <c r="D2955" s="75"/>
    </row>
    <row r="2956" spans="4:4">
      <c r="D2956" s="75"/>
    </row>
    <row r="2957" spans="4:4">
      <c r="D2957" s="75"/>
    </row>
    <row r="2958" spans="4:4">
      <c r="D2958" s="75"/>
    </row>
    <row r="2959" spans="4:4">
      <c r="D2959" s="75"/>
    </row>
    <row r="2960" spans="4:4">
      <c r="D2960" s="75"/>
    </row>
    <row r="2961" spans="4:4">
      <c r="D2961" s="75"/>
    </row>
    <row r="2962" spans="4:4">
      <c r="D2962" s="75"/>
    </row>
    <row r="2963" spans="4:4">
      <c r="D2963" s="75"/>
    </row>
    <row r="2964" spans="4:4">
      <c r="D2964" s="75"/>
    </row>
    <row r="2965" spans="4:4">
      <c r="D2965" s="75"/>
    </row>
    <row r="2966" spans="4:4">
      <c r="D2966" s="75"/>
    </row>
    <row r="2967" spans="4:4">
      <c r="D2967" s="75"/>
    </row>
    <row r="2968" spans="4:4">
      <c r="D2968" s="75"/>
    </row>
    <row r="2969" spans="4:4">
      <c r="D2969" s="75"/>
    </row>
    <row r="2970" spans="4:4">
      <c r="D2970" s="75"/>
    </row>
    <row r="2971" spans="4:4">
      <c r="D2971" s="75"/>
    </row>
    <row r="2972" spans="4:4">
      <c r="D2972" s="75"/>
    </row>
    <row r="2973" spans="4:4">
      <c r="D2973" s="75"/>
    </row>
    <row r="2974" spans="4:4">
      <c r="D2974" s="75"/>
    </row>
    <row r="2975" spans="4:4">
      <c r="D2975" s="75"/>
    </row>
    <row r="2976" spans="4:4">
      <c r="D2976" s="75"/>
    </row>
    <row r="2977" spans="4:4">
      <c r="D2977" s="75"/>
    </row>
    <row r="2978" spans="4:4">
      <c r="D2978" s="75"/>
    </row>
    <row r="2979" spans="4:4">
      <c r="D2979" s="75"/>
    </row>
    <row r="2980" spans="4:4">
      <c r="D2980" s="75"/>
    </row>
    <row r="2981" spans="4:4">
      <c r="D2981" s="75"/>
    </row>
    <row r="2982" spans="4:4">
      <c r="D2982" s="75"/>
    </row>
    <row r="2983" spans="4:4">
      <c r="D2983" s="75"/>
    </row>
    <row r="2984" spans="4:4">
      <c r="D2984" s="75"/>
    </row>
    <row r="2985" spans="4:4">
      <c r="D2985" s="75"/>
    </row>
    <row r="2986" spans="4:4">
      <c r="D2986" s="75"/>
    </row>
    <row r="2987" spans="4:4">
      <c r="D2987" s="75"/>
    </row>
    <row r="2988" spans="4:4">
      <c r="D2988" s="75"/>
    </row>
    <row r="2989" spans="4:4">
      <c r="D2989" s="75"/>
    </row>
    <row r="2990" spans="4:4">
      <c r="D2990" s="75"/>
    </row>
    <row r="2991" spans="4:4">
      <c r="D2991" s="75"/>
    </row>
    <row r="2992" spans="4:4">
      <c r="D2992" s="75"/>
    </row>
    <row r="2993" spans="4:4">
      <c r="D2993" s="75"/>
    </row>
    <row r="2994" spans="4:4">
      <c r="D2994" s="75"/>
    </row>
    <row r="2995" spans="4:4">
      <c r="D2995" s="75"/>
    </row>
    <row r="2996" spans="4:4">
      <c r="D2996" s="75"/>
    </row>
    <row r="2997" spans="4:4">
      <c r="D2997" s="75"/>
    </row>
    <row r="2998" spans="4:4">
      <c r="D2998" s="75"/>
    </row>
    <row r="2999" spans="4:4">
      <c r="D2999" s="75"/>
    </row>
    <row r="3000" spans="4:4">
      <c r="D3000" s="75"/>
    </row>
    <row r="3001" spans="4:4">
      <c r="D3001" s="75"/>
    </row>
    <row r="3002" spans="4:4">
      <c r="D3002" s="75"/>
    </row>
    <row r="3003" spans="4:4">
      <c r="D3003" s="75"/>
    </row>
    <row r="3004" spans="4:4">
      <c r="D3004" s="75"/>
    </row>
    <row r="3005" spans="4:4">
      <c r="D3005" s="75"/>
    </row>
    <row r="3006" spans="4:4">
      <c r="D3006" s="75"/>
    </row>
    <row r="3007" spans="4:4">
      <c r="D3007" s="75"/>
    </row>
    <row r="3008" spans="4:4">
      <c r="D3008" s="75"/>
    </row>
    <row r="3009" spans="4:4">
      <c r="D3009" s="75"/>
    </row>
    <row r="3010" spans="4:4">
      <c r="D3010" s="75"/>
    </row>
    <row r="3011" spans="4:4">
      <c r="D3011" s="75"/>
    </row>
    <row r="3012" spans="4:4">
      <c r="D3012" s="75"/>
    </row>
    <row r="3013" spans="4:4">
      <c r="D3013" s="75"/>
    </row>
    <row r="3014" spans="4:4">
      <c r="D3014" s="75"/>
    </row>
    <row r="3015" spans="4:4">
      <c r="D3015" s="75"/>
    </row>
    <row r="3016" spans="4:4">
      <c r="D3016" s="75"/>
    </row>
    <row r="3017" spans="4:4">
      <c r="D3017" s="75"/>
    </row>
    <row r="3018" spans="4:4">
      <c r="D3018" s="75"/>
    </row>
    <row r="3019" spans="4:4">
      <c r="D3019" s="75"/>
    </row>
    <row r="3020" spans="4:4">
      <c r="D3020" s="75"/>
    </row>
    <row r="3021" spans="4:4">
      <c r="D3021" s="75"/>
    </row>
    <row r="3022" spans="4:4">
      <c r="D3022" s="75"/>
    </row>
    <row r="3023" spans="4:4">
      <c r="D3023" s="75"/>
    </row>
    <row r="3024" spans="4:4">
      <c r="D3024" s="75"/>
    </row>
    <row r="3025" spans="4:4">
      <c r="D3025" s="75"/>
    </row>
    <row r="3026" spans="4:4">
      <c r="D3026" s="75"/>
    </row>
    <row r="3027" spans="4:4">
      <c r="D3027" s="75"/>
    </row>
    <row r="3028" spans="4:4">
      <c r="D3028" s="75"/>
    </row>
    <row r="3029" spans="4:4">
      <c r="D3029" s="75"/>
    </row>
    <row r="3030" spans="4:4">
      <c r="D3030" s="75"/>
    </row>
    <row r="3031" spans="4:4">
      <c r="D3031" s="75"/>
    </row>
    <row r="3032" spans="4:4">
      <c r="D3032" s="75"/>
    </row>
    <row r="3033" spans="4:4">
      <c r="D3033" s="75"/>
    </row>
    <row r="3034" spans="4:4">
      <c r="D3034" s="75"/>
    </row>
    <row r="3035" spans="4:4">
      <c r="D3035" s="75"/>
    </row>
    <row r="3036" spans="4:4">
      <c r="D3036" s="75"/>
    </row>
    <row r="3037" spans="4:4">
      <c r="D3037" s="75"/>
    </row>
    <row r="3038" spans="4:4">
      <c r="D3038" s="75"/>
    </row>
    <row r="3039" spans="4:4">
      <c r="D3039" s="75"/>
    </row>
    <row r="3040" spans="4:4">
      <c r="D3040" s="75"/>
    </row>
    <row r="3041" spans="4:4">
      <c r="D3041" s="75"/>
    </row>
    <row r="3042" spans="4:4">
      <c r="D3042" s="75"/>
    </row>
    <row r="3043" spans="4:4">
      <c r="D3043" s="75"/>
    </row>
    <row r="3044" spans="4:4">
      <c r="D3044" s="75"/>
    </row>
    <row r="3045" spans="4:4">
      <c r="D3045" s="75"/>
    </row>
    <row r="3046" spans="4:4">
      <c r="D3046" s="75"/>
    </row>
    <row r="3047" spans="4:4">
      <c r="D3047" s="75"/>
    </row>
    <row r="3048" spans="4:4">
      <c r="D3048" s="75"/>
    </row>
    <row r="3049" spans="4:4">
      <c r="D3049" s="75"/>
    </row>
    <row r="3050" spans="4:4">
      <c r="D3050" s="75"/>
    </row>
    <row r="3051" spans="4:4">
      <c r="D3051" s="75"/>
    </row>
    <row r="3052" spans="4:4">
      <c r="D3052" s="75"/>
    </row>
    <row r="3053" spans="4:4">
      <c r="D3053" s="75"/>
    </row>
    <row r="3054" spans="4:4">
      <c r="D3054" s="75"/>
    </row>
    <row r="3055" spans="4:4">
      <c r="D3055" s="75"/>
    </row>
    <row r="3056" spans="4:4">
      <c r="D3056" s="75"/>
    </row>
    <row r="3057" spans="4:4">
      <c r="D3057" s="75"/>
    </row>
    <row r="3058" spans="4:4">
      <c r="D3058" s="75"/>
    </row>
    <row r="3059" spans="4:4">
      <c r="D3059" s="75"/>
    </row>
    <row r="3060" spans="4:4">
      <c r="D3060" s="75"/>
    </row>
    <row r="3061" spans="4:4">
      <c r="D3061" s="75"/>
    </row>
    <row r="3062" spans="4:4">
      <c r="D3062" s="75"/>
    </row>
    <row r="3063" spans="4:4">
      <c r="D3063" s="75"/>
    </row>
    <row r="3064" spans="4:4">
      <c r="D3064" s="75"/>
    </row>
    <row r="3065" spans="4:4">
      <c r="D3065" s="75"/>
    </row>
    <row r="3066" spans="4:4">
      <c r="D3066" s="75"/>
    </row>
    <row r="3067" spans="4:4">
      <c r="D3067" s="75"/>
    </row>
    <row r="3068" spans="4:4">
      <c r="D3068" s="75"/>
    </row>
    <row r="3069" spans="4:4">
      <c r="D3069" s="75"/>
    </row>
    <row r="3070" spans="4:4">
      <c r="D3070" s="75"/>
    </row>
    <row r="3071" spans="4:4">
      <c r="D3071" s="75"/>
    </row>
    <row r="3072" spans="4:4">
      <c r="D3072" s="75"/>
    </row>
    <row r="3073" spans="4:4">
      <c r="D3073" s="75"/>
    </row>
    <row r="3074" spans="4:4">
      <c r="D3074" s="75"/>
    </row>
    <row r="3075" spans="4:4">
      <c r="D3075" s="75"/>
    </row>
    <row r="3076" spans="4:4">
      <c r="D3076" s="75"/>
    </row>
    <row r="3077" spans="4:4">
      <c r="D3077" s="75"/>
    </row>
    <row r="3078" spans="4:4">
      <c r="D3078" s="75"/>
    </row>
    <row r="3079" spans="4:4">
      <c r="D3079" s="75"/>
    </row>
    <row r="3080" spans="4:4">
      <c r="D3080" s="75"/>
    </row>
    <row r="3081" spans="4:4">
      <c r="D3081" s="75"/>
    </row>
    <row r="3082" spans="4:4">
      <c r="D3082" s="75"/>
    </row>
    <row r="3083" spans="4:4">
      <c r="D3083" s="75"/>
    </row>
    <row r="3084" spans="4:4">
      <c r="D3084" s="75"/>
    </row>
    <row r="3085" spans="4:4">
      <c r="D3085" s="75"/>
    </row>
    <row r="3086" spans="4:4">
      <c r="D3086" s="75"/>
    </row>
    <row r="3087" spans="4:4">
      <c r="D3087" s="75"/>
    </row>
    <row r="3088" spans="4:4">
      <c r="D3088" s="75"/>
    </row>
    <row r="3089" spans="4:4">
      <c r="D3089" s="75"/>
    </row>
    <row r="3090" spans="4:4">
      <c r="D3090" s="75"/>
    </row>
    <row r="3091" spans="4:4">
      <c r="D3091" s="75"/>
    </row>
    <row r="3092" spans="4:4">
      <c r="D3092" s="75"/>
    </row>
    <row r="3093" spans="4:4">
      <c r="D3093" s="75"/>
    </row>
    <row r="3094" spans="4:4">
      <c r="D3094" s="75"/>
    </row>
    <row r="3095" spans="4:4">
      <c r="D3095" s="75"/>
    </row>
    <row r="3096" spans="4:4">
      <c r="D3096" s="75"/>
    </row>
    <row r="3097" spans="4:4">
      <c r="D3097" s="75"/>
    </row>
    <row r="3098" spans="4:4">
      <c r="D3098" s="75"/>
    </row>
    <row r="3099" spans="4:4">
      <c r="D3099" s="75"/>
    </row>
    <row r="3100" spans="4:4">
      <c r="D3100" s="75"/>
    </row>
    <row r="3101" spans="4:4">
      <c r="D3101" s="75"/>
    </row>
    <row r="3102" spans="4:4">
      <c r="D3102" s="75"/>
    </row>
    <row r="3103" spans="4:4">
      <c r="D3103" s="75"/>
    </row>
    <row r="3104" spans="4:4">
      <c r="D3104" s="75"/>
    </row>
    <row r="3105" spans="4:4">
      <c r="D3105" s="75"/>
    </row>
    <row r="3106" spans="4:4">
      <c r="D3106" s="75"/>
    </row>
    <row r="3107" spans="4:4">
      <c r="D3107" s="75"/>
    </row>
    <row r="3108" spans="4:4">
      <c r="D3108" s="75"/>
    </row>
    <row r="3109" spans="4:4">
      <c r="D3109" s="75"/>
    </row>
    <row r="3110" spans="4:4">
      <c r="D3110" s="75"/>
    </row>
    <row r="3111" spans="4:4">
      <c r="D3111" s="75"/>
    </row>
    <row r="3112" spans="4:4">
      <c r="D3112" s="75"/>
    </row>
    <row r="3113" spans="4:4">
      <c r="D3113" s="75"/>
    </row>
    <row r="3114" spans="4:4">
      <c r="D3114" s="75"/>
    </row>
    <row r="3115" spans="4:4">
      <c r="D3115" s="75"/>
    </row>
    <row r="3116" spans="4:4">
      <c r="D3116" s="75"/>
    </row>
    <row r="3117" spans="4:4">
      <c r="D3117" s="75"/>
    </row>
    <row r="3118" spans="4:4">
      <c r="D3118" s="75"/>
    </row>
    <row r="3119" spans="4:4">
      <c r="D3119" s="75"/>
    </row>
    <row r="3120" spans="4:4">
      <c r="D3120" s="75"/>
    </row>
    <row r="3121" spans="4:4">
      <c r="D3121" s="75"/>
    </row>
    <row r="3122" spans="4:4">
      <c r="D3122" s="75"/>
    </row>
    <row r="3123" spans="4:4">
      <c r="D3123" s="75"/>
    </row>
    <row r="3124" spans="4:4">
      <c r="D3124" s="75"/>
    </row>
    <row r="3125" spans="4:4">
      <c r="D3125" s="75"/>
    </row>
    <row r="3126" spans="4:4">
      <c r="D3126" s="75"/>
    </row>
    <row r="3127" spans="4:4">
      <c r="D3127" s="75"/>
    </row>
    <row r="3128" spans="4:4">
      <c r="D3128" s="75"/>
    </row>
    <row r="3129" spans="4:4">
      <c r="D3129" s="75"/>
    </row>
    <row r="3130" spans="4:4">
      <c r="D3130" s="75"/>
    </row>
    <row r="3131" spans="4:4">
      <c r="D3131" s="75"/>
    </row>
    <row r="3132" spans="4:4">
      <c r="D3132" s="75"/>
    </row>
    <row r="3133" spans="4:4">
      <c r="D3133" s="75"/>
    </row>
    <row r="3134" spans="4:4">
      <c r="D3134" s="75"/>
    </row>
    <row r="3135" spans="4:4">
      <c r="D3135" s="75"/>
    </row>
    <row r="3136" spans="4:4">
      <c r="D3136" s="75"/>
    </row>
    <row r="3137" spans="4:4">
      <c r="D3137" s="75"/>
    </row>
    <row r="3138" spans="4:4">
      <c r="D3138" s="75"/>
    </row>
    <row r="3139" spans="4:4">
      <c r="D3139" s="75"/>
    </row>
    <row r="3140" spans="4:4">
      <c r="D3140" s="75"/>
    </row>
    <row r="3141" spans="4:4">
      <c r="D3141" s="75"/>
    </row>
    <row r="3142" spans="4:4">
      <c r="D3142" s="75"/>
    </row>
    <row r="3143" spans="4:4">
      <c r="D3143" s="75"/>
    </row>
    <row r="3144" spans="4:4">
      <c r="D3144" s="75"/>
    </row>
    <row r="3145" spans="4:4">
      <c r="D3145" s="75"/>
    </row>
    <row r="3146" spans="4:4">
      <c r="D3146" s="75"/>
    </row>
    <row r="3147" spans="4:4">
      <c r="D3147" s="75"/>
    </row>
    <row r="3148" spans="4:4">
      <c r="D3148" s="75"/>
    </row>
    <row r="3149" spans="4:4">
      <c r="D3149" s="75"/>
    </row>
    <row r="3150" spans="4:4">
      <c r="D3150" s="75"/>
    </row>
    <row r="3151" spans="4:4">
      <c r="D3151" s="75"/>
    </row>
    <row r="3152" spans="4:4">
      <c r="D3152" s="75"/>
    </row>
    <row r="3153" spans="4:4">
      <c r="D3153" s="75"/>
    </row>
    <row r="3154" spans="4:4">
      <c r="D3154" s="75"/>
    </row>
    <row r="3155" spans="4:4">
      <c r="D3155" s="75"/>
    </row>
    <row r="3156" spans="4:4">
      <c r="D3156" s="75"/>
    </row>
    <row r="3157" spans="4:4">
      <c r="D3157" s="75"/>
    </row>
    <row r="3158" spans="4:4">
      <c r="D3158" s="75"/>
    </row>
    <row r="3159" spans="4:4">
      <c r="D3159" s="75"/>
    </row>
    <row r="3160" spans="4:4">
      <c r="D3160" s="75"/>
    </row>
    <row r="3161" spans="4:4">
      <c r="D3161" s="75"/>
    </row>
    <row r="3162" spans="4:4">
      <c r="D3162" s="75"/>
    </row>
    <row r="3163" spans="4:4">
      <c r="D3163" s="75"/>
    </row>
    <row r="3164" spans="4:4">
      <c r="D3164" s="75"/>
    </row>
    <row r="3165" spans="4:4">
      <c r="D3165" s="75"/>
    </row>
    <row r="3166" spans="4:4">
      <c r="D3166" s="75"/>
    </row>
    <row r="3167" spans="4:4">
      <c r="D3167" s="75"/>
    </row>
    <row r="3168" spans="4:4">
      <c r="D3168" s="75"/>
    </row>
    <row r="3169" spans="4:4">
      <c r="D3169" s="75"/>
    </row>
    <row r="3170" spans="4:4">
      <c r="D3170" s="75"/>
    </row>
    <row r="3171" spans="4:4">
      <c r="D3171" s="75"/>
    </row>
    <row r="3172" spans="4:4">
      <c r="D3172" s="75"/>
    </row>
    <row r="3173" spans="4:4">
      <c r="D3173" s="75"/>
    </row>
    <row r="3174" spans="4:4">
      <c r="D3174" s="75"/>
    </row>
    <row r="3175" spans="4:4">
      <c r="D3175" s="75"/>
    </row>
    <row r="3176" spans="4:4">
      <c r="D3176" s="75"/>
    </row>
    <row r="3177" spans="4:4">
      <c r="D3177" s="75"/>
    </row>
    <row r="3178" spans="4:4">
      <c r="D3178" s="75"/>
    </row>
    <row r="3179" spans="4:4">
      <c r="D3179" s="75"/>
    </row>
    <row r="3180" spans="4:4">
      <c r="D3180" s="75"/>
    </row>
    <row r="3181" spans="4:4">
      <c r="D3181" s="75"/>
    </row>
    <row r="3182" spans="4:4">
      <c r="D3182" s="75"/>
    </row>
    <row r="3183" spans="4:4">
      <c r="D3183" s="75"/>
    </row>
    <row r="3184" spans="4:4">
      <c r="D3184" s="75"/>
    </row>
    <row r="3185" spans="4:4">
      <c r="D3185" s="75"/>
    </row>
    <row r="3186" spans="4:4">
      <c r="D3186" s="75"/>
    </row>
    <row r="3187" spans="4:4">
      <c r="D3187" s="75"/>
    </row>
    <row r="3188" spans="4:4">
      <c r="D3188" s="75"/>
    </row>
    <row r="3189" spans="4:4">
      <c r="D3189" s="75"/>
    </row>
    <row r="3190" spans="4:4">
      <c r="D3190" s="75"/>
    </row>
    <row r="3191" spans="4:4">
      <c r="D3191" s="75"/>
    </row>
    <row r="3192" spans="4:4">
      <c r="D3192" s="75"/>
    </row>
    <row r="3193" spans="4:4">
      <c r="D3193" s="75"/>
    </row>
    <row r="3194" spans="4:4">
      <c r="D3194" s="75"/>
    </row>
    <row r="3195" spans="4:4">
      <c r="D3195" s="75"/>
    </row>
    <row r="3196" spans="4:4">
      <c r="D3196" s="75"/>
    </row>
    <row r="3197" spans="4:4">
      <c r="D3197" s="75"/>
    </row>
    <row r="3198" spans="4:4">
      <c r="D3198" s="75"/>
    </row>
    <row r="3199" spans="4:4">
      <c r="D3199" s="75"/>
    </row>
    <row r="3200" spans="4:4">
      <c r="D3200" s="75"/>
    </row>
    <row r="3201" spans="4:4">
      <c r="D3201" s="75"/>
    </row>
    <row r="3202" spans="4:4">
      <c r="D3202" s="75"/>
    </row>
    <row r="3203" spans="4:4">
      <c r="D3203" s="75"/>
    </row>
    <row r="3204" spans="4:4">
      <c r="D3204" s="75"/>
    </row>
    <row r="3205" spans="4:4">
      <c r="D3205" s="75"/>
    </row>
    <row r="3206" spans="4:4">
      <c r="D3206" s="75"/>
    </row>
    <row r="3207" spans="4:4">
      <c r="D3207" s="75"/>
    </row>
    <row r="3208" spans="4:4">
      <c r="D3208" s="75"/>
    </row>
    <row r="3209" spans="4:4">
      <c r="D3209" s="75"/>
    </row>
    <row r="3210" spans="4:4">
      <c r="D3210" s="75"/>
    </row>
    <row r="3211" spans="4:4">
      <c r="D3211" s="75"/>
    </row>
    <row r="3212" spans="4:4">
      <c r="D3212" s="75"/>
    </row>
    <row r="3213" spans="4:4">
      <c r="D3213" s="75"/>
    </row>
    <row r="3214" spans="4:4">
      <c r="D3214" s="75"/>
    </row>
    <row r="3215" spans="4:4">
      <c r="D3215" s="75"/>
    </row>
    <row r="3216" spans="4:4">
      <c r="D3216" s="75"/>
    </row>
    <row r="3217" spans="4:4">
      <c r="D3217" s="75"/>
    </row>
    <row r="3218" spans="4:4">
      <c r="D3218" s="75"/>
    </row>
    <row r="3219" spans="4:4">
      <c r="D3219" s="75"/>
    </row>
    <row r="3220" spans="4:4">
      <c r="D3220" s="75"/>
    </row>
    <row r="3221" spans="4:4">
      <c r="D3221" s="75"/>
    </row>
    <row r="3222" spans="4:4">
      <c r="D3222" s="75"/>
    </row>
    <row r="3223" spans="4:4">
      <c r="D3223" s="75"/>
    </row>
    <row r="3224" spans="4:4">
      <c r="D3224" s="75"/>
    </row>
    <row r="3225" spans="4:4">
      <c r="D3225" s="75"/>
    </row>
    <row r="3226" spans="4:4">
      <c r="D3226" s="75"/>
    </row>
    <row r="3227" spans="4:4">
      <c r="D3227" s="75"/>
    </row>
    <row r="3228" spans="4:4">
      <c r="D3228" s="75"/>
    </row>
    <row r="3229" spans="4:4">
      <c r="D3229" s="75"/>
    </row>
    <row r="3230" spans="4:4">
      <c r="D3230" s="75"/>
    </row>
    <row r="3231" spans="4:4">
      <c r="D3231" s="75"/>
    </row>
    <row r="3232" spans="4:4">
      <c r="D3232" s="75"/>
    </row>
    <row r="3233" spans="4:4">
      <c r="D3233" s="75"/>
    </row>
    <row r="3234" spans="4:4">
      <c r="D3234" s="75"/>
    </row>
    <row r="3235" spans="4:4">
      <c r="D3235" s="75"/>
    </row>
    <row r="3236" spans="4:4">
      <c r="D3236" s="75"/>
    </row>
    <row r="3237" spans="4:4">
      <c r="D3237" s="75"/>
    </row>
    <row r="3238" spans="4:4">
      <c r="D3238" s="75"/>
    </row>
    <row r="3239" spans="4:4">
      <c r="D3239" s="75"/>
    </row>
    <row r="3240" spans="4:4">
      <c r="D3240" s="75"/>
    </row>
    <row r="3241" spans="4:4">
      <c r="D3241" s="75"/>
    </row>
    <row r="3242" spans="4:4">
      <c r="D3242" s="75"/>
    </row>
    <row r="3243" spans="4:4">
      <c r="D3243" s="75"/>
    </row>
    <row r="3244" spans="4:4">
      <c r="D3244" s="75"/>
    </row>
    <row r="3245" spans="4:4">
      <c r="D3245" s="75"/>
    </row>
    <row r="3246" spans="4:4">
      <c r="D3246" s="75"/>
    </row>
    <row r="3247" spans="4:4">
      <c r="D3247" s="75"/>
    </row>
    <row r="3248" spans="4:4">
      <c r="D3248" s="75"/>
    </row>
    <row r="3249" spans="4:4">
      <c r="D3249" s="75"/>
    </row>
    <row r="3250" spans="4:4">
      <c r="D3250" s="75"/>
    </row>
    <row r="3251" spans="4:4">
      <c r="D3251" s="75"/>
    </row>
    <row r="3252" spans="4:4">
      <c r="D3252" s="75"/>
    </row>
    <row r="3253" spans="4:4">
      <c r="D3253" s="75"/>
    </row>
    <row r="3254" spans="4:4">
      <c r="D3254" s="75"/>
    </row>
    <row r="3255" spans="4:4">
      <c r="D3255" s="75"/>
    </row>
    <row r="3256" spans="4:4">
      <c r="D3256" s="75"/>
    </row>
    <row r="3257" spans="4:4">
      <c r="D3257" s="75"/>
    </row>
    <row r="3258" spans="4:4">
      <c r="D3258" s="75"/>
    </row>
    <row r="3259" spans="4:4">
      <c r="D3259" s="75"/>
    </row>
    <row r="3260" spans="4:4">
      <c r="D3260" s="75"/>
    </row>
    <row r="3261" spans="4:4">
      <c r="D3261" s="75"/>
    </row>
    <row r="3262" spans="4:4">
      <c r="D3262" s="75"/>
    </row>
    <row r="3263" spans="4:4">
      <c r="D3263" s="75"/>
    </row>
    <row r="3264" spans="4:4">
      <c r="D3264" s="75"/>
    </row>
    <row r="3265" spans="4:4">
      <c r="D3265" s="75"/>
    </row>
    <row r="3266" spans="4:4">
      <c r="D3266" s="75"/>
    </row>
    <row r="3267" spans="4:4">
      <c r="D3267" s="75"/>
    </row>
    <row r="3268" spans="4:4">
      <c r="D3268" s="75"/>
    </row>
    <row r="3269" spans="4:4">
      <c r="D3269" s="75"/>
    </row>
    <row r="3270" spans="4:4">
      <c r="D3270" s="75"/>
    </row>
    <row r="3271" spans="4:4">
      <c r="D3271" s="75"/>
    </row>
    <row r="3272" spans="4:4">
      <c r="D3272" s="75"/>
    </row>
    <row r="3273" spans="4:4">
      <c r="D3273" s="75"/>
    </row>
    <row r="3274" spans="4:4">
      <c r="D3274" s="75"/>
    </row>
    <row r="3275" spans="4:4">
      <c r="D3275" s="75"/>
    </row>
    <row r="3276" spans="4:4">
      <c r="D3276" s="75"/>
    </row>
    <row r="3277" spans="4:4">
      <c r="D3277" s="75"/>
    </row>
    <row r="3278" spans="4:4">
      <c r="D3278" s="75"/>
    </row>
    <row r="3279" spans="4:4">
      <c r="D3279" s="75"/>
    </row>
    <row r="3280" spans="4:4">
      <c r="D3280" s="75"/>
    </row>
    <row r="3281" spans="4:4">
      <c r="D3281" s="75"/>
    </row>
    <row r="3282" spans="4:4">
      <c r="D3282" s="75"/>
    </row>
    <row r="3283" spans="4:4">
      <c r="D3283" s="75"/>
    </row>
    <row r="3284" spans="4:4">
      <c r="D3284" s="75"/>
    </row>
    <row r="3285" spans="4:4">
      <c r="D3285" s="75"/>
    </row>
    <row r="3286" spans="4:4">
      <c r="D3286" s="75"/>
    </row>
    <row r="3287" spans="4:4">
      <c r="D3287" s="75"/>
    </row>
    <row r="3288" spans="4:4">
      <c r="D3288" s="75"/>
    </row>
    <row r="3289" spans="4:4">
      <c r="D3289" s="75"/>
    </row>
    <row r="3290" spans="4:4">
      <c r="D3290" s="75"/>
    </row>
    <row r="3291" spans="4:4">
      <c r="D3291" s="75"/>
    </row>
    <row r="3292" spans="4:4">
      <c r="D3292" s="75"/>
    </row>
    <row r="3293" spans="4:4">
      <c r="D3293" s="75"/>
    </row>
    <row r="3294" spans="4:4">
      <c r="D3294" s="75"/>
    </row>
    <row r="3295" spans="4:4">
      <c r="D3295" s="75"/>
    </row>
    <row r="3296" spans="4:4">
      <c r="D3296" s="75"/>
    </row>
    <row r="3297" spans="4:4">
      <c r="D3297" s="75"/>
    </row>
    <row r="3298" spans="4:4">
      <c r="D3298" s="75"/>
    </row>
    <row r="3299" spans="4:4">
      <c r="D3299" s="75"/>
    </row>
    <row r="3300" spans="4:4">
      <c r="D3300" s="75"/>
    </row>
    <row r="3301" spans="4:4">
      <c r="D3301" s="75"/>
    </row>
    <row r="3302" spans="4:4">
      <c r="D3302" s="75"/>
    </row>
    <row r="3303" spans="4:4">
      <c r="D3303" s="75"/>
    </row>
    <row r="3304" spans="4:4">
      <c r="D3304" s="75"/>
    </row>
    <row r="3305" spans="4:4">
      <c r="D3305" s="75"/>
    </row>
    <row r="3306" spans="4:4">
      <c r="D3306" s="75"/>
    </row>
    <row r="3307" spans="4:4">
      <c r="D3307" s="75"/>
    </row>
    <row r="3308" spans="4:4">
      <c r="D3308" s="75"/>
    </row>
    <row r="3309" spans="4:4">
      <c r="D3309" s="75"/>
    </row>
    <row r="3310" spans="4:4">
      <c r="D3310" s="75"/>
    </row>
    <row r="3311" spans="4:4">
      <c r="D3311" s="75"/>
    </row>
    <row r="3312" spans="4:4">
      <c r="D3312" s="75"/>
    </row>
    <row r="3313" spans="4:4">
      <c r="D3313" s="75"/>
    </row>
    <row r="3314" spans="4:4">
      <c r="D3314" s="75"/>
    </row>
    <row r="3315" spans="4:4">
      <c r="D3315" s="75"/>
    </row>
    <row r="3316" spans="4:4">
      <c r="D3316" s="75"/>
    </row>
    <row r="3317" spans="4:4">
      <c r="D3317" s="75"/>
    </row>
    <row r="3318" spans="4:4">
      <c r="D3318" s="75"/>
    </row>
    <row r="3319" spans="4:4">
      <c r="D3319" s="75"/>
    </row>
    <row r="3320" spans="4:4">
      <c r="D3320" s="75"/>
    </row>
    <row r="3321" spans="4:4">
      <c r="D3321" s="75"/>
    </row>
    <row r="3322" spans="4:4">
      <c r="D3322" s="75"/>
    </row>
    <row r="3323" spans="4:4">
      <c r="D3323" s="75"/>
    </row>
    <row r="3324" spans="4:4">
      <c r="D3324" s="75"/>
    </row>
    <row r="3325" spans="4:4">
      <c r="D3325" s="75"/>
    </row>
    <row r="3326" spans="4:4">
      <c r="D3326" s="75"/>
    </row>
    <row r="3327" spans="4:4">
      <c r="D3327" s="75"/>
    </row>
    <row r="3328" spans="4:4">
      <c r="D3328" s="75"/>
    </row>
    <row r="3329" spans="4:4">
      <c r="D3329" s="75"/>
    </row>
    <row r="3330" spans="4:4">
      <c r="D3330" s="75"/>
    </row>
    <row r="3331" spans="4:4">
      <c r="D3331" s="75"/>
    </row>
    <row r="3332" spans="4:4">
      <c r="D3332" s="75"/>
    </row>
    <row r="3333" spans="4:4">
      <c r="D3333" s="75"/>
    </row>
    <row r="3334" spans="4:4">
      <c r="D3334" s="75"/>
    </row>
    <row r="3335" spans="4:4">
      <c r="D3335" s="75"/>
    </row>
    <row r="3336" spans="4:4">
      <c r="D3336" s="75"/>
    </row>
    <row r="3337" spans="4:4">
      <c r="D3337" s="75"/>
    </row>
    <row r="3338" spans="4:4">
      <c r="D3338" s="75"/>
    </row>
    <row r="3339" spans="4:4">
      <c r="D3339" s="75"/>
    </row>
    <row r="3340" spans="4:4">
      <c r="D3340" s="75"/>
    </row>
    <row r="3341" spans="4:4">
      <c r="D3341" s="75"/>
    </row>
    <row r="3342" spans="4:4">
      <c r="D3342" s="75"/>
    </row>
    <row r="3343" spans="4:4">
      <c r="D3343" s="75"/>
    </row>
    <row r="3344" spans="4:4">
      <c r="D3344" s="75"/>
    </row>
    <row r="3345" spans="4:4">
      <c r="D3345" s="75"/>
    </row>
    <row r="3346" spans="4:4">
      <c r="D3346" s="75"/>
    </row>
    <row r="3347" spans="4:4">
      <c r="D3347" s="75"/>
    </row>
    <row r="3348" spans="4:4">
      <c r="D3348" s="75"/>
    </row>
    <row r="3349" spans="4:4">
      <c r="D3349" s="75"/>
    </row>
    <row r="3350" spans="4:4">
      <c r="D3350" s="75"/>
    </row>
    <row r="3351" spans="4:4">
      <c r="D3351" s="75"/>
    </row>
    <row r="3352" spans="4:4">
      <c r="D3352" s="75"/>
    </row>
    <row r="3353" spans="4:4">
      <c r="D3353" s="75"/>
    </row>
    <row r="3354" spans="4:4">
      <c r="D3354" s="75"/>
    </row>
    <row r="3355" spans="4:4">
      <c r="D3355" s="75"/>
    </row>
    <row r="3356" spans="4:4">
      <c r="D3356" s="75"/>
    </row>
    <row r="3357" spans="4:4">
      <c r="D3357" s="75"/>
    </row>
    <row r="3358" spans="4:4">
      <c r="D3358" s="75"/>
    </row>
    <row r="3359" spans="4:4">
      <c r="D3359" s="75"/>
    </row>
    <row r="3360" spans="4:4">
      <c r="D3360" s="75"/>
    </row>
    <row r="3361" spans="4:4">
      <c r="D3361" s="75"/>
    </row>
    <row r="3362" spans="4:4">
      <c r="D3362" s="75"/>
    </row>
    <row r="3363" spans="4:4">
      <c r="D3363" s="75"/>
    </row>
    <row r="3364" spans="4:4">
      <c r="D3364" s="75"/>
    </row>
    <row r="3365" spans="4:4">
      <c r="D3365" s="75"/>
    </row>
    <row r="3366" spans="4:4">
      <c r="D3366" s="75"/>
    </row>
    <row r="3367" spans="4:4">
      <c r="D3367" s="75"/>
    </row>
    <row r="3368" spans="4:4">
      <c r="D3368" s="75"/>
    </row>
    <row r="3369" spans="4:4">
      <c r="D3369" s="75"/>
    </row>
    <row r="3370" spans="4:4">
      <c r="D3370" s="75"/>
    </row>
    <row r="3371" spans="4:4">
      <c r="D3371" s="75"/>
    </row>
    <row r="3372" spans="4:4">
      <c r="D3372" s="75"/>
    </row>
    <row r="3373" spans="4:4">
      <c r="D3373" s="75"/>
    </row>
    <row r="3374" spans="4:4">
      <c r="D3374" s="75"/>
    </row>
    <row r="3375" spans="4:4">
      <c r="D3375" s="75"/>
    </row>
    <row r="3376" spans="4:4">
      <c r="D3376" s="75"/>
    </row>
    <row r="3377" spans="4:4">
      <c r="D3377" s="75"/>
    </row>
    <row r="3378" spans="4:4">
      <c r="D3378" s="75"/>
    </row>
    <row r="3379" spans="4:4">
      <c r="D3379" s="75"/>
    </row>
    <row r="3380" spans="4:4">
      <c r="D3380" s="75"/>
    </row>
    <row r="3381" spans="4:4">
      <c r="D3381" s="75"/>
    </row>
    <row r="3382" spans="4:4">
      <c r="D3382" s="75"/>
    </row>
    <row r="3383" spans="4:4">
      <c r="D3383" s="75"/>
    </row>
    <row r="3384" spans="4:4">
      <c r="D3384" s="75"/>
    </row>
    <row r="3385" spans="4:4">
      <c r="D3385" s="75"/>
    </row>
    <row r="3386" spans="4:4">
      <c r="D3386" s="75"/>
    </row>
    <row r="3387" spans="4:4">
      <c r="D3387" s="75"/>
    </row>
    <row r="3388" spans="4:4">
      <c r="D3388" s="75"/>
    </row>
    <row r="3389" spans="4:4">
      <c r="D3389" s="75"/>
    </row>
    <row r="3390" spans="4:4">
      <c r="D3390" s="75"/>
    </row>
    <row r="3391" spans="4:4">
      <c r="D3391" s="75"/>
    </row>
    <row r="3392" spans="4:4">
      <c r="D3392" s="75"/>
    </row>
    <row r="3393" spans="4:4">
      <c r="D3393" s="75"/>
    </row>
    <row r="3394" spans="4:4">
      <c r="D3394" s="75"/>
    </row>
    <row r="3395" spans="4:4">
      <c r="D3395" s="75"/>
    </row>
    <row r="3396" spans="4:4">
      <c r="D3396" s="75"/>
    </row>
    <row r="3397" spans="4:4">
      <c r="D3397" s="75"/>
    </row>
    <row r="3398" spans="4:4">
      <c r="D3398" s="75"/>
    </row>
    <row r="3399" spans="4:4">
      <c r="D3399" s="75"/>
    </row>
    <row r="3400" spans="4:4">
      <c r="D3400" s="75"/>
    </row>
    <row r="3401" spans="4:4">
      <c r="D3401" s="75"/>
    </row>
    <row r="3402" spans="4:4">
      <c r="D3402" s="75"/>
    </row>
    <row r="3403" spans="4:4">
      <c r="D3403" s="75"/>
    </row>
    <row r="3404" spans="4:4">
      <c r="D3404" s="75"/>
    </row>
    <row r="3405" spans="4:4">
      <c r="D3405" s="75"/>
    </row>
    <row r="3406" spans="4:4">
      <c r="D3406" s="75"/>
    </row>
    <row r="3407" spans="4:4">
      <c r="D3407" s="75"/>
    </row>
    <row r="3408" spans="4:4">
      <c r="D3408" s="75"/>
    </row>
    <row r="3409" spans="4:4">
      <c r="D3409" s="75"/>
    </row>
    <row r="3410" spans="4:4">
      <c r="D3410" s="75"/>
    </row>
    <row r="3411" spans="4:4">
      <c r="D3411" s="75"/>
    </row>
    <row r="3412" spans="4:4">
      <c r="D3412" s="75"/>
    </row>
    <row r="3413" spans="4:4">
      <c r="D3413" s="75"/>
    </row>
    <row r="3414" spans="4:4">
      <c r="D3414" s="75"/>
    </row>
    <row r="3415" spans="4:4">
      <c r="D3415" s="75"/>
    </row>
    <row r="3416" spans="4:4">
      <c r="D3416" s="75"/>
    </row>
    <row r="3417" spans="4:4">
      <c r="D3417" s="75"/>
    </row>
    <row r="3418" spans="4:4">
      <c r="D3418" s="75"/>
    </row>
    <row r="3419" spans="4:4">
      <c r="D3419" s="75"/>
    </row>
    <row r="3420" spans="4:4">
      <c r="D3420" s="75"/>
    </row>
    <row r="3421" spans="4:4">
      <c r="D3421" s="75"/>
    </row>
    <row r="3422" spans="4:4">
      <c r="D3422" s="75"/>
    </row>
    <row r="3423" spans="4:4">
      <c r="D3423" s="75"/>
    </row>
    <row r="3424" spans="4:4">
      <c r="D3424" s="75"/>
    </row>
    <row r="3425" spans="4:4">
      <c r="D3425" s="75"/>
    </row>
    <row r="3426" spans="4:4">
      <c r="D3426" s="75"/>
    </row>
    <row r="3427" spans="4:4">
      <c r="D3427" s="75"/>
    </row>
    <row r="3428" spans="4:4">
      <c r="D3428" s="75"/>
    </row>
    <row r="3429" spans="4:4">
      <c r="D3429" s="75"/>
    </row>
    <row r="3430" spans="4:4">
      <c r="D3430" s="75"/>
    </row>
    <row r="3431" spans="4:4">
      <c r="D3431" s="75"/>
    </row>
    <row r="3432" spans="4:4">
      <c r="D3432" s="75"/>
    </row>
    <row r="3433" spans="4:4">
      <c r="D3433" s="75"/>
    </row>
    <row r="3434" spans="4:4">
      <c r="D3434" s="75"/>
    </row>
    <row r="3435" spans="4:4">
      <c r="D3435" s="75"/>
    </row>
    <row r="3436" spans="4:4">
      <c r="D3436" s="75"/>
    </row>
    <row r="3437" spans="4:4">
      <c r="D3437" s="75"/>
    </row>
    <row r="3438" spans="4:4">
      <c r="D3438" s="75"/>
    </row>
    <row r="3439" spans="4:4">
      <c r="D3439" s="75"/>
    </row>
    <row r="3440" spans="4:4">
      <c r="D3440" s="75"/>
    </row>
    <row r="3441" spans="4:4">
      <c r="D3441" s="75"/>
    </row>
    <row r="3442" spans="4:4">
      <c r="D3442" s="75"/>
    </row>
    <row r="3443" spans="4:4">
      <c r="D3443" s="75"/>
    </row>
    <row r="3444" spans="4:4">
      <c r="D3444" s="75"/>
    </row>
    <row r="3445" spans="4:4">
      <c r="D3445" s="75"/>
    </row>
    <row r="3446" spans="4:4">
      <c r="D3446" s="75"/>
    </row>
    <row r="3447" spans="4:4">
      <c r="D3447" s="75"/>
    </row>
    <row r="3448" spans="4:4">
      <c r="D3448" s="75"/>
    </row>
    <row r="3449" spans="4:4">
      <c r="D3449" s="75"/>
    </row>
    <row r="3450" spans="4:4">
      <c r="D3450" s="75"/>
    </row>
    <row r="3451" spans="4:4">
      <c r="D3451" s="75"/>
    </row>
    <row r="3452" spans="4:4">
      <c r="D3452" s="75"/>
    </row>
    <row r="3453" spans="4:4">
      <c r="D3453" s="75"/>
    </row>
    <row r="3454" spans="4:4">
      <c r="D3454" s="75"/>
    </row>
    <row r="3455" spans="4:4">
      <c r="D3455" s="75"/>
    </row>
    <row r="3456" spans="4:4">
      <c r="D3456" s="75"/>
    </row>
    <row r="3457" spans="4:4">
      <c r="D3457" s="75"/>
    </row>
    <row r="3458" spans="4:4">
      <c r="D3458" s="75"/>
    </row>
    <row r="3459" spans="4:4">
      <c r="D3459" s="75"/>
    </row>
    <row r="3460" spans="4:4">
      <c r="D3460" s="75"/>
    </row>
    <row r="3461" spans="4:4">
      <c r="D3461" s="75"/>
    </row>
    <row r="3462" spans="4:4">
      <c r="D3462" s="75"/>
    </row>
    <row r="3463" spans="4:4">
      <c r="D3463" s="75"/>
    </row>
    <row r="3464" spans="4:4">
      <c r="D3464" s="75"/>
    </row>
    <row r="3465" spans="4:4">
      <c r="D3465" s="75"/>
    </row>
    <row r="3466" spans="4:4">
      <c r="D3466" s="75"/>
    </row>
    <row r="3467" spans="4:4">
      <c r="D3467" s="75"/>
    </row>
    <row r="3468" spans="4:4">
      <c r="D3468" s="75"/>
    </row>
    <row r="3469" spans="4:4">
      <c r="D3469" s="75"/>
    </row>
    <row r="3470" spans="4:4">
      <c r="D3470" s="75"/>
    </row>
    <row r="3471" spans="4:4">
      <c r="D3471" s="75"/>
    </row>
    <row r="3472" spans="4:4">
      <c r="D3472" s="75"/>
    </row>
    <row r="3473" spans="4:4">
      <c r="D3473" s="75"/>
    </row>
    <row r="3474" spans="4:4">
      <c r="D3474" s="75"/>
    </row>
    <row r="3475" spans="4:4">
      <c r="D3475" s="75"/>
    </row>
    <row r="3476" spans="4:4">
      <c r="D3476" s="75"/>
    </row>
    <row r="3477" spans="4:4">
      <c r="D3477" s="75"/>
    </row>
    <row r="3478" spans="4:4">
      <c r="D3478" s="75"/>
    </row>
    <row r="3479" spans="4:4">
      <c r="D3479" s="75"/>
    </row>
    <row r="3480" spans="4:4">
      <c r="D3480" s="75"/>
    </row>
    <row r="3481" spans="4:4">
      <c r="D3481" s="75"/>
    </row>
    <row r="3482" spans="4:4">
      <c r="D3482" s="75"/>
    </row>
    <row r="3483" spans="4:4">
      <c r="D3483" s="75"/>
    </row>
    <row r="3484" spans="4:4">
      <c r="D3484" s="75"/>
    </row>
    <row r="3485" spans="4:4">
      <c r="D3485" s="75"/>
    </row>
    <row r="3486" spans="4:4">
      <c r="D3486" s="75"/>
    </row>
    <row r="3487" spans="4:4">
      <c r="D3487" s="75"/>
    </row>
    <row r="3488" spans="4:4">
      <c r="D3488" s="75"/>
    </row>
    <row r="3489" spans="4:4">
      <c r="D3489" s="75"/>
    </row>
    <row r="3490" spans="4:4">
      <c r="D3490" s="75"/>
    </row>
    <row r="3491" spans="4:4">
      <c r="D3491" s="75"/>
    </row>
    <row r="3492" spans="4:4">
      <c r="D3492" s="75"/>
    </row>
    <row r="3493" spans="4:4">
      <c r="D3493" s="75"/>
    </row>
    <row r="3494" spans="4:4">
      <c r="D3494" s="75"/>
    </row>
    <row r="3495" spans="4:4">
      <c r="D3495" s="75"/>
    </row>
    <row r="3496" spans="4:4">
      <c r="D3496" s="75"/>
    </row>
    <row r="3497" spans="4:4">
      <c r="D3497" s="75"/>
    </row>
    <row r="3498" spans="4:4">
      <c r="D3498" s="75"/>
    </row>
    <row r="3499" spans="4:4">
      <c r="D3499" s="75"/>
    </row>
    <row r="3500" spans="4:4">
      <c r="D3500" s="75"/>
    </row>
    <row r="3501" spans="4:4">
      <c r="D3501" s="75"/>
    </row>
    <row r="3502" spans="4:4">
      <c r="D3502" s="75"/>
    </row>
    <row r="3503" spans="4:4">
      <c r="D3503" s="75"/>
    </row>
    <row r="3504" spans="4:4">
      <c r="D3504" s="75"/>
    </row>
    <row r="3505" spans="4:4">
      <c r="D3505" s="75"/>
    </row>
    <row r="3506" spans="4:4">
      <c r="D3506" s="75"/>
    </row>
    <row r="3507" spans="4:4">
      <c r="D3507" s="75"/>
    </row>
    <row r="3508" spans="4:4">
      <c r="D3508" s="75"/>
    </row>
    <row r="3509" spans="4:4">
      <c r="D3509" s="75"/>
    </row>
    <row r="3510" spans="4:4">
      <c r="D3510" s="75"/>
    </row>
    <row r="3511" spans="4:4">
      <c r="D3511" s="75"/>
    </row>
    <row r="3512" spans="4:4">
      <c r="D3512" s="75"/>
    </row>
    <row r="3513" spans="4:4">
      <c r="D3513" s="75"/>
    </row>
    <row r="3514" spans="4:4">
      <c r="D3514" s="75"/>
    </row>
    <row r="3515" spans="4:4">
      <c r="D3515" s="75"/>
    </row>
    <row r="3516" spans="4:4">
      <c r="D3516" s="75"/>
    </row>
    <row r="3517" spans="4:4">
      <c r="D3517" s="75"/>
    </row>
    <row r="3518" spans="4:4">
      <c r="D3518" s="75"/>
    </row>
    <row r="3519" spans="4:4">
      <c r="D3519" s="75"/>
    </row>
    <row r="3520" spans="4:4">
      <c r="D3520" s="75"/>
    </row>
    <row r="3521" spans="4:4">
      <c r="D3521" s="75"/>
    </row>
    <row r="3522" spans="4:4">
      <c r="D3522" s="75"/>
    </row>
    <row r="3523" spans="4:4">
      <c r="D3523" s="75"/>
    </row>
    <row r="3524" spans="4:4">
      <c r="D3524" s="75"/>
    </row>
    <row r="3525" spans="4:4">
      <c r="D3525" s="75"/>
    </row>
    <row r="3526" spans="4:4">
      <c r="D3526" s="75"/>
    </row>
    <row r="3527" spans="4:4">
      <c r="D3527" s="75"/>
    </row>
    <row r="3528" spans="4:4">
      <c r="D3528" s="75"/>
    </row>
    <row r="3529" spans="4:4">
      <c r="D3529" s="75"/>
    </row>
    <row r="3530" spans="4:4">
      <c r="D3530" s="75"/>
    </row>
    <row r="3531" spans="4:4">
      <c r="D3531" s="75"/>
    </row>
    <row r="3532" spans="4:4">
      <c r="D3532" s="75"/>
    </row>
    <row r="3533" spans="4:4">
      <c r="D3533" s="75"/>
    </row>
    <row r="3534" spans="4:4">
      <c r="D3534" s="75"/>
    </row>
    <row r="3535" spans="4:4">
      <c r="D3535" s="75"/>
    </row>
    <row r="3536" spans="4:4">
      <c r="D3536" s="75"/>
    </row>
    <row r="3537" spans="4:4">
      <c r="D3537" s="75"/>
    </row>
    <row r="3538" spans="4:4">
      <c r="D3538" s="75"/>
    </row>
    <row r="3539" spans="4:4">
      <c r="D3539" s="75"/>
    </row>
    <row r="3540" spans="4:4">
      <c r="D3540" s="75"/>
    </row>
    <row r="3541" spans="4:4">
      <c r="D3541" s="75"/>
    </row>
    <row r="3542" spans="4:4">
      <c r="D3542" s="75"/>
    </row>
    <row r="3543" spans="4:4">
      <c r="D3543" s="75"/>
    </row>
    <row r="3544" spans="4:4">
      <c r="D3544" s="75"/>
    </row>
    <row r="3545" spans="4:4">
      <c r="D3545" s="75"/>
    </row>
    <row r="3546" spans="4:4">
      <c r="D3546" s="75"/>
    </row>
    <row r="3547" spans="4:4">
      <c r="D3547" s="75"/>
    </row>
    <row r="3548" spans="4:4">
      <c r="D3548" s="75"/>
    </row>
    <row r="3549" spans="4:4">
      <c r="D3549" s="75"/>
    </row>
    <row r="3550" spans="4:4">
      <c r="D3550" s="75"/>
    </row>
    <row r="3551" spans="4:4">
      <c r="D3551" s="75"/>
    </row>
    <row r="3552" spans="4:4">
      <c r="D3552" s="75"/>
    </row>
    <row r="3553" spans="4:4">
      <c r="D3553" s="75"/>
    </row>
    <row r="3554" spans="4:4">
      <c r="D3554" s="75"/>
    </row>
    <row r="3555" spans="4:4">
      <c r="D3555" s="75"/>
    </row>
    <row r="3556" spans="4:4">
      <c r="D3556" s="75"/>
    </row>
    <row r="3557" spans="4:4">
      <c r="D3557" s="75"/>
    </row>
    <row r="3558" spans="4:4">
      <c r="D3558" s="75"/>
    </row>
    <row r="3559" spans="4:4">
      <c r="D3559" s="75"/>
    </row>
    <row r="3560" spans="4:4">
      <c r="D3560" s="75"/>
    </row>
    <row r="3561" spans="4:4">
      <c r="D3561" s="75"/>
    </row>
    <row r="3562" spans="4:4">
      <c r="D3562" s="75"/>
    </row>
    <row r="3563" spans="4:4">
      <c r="D3563" s="75"/>
    </row>
    <row r="3564" spans="4:4">
      <c r="D3564" s="75"/>
    </row>
    <row r="3565" spans="4:4">
      <c r="D3565" s="75"/>
    </row>
    <row r="3566" spans="4:4">
      <c r="D3566" s="75"/>
    </row>
    <row r="3567" spans="4:4">
      <c r="D3567" s="75"/>
    </row>
    <row r="3568" spans="4:4">
      <c r="D3568" s="75"/>
    </row>
    <row r="3569" spans="4:4">
      <c r="D3569" s="75"/>
    </row>
    <row r="3570" spans="4:4">
      <c r="D3570" s="75"/>
    </row>
    <row r="3571" spans="4:4">
      <c r="D3571" s="75"/>
    </row>
    <row r="3572" spans="4:4">
      <c r="D3572" s="75"/>
    </row>
    <row r="3573" spans="4:4">
      <c r="D3573" s="75"/>
    </row>
    <row r="3574" spans="4:4">
      <c r="D3574" s="75"/>
    </row>
    <row r="3575" spans="4:4">
      <c r="D3575" s="75"/>
    </row>
    <row r="3576" spans="4:4">
      <c r="D3576" s="75"/>
    </row>
    <row r="3577" spans="4:4">
      <c r="D3577" s="75"/>
    </row>
    <row r="3578" spans="4:4">
      <c r="D3578" s="75"/>
    </row>
    <row r="3579" spans="4:4">
      <c r="D3579" s="75"/>
    </row>
    <row r="3580" spans="4:4">
      <c r="D3580" s="75"/>
    </row>
    <row r="3581" spans="4:4">
      <c r="D3581" s="75"/>
    </row>
    <row r="3582" spans="4:4">
      <c r="D3582" s="75"/>
    </row>
    <row r="3583" spans="4:4">
      <c r="D3583" s="75"/>
    </row>
    <row r="3584" spans="4:4">
      <c r="D3584" s="75"/>
    </row>
    <row r="3585" spans="4:4">
      <c r="D3585" s="75"/>
    </row>
    <row r="3586" spans="4:4">
      <c r="D3586" s="75"/>
    </row>
    <row r="3587" spans="4:4">
      <c r="D3587" s="75"/>
    </row>
    <row r="3588" spans="4:4">
      <c r="D3588" s="75"/>
    </row>
    <row r="3589" spans="4:4">
      <c r="D3589" s="75"/>
    </row>
    <row r="3590" spans="4:4">
      <c r="D3590" s="75"/>
    </row>
    <row r="3591" spans="4:4">
      <c r="D3591" s="75"/>
    </row>
    <row r="3592" spans="4:4">
      <c r="D3592" s="75"/>
    </row>
    <row r="3593" spans="4:4">
      <c r="D3593" s="75"/>
    </row>
    <row r="3594" spans="4:4">
      <c r="D3594" s="75"/>
    </row>
    <row r="3595" spans="4:4">
      <c r="D3595" s="75"/>
    </row>
    <row r="3596" spans="4:4">
      <c r="D3596" s="75"/>
    </row>
    <row r="3597" spans="4:4">
      <c r="D3597" s="75"/>
    </row>
    <row r="3598" spans="4:4">
      <c r="D3598" s="75"/>
    </row>
    <row r="3599" spans="4:4">
      <c r="D3599" s="75"/>
    </row>
    <row r="3600" spans="4:4">
      <c r="D3600" s="75"/>
    </row>
    <row r="3601" spans="4:4">
      <c r="D3601" s="75"/>
    </row>
    <row r="3602" spans="4:4">
      <c r="D3602" s="75"/>
    </row>
    <row r="3603" spans="4:4">
      <c r="D3603" s="75"/>
    </row>
    <row r="3604" spans="4:4">
      <c r="D3604" s="75"/>
    </row>
    <row r="3605" spans="4:4">
      <c r="D3605" s="75"/>
    </row>
    <row r="3606" spans="4:4">
      <c r="D3606" s="75"/>
    </row>
    <row r="3607" spans="4:4">
      <c r="D3607" s="75"/>
    </row>
    <row r="3608" spans="4:4">
      <c r="D3608" s="75"/>
    </row>
    <row r="3609" spans="4:4">
      <c r="D3609" s="75"/>
    </row>
    <row r="3610" spans="4:4">
      <c r="D3610" s="75"/>
    </row>
    <row r="3611" spans="4:4">
      <c r="D3611" s="75"/>
    </row>
    <row r="3612" spans="4:4">
      <c r="D3612" s="75"/>
    </row>
    <row r="3613" spans="4:4">
      <c r="D3613" s="75"/>
    </row>
    <row r="3614" spans="4:4">
      <c r="D3614" s="75"/>
    </row>
    <row r="3615" spans="4:4">
      <c r="D3615" s="75"/>
    </row>
    <row r="3616" spans="4:4">
      <c r="D3616" s="75"/>
    </row>
    <row r="3617" spans="4:4">
      <c r="D3617" s="75"/>
    </row>
    <row r="3618" spans="4:4">
      <c r="D3618" s="75"/>
    </row>
    <row r="3619" spans="4:4">
      <c r="D3619" s="75"/>
    </row>
    <row r="3620" spans="4:4">
      <c r="D3620" s="75"/>
    </row>
    <row r="3621" spans="4:4">
      <c r="D3621" s="75"/>
    </row>
    <row r="3622" spans="4:4">
      <c r="D3622" s="75"/>
    </row>
    <row r="3623" spans="4:4">
      <c r="D3623" s="75"/>
    </row>
    <row r="3624" spans="4:4">
      <c r="D3624" s="75"/>
    </row>
    <row r="3625" spans="4:4">
      <c r="D3625" s="75"/>
    </row>
    <row r="3626" spans="4:4">
      <c r="D3626" s="75"/>
    </row>
    <row r="3627" spans="4:4">
      <c r="D3627" s="75"/>
    </row>
    <row r="3628" spans="4:4">
      <c r="D3628" s="75"/>
    </row>
    <row r="3629" spans="4:4">
      <c r="D3629" s="75"/>
    </row>
    <row r="3630" spans="4:4">
      <c r="D3630" s="75"/>
    </row>
    <row r="3631" spans="4:4">
      <c r="D3631" s="75"/>
    </row>
    <row r="3632" spans="4:4">
      <c r="D3632" s="75"/>
    </row>
    <row r="3633" spans="4:4">
      <c r="D3633" s="75"/>
    </row>
    <row r="3634" spans="4:4">
      <c r="D3634" s="75"/>
    </row>
    <row r="3635" spans="4:4">
      <c r="D3635" s="75"/>
    </row>
    <row r="3636" spans="4:4">
      <c r="D3636" s="75"/>
    </row>
    <row r="3637" spans="4:4">
      <c r="D3637" s="75"/>
    </row>
    <row r="3638" spans="4:4">
      <c r="D3638" s="75"/>
    </row>
    <row r="3639" spans="4:4">
      <c r="D3639" s="75"/>
    </row>
    <row r="3640" spans="4:4">
      <c r="D3640" s="75"/>
    </row>
    <row r="3641" spans="4:4">
      <c r="D3641" s="75"/>
    </row>
    <row r="3642" spans="4:4">
      <c r="D3642" s="75"/>
    </row>
    <row r="3643" spans="4:4">
      <c r="D3643" s="75"/>
    </row>
    <row r="3644" spans="4:4">
      <c r="D3644" s="75"/>
    </row>
    <row r="3645" spans="4:4">
      <c r="D3645" s="75"/>
    </row>
    <row r="3646" spans="4:4">
      <c r="D3646" s="75"/>
    </row>
    <row r="3647" spans="4:4">
      <c r="D3647" s="75"/>
    </row>
    <row r="3648" spans="4:4">
      <c r="D3648" s="75"/>
    </row>
    <row r="3649" spans="4:4">
      <c r="D3649" s="75"/>
    </row>
    <row r="3650" spans="4:4">
      <c r="D3650" s="75"/>
    </row>
    <row r="3651" spans="4:4">
      <c r="D3651" s="75"/>
    </row>
    <row r="3652" spans="4:4">
      <c r="D3652" s="75"/>
    </row>
    <row r="3653" spans="4:4">
      <c r="D3653" s="75"/>
    </row>
    <row r="3654" spans="4:4">
      <c r="D3654" s="75"/>
    </row>
    <row r="3655" spans="4:4">
      <c r="D3655" s="75"/>
    </row>
    <row r="3656" spans="4:4">
      <c r="D3656" s="75"/>
    </row>
    <row r="3657" spans="4:4">
      <c r="D3657" s="75"/>
    </row>
    <row r="3658" spans="4:4">
      <c r="D3658" s="75"/>
    </row>
    <row r="3659" spans="4:4">
      <c r="D3659" s="75"/>
    </row>
    <row r="3660" spans="4:4">
      <c r="D3660" s="75"/>
    </row>
    <row r="3661" spans="4:4">
      <c r="D3661" s="75"/>
    </row>
    <row r="3662" spans="4:4">
      <c r="D3662" s="75"/>
    </row>
    <row r="3663" spans="4:4">
      <c r="D3663" s="75"/>
    </row>
    <row r="3664" spans="4:4">
      <c r="D3664" s="75"/>
    </row>
    <row r="3665" spans="4:4">
      <c r="D3665" s="75"/>
    </row>
    <row r="3666" spans="4:4">
      <c r="D3666" s="75"/>
    </row>
    <row r="3667" spans="4:4">
      <c r="D3667" s="75"/>
    </row>
    <row r="3668" spans="4:4">
      <c r="D3668" s="75"/>
    </row>
    <row r="3669" spans="4:4">
      <c r="D3669" s="75"/>
    </row>
    <row r="3670" spans="4:4">
      <c r="D3670" s="75"/>
    </row>
    <row r="3671" spans="4:4">
      <c r="D3671" s="75"/>
    </row>
    <row r="3672" spans="4:4">
      <c r="D3672" s="75"/>
    </row>
    <row r="3673" spans="4:4">
      <c r="D3673" s="75"/>
    </row>
    <row r="3674" spans="4:4">
      <c r="D3674" s="75"/>
    </row>
    <row r="3675" spans="4:4">
      <c r="D3675" s="75"/>
    </row>
    <row r="3676" spans="4:4">
      <c r="D3676" s="75"/>
    </row>
    <row r="3677" spans="4:4">
      <c r="D3677" s="75"/>
    </row>
    <row r="3678" spans="4:4">
      <c r="D3678" s="75"/>
    </row>
    <row r="3679" spans="4:4">
      <c r="D3679" s="75"/>
    </row>
    <row r="3680" spans="4:4">
      <c r="D3680" s="75"/>
    </row>
    <row r="3681" spans="4:4">
      <c r="D3681" s="75"/>
    </row>
    <row r="3682" spans="4:4">
      <c r="D3682" s="75"/>
    </row>
    <row r="3683" spans="4:4">
      <c r="D3683" s="75"/>
    </row>
    <row r="3684" spans="4:4">
      <c r="D3684" s="75"/>
    </row>
    <row r="3685" spans="4:4">
      <c r="D3685" s="75"/>
    </row>
    <row r="3686" spans="4:4">
      <c r="D3686" s="75"/>
    </row>
    <row r="3687" spans="4:4">
      <c r="D3687" s="75"/>
    </row>
    <row r="3688" spans="4:4">
      <c r="D3688" s="75"/>
    </row>
    <row r="3689" spans="4:4">
      <c r="D3689" s="75"/>
    </row>
    <row r="3690" spans="4:4">
      <c r="D3690" s="75"/>
    </row>
    <row r="3691" spans="4:4">
      <c r="D3691" s="75"/>
    </row>
    <row r="3692" spans="4:4">
      <c r="D3692" s="75"/>
    </row>
    <row r="3693" spans="4:4">
      <c r="D3693" s="75"/>
    </row>
    <row r="3694" spans="4:4">
      <c r="D3694" s="75"/>
    </row>
    <row r="3695" spans="4:4">
      <c r="D3695" s="75"/>
    </row>
    <row r="3696" spans="4:4">
      <c r="D3696" s="75"/>
    </row>
    <row r="3697" spans="4:4">
      <c r="D3697" s="75"/>
    </row>
    <row r="3698" spans="4:4">
      <c r="D3698" s="75"/>
    </row>
    <row r="3699" spans="4:4">
      <c r="D3699" s="75"/>
    </row>
    <row r="3700" spans="4:4">
      <c r="D3700" s="75"/>
    </row>
    <row r="3701" spans="4:4">
      <c r="D3701" s="75"/>
    </row>
    <row r="3702" spans="4:4">
      <c r="D3702" s="75"/>
    </row>
    <row r="3703" spans="4:4">
      <c r="D3703" s="75"/>
    </row>
    <row r="3704" spans="4:4">
      <c r="D3704" s="75"/>
    </row>
    <row r="3705" spans="4:4">
      <c r="D3705" s="75"/>
    </row>
    <row r="3706" spans="4:4">
      <c r="D3706" s="75"/>
    </row>
    <row r="3707" spans="4:4">
      <c r="D3707" s="75"/>
    </row>
    <row r="3708" spans="4:4">
      <c r="D3708" s="75"/>
    </row>
    <row r="3709" spans="4:4">
      <c r="D3709" s="75"/>
    </row>
    <row r="3710" spans="4:4">
      <c r="D3710" s="75"/>
    </row>
    <row r="3711" spans="4:4">
      <c r="D3711" s="75"/>
    </row>
    <row r="3712" spans="4:4">
      <c r="D3712" s="75"/>
    </row>
    <row r="3713" spans="4:4">
      <c r="D3713" s="75"/>
    </row>
    <row r="3714" spans="4:4">
      <c r="D3714" s="75"/>
    </row>
    <row r="3715" spans="4:4">
      <c r="D3715" s="75"/>
    </row>
    <row r="3716" spans="4:4">
      <c r="D3716" s="75"/>
    </row>
    <row r="3717" spans="4:4">
      <c r="D3717" s="75"/>
    </row>
    <row r="3718" spans="4:4">
      <c r="D3718" s="75"/>
    </row>
    <row r="3719" spans="4:4">
      <c r="D3719" s="75"/>
    </row>
    <row r="3720" spans="4:4">
      <c r="D3720" s="75"/>
    </row>
    <row r="3721" spans="4:4">
      <c r="D3721" s="75"/>
    </row>
    <row r="3722" spans="4:4">
      <c r="D3722" s="75"/>
    </row>
    <row r="3723" spans="4:4">
      <c r="D3723" s="75"/>
    </row>
    <row r="3724" spans="4:4">
      <c r="D3724" s="75"/>
    </row>
    <row r="3725" spans="4:4">
      <c r="D3725" s="75"/>
    </row>
    <row r="3726" spans="4:4">
      <c r="D3726" s="75"/>
    </row>
    <row r="3727" spans="4:4">
      <c r="D3727" s="75"/>
    </row>
    <row r="3728" spans="4:4">
      <c r="D3728" s="75"/>
    </row>
    <row r="3729" spans="4:4">
      <c r="D3729" s="75"/>
    </row>
    <row r="3730" spans="4:4">
      <c r="D3730" s="75"/>
    </row>
    <row r="3731" spans="4:4">
      <c r="D3731" s="75"/>
    </row>
    <row r="3732" spans="4:4">
      <c r="D3732" s="75"/>
    </row>
    <row r="3733" spans="4:4">
      <c r="D3733" s="75"/>
    </row>
    <row r="3734" spans="4:4">
      <c r="D3734" s="75"/>
    </row>
    <row r="3735" spans="4:4">
      <c r="D3735" s="75"/>
    </row>
    <row r="3736" spans="4:4">
      <c r="D3736" s="75"/>
    </row>
    <row r="3737" spans="4:4">
      <c r="D3737" s="75"/>
    </row>
    <row r="3738" spans="4:4">
      <c r="D3738" s="75"/>
    </row>
    <row r="3739" spans="4:4">
      <c r="D3739" s="75"/>
    </row>
    <row r="3740" spans="4:4">
      <c r="D3740" s="75"/>
    </row>
    <row r="3741" spans="4:4">
      <c r="D3741" s="75"/>
    </row>
    <row r="3742" spans="4:4">
      <c r="D3742" s="75"/>
    </row>
    <row r="3743" spans="4:4">
      <c r="D3743" s="75"/>
    </row>
    <row r="3744" spans="4:4">
      <c r="D3744" s="75"/>
    </row>
    <row r="3745" spans="4:4">
      <c r="D3745" s="75"/>
    </row>
    <row r="3746" spans="4:4">
      <c r="D3746" s="75"/>
    </row>
    <row r="3747" spans="4:4">
      <c r="D3747" s="75"/>
    </row>
    <row r="3748" spans="4:4">
      <c r="D3748" s="75"/>
    </row>
    <row r="3749" spans="4:4">
      <c r="D3749" s="75"/>
    </row>
    <row r="3750" spans="4:4">
      <c r="D3750" s="75"/>
    </row>
    <row r="3751" spans="4:4">
      <c r="D3751" s="75"/>
    </row>
    <row r="3752" spans="4:4">
      <c r="D3752" s="75"/>
    </row>
    <row r="3753" spans="4:4">
      <c r="D3753" s="75"/>
    </row>
    <row r="3754" spans="4:4">
      <c r="D3754" s="75"/>
    </row>
    <row r="3755" spans="4:4">
      <c r="D3755" s="75"/>
    </row>
    <row r="3756" spans="4:4">
      <c r="D3756" s="75"/>
    </row>
    <row r="3757" spans="4:4">
      <c r="D3757" s="75"/>
    </row>
    <row r="3758" spans="4:4">
      <c r="D3758" s="75"/>
    </row>
    <row r="3759" spans="4:4">
      <c r="D3759" s="75"/>
    </row>
    <row r="3760" spans="4:4">
      <c r="D3760" s="75"/>
    </row>
    <row r="3761" spans="4:4">
      <c r="D3761" s="75"/>
    </row>
    <row r="3762" spans="4:4">
      <c r="D3762" s="75"/>
    </row>
    <row r="3763" spans="4:4">
      <c r="D3763" s="75"/>
    </row>
    <row r="3764" spans="4:4">
      <c r="D3764" s="75"/>
    </row>
    <row r="3765" spans="4:4">
      <c r="D3765" s="75"/>
    </row>
    <row r="3766" spans="4:4">
      <c r="D3766" s="75"/>
    </row>
    <row r="3767" spans="4:4">
      <c r="D3767" s="75"/>
    </row>
    <row r="3768" spans="4:4">
      <c r="D3768" s="75"/>
    </row>
    <row r="3769" spans="4:4">
      <c r="D3769" s="75"/>
    </row>
    <row r="3770" spans="4:4">
      <c r="D3770" s="75"/>
    </row>
    <row r="3771" spans="4:4">
      <c r="D3771" s="75"/>
    </row>
    <row r="3772" spans="4:4">
      <c r="D3772" s="75"/>
    </row>
    <row r="3773" spans="4:4">
      <c r="D3773" s="75"/>
    </row>
    <row r="3774" spans="4:4">
      <c r="D3774" s="75"/>
    </row>
    <row r="3775" spans="4:4">
      <c r="D3775" s="75"/>
    </row>
    <row r="3776" spans="4:4">
      <c r="D3776" s="75"/>
    </row>
    <row r="3777" spans="4:4">
      <c r="D3777" s="75"/>
    </row>
    <row r="3778" spans="4:4">
      <c r="D3778" s="75"/>
    </row>
    <row r="3779" spans="4:4">
      <c r="D3779" s="75"/>
    </row>
    <row r="3780" spans="4:4">
      <c r="D3780" s="75"/>
    </row>
    <row r="3781" spans="4:4">
      <c r="D3781" s="75"/>
    </row>
    <row r="3782" spans="4:4">
      <c r="D3782" s="75"/>
    </row>
    <row r="3783" spans="4:4">
      <c r="D3783" s="75"/>
    </row>
    <row r="3784" spans="4:4">
      <c r="D3784" s="75"/>
    </row>
    <row r="3785" spans="4:4">
      <c r="D3785" s="75"/>
    </row>
    <row r="3786" spans="4:4">
      <c r="D3786" s="75"/>
    </row>
    <row r="3787" spans="4:4">
      <c r="D3787" s="75"/>
    </row>
    <row r="3788" spans="4:4">
      <c r="D3788" s="75"/>
    </row>
    <row r="3789" spans="4:4">
      <c r="D3789" s="75"/>
    </row>
    <row r="3790" spans="4:4">
      <c r="D3790" s="75"/>
    </row>
    <row r="3791" spans="4:4">
      <c r="D3791" s="75"/>
    </row>
    <row r="3792" spans="4:4">
      <c r="D3792" s="75"/>
    </row>
    <row r="3793" spans="4:4">
      <c r="D3793" s="75"/>
    </row>
    <row r="3794" spans="4:4">
      <c r="D3794" s="75"/>
    </row>
    <row r="3795" spans="4:4">
      <c r="D3795" s="75"/>
    </row>
    <row r="3796" spans="4:4">
      <c r="D3796" s="75"/>
    </row>
    <row r="3797" spans="4:4">
      <c r="D3797" s="75"/>
    </row>
    <row r="3798" spans="4:4">
      <c r="D3798" s="75"/>
    </row>
    <row r="3799" spans="4:4">
      <c r="D3799" s="75"/>
    </row>
    <row r="3800" spans="4:4">
      <c r="D3800" s="75"/>
    </row>
    <row r="3801" spans="4:4">
      <c r="D3801" s="75"/>
    </row>
    <row r="3802" spans="4:4">
      <c r="D3802" s="75"/>
    </row>
    <row r="3803" spans="4:4">
      <c r="D3803" s="75"/>
    </row>
    <row r="3804" spans="4:4">
      <c r="D3804" s="75"/>
    </row>
    <row r="3805" spans="4:4">
      <c r="D3805" s="75"/>
    </row>
    <row r="3806" spans="4:4">
      <c r="D3806" s="75"/>
    </row>
    <row r="3807" spans="4:4">
      <c r="D3807" s="75"/>
    </row>
    <row r="3808" spans="4:4">
      <c r="D3808" s="75"/>
    </row>
    <row r="3809" spans="4:4">
      <c r="D3809" s="75"/>
    </row>
    <row r="3810" spans="4:4">
      <c r="D3810" s="75"/>
    </row>
    <row r="3811" spans="4:4">
      <c r="D3811" s="75"/>
    </row>
    <row r="3812" spans="4:4">
      <c r="D3812" s="75"/>
    </row>
    <row r="3813" spans="4:4">
      <c r="D3813" s="75"/>
    </row>
    <row r="3814" spans="4:4">
      <c r="D3814" s="75"/>
    </row>
    <row r="3815" spans="4:4">
      <c r="D3815" s="75"/>
    </row>
    <row r="3816" spans="4:4">
      <c r="D3816" s="75"/>
    </row>
    <row r="3817" spans="4:4">
      <c r="D3817" s="75"/>
    </row>
    <row r="3818" spans="4:4">
      <c r="D3818" s="75"/>
    </row>
    <row r="3819" spans="4:4">
      <c r="D3819" s="75"/>
    </row>
    <row r="3820" spans="4:4">
      <c r="D3820" s="75"/>
    </row>
    <row r="3821" spans="4:4">
      <c r="D3821" s="75"/>
    </row>
    <row r="3822" spans="4:4">
      <c r="D3822" s="75"/>
    </row>
    <row r="3823" spans="4:4">
      <c r="D3823" s="75"/>
    </row>
    <row r="3824" spans="4:4">
      <c r="D3824" s="75"/>
    </row>
    <row r="3825" spans="4:4">
      <c r="D3825" s="75"/>
    </row>
    <row r="3826" spans="4:4">
      <c r="D3826" s="75"/>
    </row>
    <row r="3827" spans="4:4">
      <c r="D3827" s="75"/>
    </row>
    <row r="3828" spans="4:4">
      <c r="D3828" s="75"/>
    </row>
    <row r="3829" spans="4:4">
      <c r="D3829" s="75"/>
    </row>
    <row r="3830" spans="4:4">
      <c r="D3830" s="75"/>
    </row>
    <row r="3831" spans="4:4">
      <c r="D3831" s="75"/>
    </row>
    <row r="3832" spans="4:4">
      <c r="D3832" s="75"/>
    </row>
    <row r="3833" spans="4:4">
      <c r="D3833" s="75"/>
    </row>
    <row r="3834" spans="4:4">
      <c r="D3834" s="75"/>
    </row>
    <row r="3835" spans="4:4">
      <c r="D3835" s="75"/>
    </row>
    <row r="3836" spans="4:4">
      <c r="D3836" s="75"/>
    </row>
    <row r="3837" spans="4:4">
      <c r="D3837" s="75"/>
    </row>
    <row r="3838" spans="4:4">
      <c r="D3838" s="75"/>
    </row>
    <row r="3839" spans="4:4">
      <c r="D3839" s="75"/>
    </row>
    <row r="3840" spans="4:4">
      <c r="D3840" s="75"/>
    </row>
    <row r="3841" spans="4:4">
      <c r="D3841" s="75"/>
    </row>
    <row r="3842" spans="4:4">
      <c r="D3842" s="75"/>
    </row>
    <row r="3843" spans="4:4">
      <c r="D3843" s="75"/>
    </row>
    <row r="3844" spans="4:4">
      <c r="D3844" s="75"/>
    </row>
    <row r="3845" spans="4:4">
      <c r="D3845" s="75"/>
    </row>
    <row r="3846" spans="4:4">
      <c r="D3846" s="75"/>
    </row>
    <row r="3847" spans="4:4">
      <c r="D3847" s="75"/>
    </row>
    <row r="3848" spans="4:4">
      <c r="D3848" s="75"/>
    </row>
    <row r="3849" spans="4:4">
      <c r="D3849" s="75"/>
    </row>
    <row r="3850" spans="4:4">
      <c r="D3850" s="75"/>
    </row>
    <row r="3851" spans="4:4">
      <c r="D3851" s="75"/>
    </row>
    <row r="3852" spans="4:4">
      <c r="D3852" s="75"/>
    </row>
    <row r="3853" spans="4:4">
      <c r="D3853" s="75"/>
    </row>
    <row r="3854" spans="4:4">
      <c r="D3854" s="75"/>
    </row>
    <row r="3855" spans="4:4">
      <c r="D3855" s="75"/>
    </row>
    <row r="3856" spans="4:4">
      <c r="D3856" s="75"/>
    </row>
    <row r="3857" spans="4:4">
      <c r="D3857" s="75"/>
    </row>
    <row r="3858" spans="4:4">
      <c r="D3858" s="75"/>
    </row>
    <row r="3859" spans="4:4">
      <c r="D3859" s="75"/>
    </row>
    <row r="3860" spans="4:4">
      <c r="D3860" s="75"/>
    </row>
    <row r="3861" spans="4:4">
      <c r="D3861" s="75"/>
    </row>
    <row r="3862" spans="4:4">
      <c r="D3862" s="75"/>
    </row>
    <row r="3863" spans="4:4">
      <c r="D3863" s="75"/>
    </row>
    <row r="3864" spans="4:4">
      <c r="D3864" s="75"/>
    </row>
    <row r="3865" spans="4:4">
      <c r="D3865" s="75"/>
    </row>
    <row r="3866" spans="4:4">
      <c r="D3866" s="75"/>
    </row>
    <row r="3867" spans="4:4">
      <c r="D3867" s="75"/>
    </row>
    <row r="3868" spans="4:4">
      <c r="D3868" s="75"/>
    </row>
    <row r="3869" spans="4:4">
      <c r="D3869" s="75"/>
    </row>
    <row r="3870" spans="4:4">
      <c r="D3870" s="75"/>
    </row>
    <row r="3871" spans="4:4">
      <c r="D3871" s="75"/>
    </row>
    <row r="3872" spans="4:4">
      <c r="D3872" s="75"/>
    </row>
    <row r="3873" spans="4:4">
      <c r="D3873" s="75"/>
    </row>
    <row r="3874" spans="4:4">
      <c r="D3874" s="75"/>
    </row>
    <row r="3875" spans="4:4">
      <c r="D3875" s="75"/>
    </row>
    <row r="3876" spans="4:4">
      <c r="D3876" s="75"/>
    </row>
    <row r="3877" spans="4:4">
      <c r="D3877" s="75"/>
    </row>
    <row r="3878" spans="4:4">
      <c r="D3878" s="75"/>
    </row>
    <row r="3879" spans="4:4">
      <c r="D3879" s="75"/>
    </row>
    <row r="3880" spans="4:4">
      <c r="D3880" s="75"/>
    </row>
    <row r="3881" spans="4:4">
      <c r="D3881" s="75"/>
    </row>
    <row r="3882" spans="4:4">
      <c r="D3882" s="75"/>
    </row>
    <row r="3883" spans="4:4">
      <c r="D3883" s="75"/>
    </row>
    <row r="3884" spans="4:4">
      <c r="D3884" s="75"/>
    </row>
    <row r="3885" spans="4:4">
      <c r="D3885" s="75"/>
    </row>
    <row r="3886" spans="4:4">
      <c r="D3886" s="75"/>
    </row>
    <row r="3887" spans="4:4">
      <c r="D3887" s="75"/>
    </row>
    <row r="3888" spans="4:4">
      <c r="D3888" s="75"/>
    </row>
    <row r="3889" spans="4:4">
      <c r="D3889" s="75"/>
    </row>
    <row r="3890" spans="4:4">
      <c r="D3890" s="75"/>
    </row>
    <row r="3891" spans="4:4">
      <c r="D3891" s="75"/>
    </row>
    <row r="3892" spans="4:4">
      <c r="D3892" s="75"/>
    </row>
    <row r="3893" spans="4:4">
      <c r="D3893" s="75"/>
    </row>
    <row r="3894" spans="4:4">
      <c r="D3894" s="75"/>
    </row>
    <row r="3895" spans="4:4">
      <c r="D3895" s="75"/>
    </row>
    <row r="3896" spans="4:4">
      <c r="D3896" s="75"/>
    </row>
    <row r="3897" spans="4:4">
      <c r="D3897" s="75"/>
    </row>
    <row r="3898" spans="4:4">
      <c r="D3898" s="75"/>
    </row>
    <row r="3899" spans="4:4">
      <c r="D3899" s="75"/>
    </row>
    <row r="3900" spans="4:4">
      <c r="D3900" s="75"/>
    </row>
    <row r="3901" spans="4:4">
      <c r="D3901" s="75"/>
    </row>
    <row r="3902" spans="4:4">
      <c r="D3902" s="75"/>
    </row>
    <row r="3903" spans="4:4">
      <c r="D3903" s="75"/>
    </row>
    <row r="3904" spans="4:4">
      <c r="D3904" s="75"/>
    </row>
    <row r="3905" spans="4:4">
      <c r="D3905" s="75"/>
    </row>
    <row r="3906" spans="4:4">
      <c r="D3906" s="75"/>
    </row>
    <row r="3907" spans="4:4">
      <c r="D3907" s="75"/>
    </row>
    <row r="3908" spans="4:4">
      <c r="D3908" s="75"/>
    </row>
    <row r="3909" spans="4:4">
      <c r="D3909" s="75"/>
    </row>
    <row r="3910" spans="4:4">
      <c r="D3910" s="75"/>
    </row>
    <row r="3911" spans="4:4">
      <c r="D3911" s="75"/>
    </row>
    <row r="3912" spans="4:4">
      <c r="D3912" s="75"/>
    </row>
    <row r="3913" spans="4:4">
      <c r="D3913" s="75"/>
    </row>
    <row r="3914" spans="4:4">
      <c r="D3914" s="75"/>
    </row>
    <row r="3915" spans="4:4">
      <c r="D3915" s="75"/>
    </row>
    <row r="3916" spans="4:4">
      <c r="D3916" s="75"/>
    </row>
    <row r="3917" spans="4:4">
      <c r="D3917" s="75"/>
    </row>
    <row r="3918" spans="4:4">
      <c r="D3918" s="75"/>
    </row>
    <row r="3919" spans="4:4">
      <c r="D3919" s="75"/>
    </row>
    <row r="3920" spans="4:4">
      <c r="D3920" s="75"/>
    </row>
    <row r="3921" spans="4:4">
      <c r="D3921" s="75"/>
    </row>
    <row r="3922" spans="4:4">
      <c r="D3922" s="75"/>
    </row>
    <row r="3923" spans="4:4">
      <c r="D3923" s="75"/>
    </row>
    <row r="3924" spans="4:4">
      <c r="D3924" s="75"/>
    </row>
    <row r="3925" spans="4:4">
      <c r="D3925" s="75"/>
    </row>
    <row r="3926" spans="4:4">
      <c r="D3926" s="75"/>
    </row>
    <row r="3927" spans="4:4">
      <c r="D3927" s="75"/>
    </row>
    <row r="3928" spans="4:4">
      <c r="D3928" s="75"/>
    </row>
    <row r="3929" spans="4:4">
      <c r="D3929" s="75"/>
    </row>
    <row r="3930" spans="4:4">
      <c r="D3930" s="75"/>
    </row>
    <row r="3931" spans="4:4">
      <c r="D3931" s="75"/>
    </row>
    <row r="3932" spans="4:4">
      <c r="D3932" s="75"/>
    </row>
    <row r="3933" spans="4:4">
      <c r="D3933" s="75"/>
    </row>
    <row r="3934" spans="4:4">
      <c r="D3934" s="75"/>
    </row>
    <row r="3935" spans="4:4">
      <c r="D3935" s="75"/>
    </row>
    <row r="3936" spans="4:4">
      <c r="D3936" s="75"/>
    </row>
    <row r="3937" spans="4:4">
      <c r="D3937" s="75"/>
    </row>
    <row r="3938" spans="4:4">
      <c r="D3938" s="75"/>
    </row>
    <row r="3939" spans="4:4">
      <c r="D3939" s="75"/>
    </row>
    <row r="3940" spans="4:4">
      <c r="D3940" s="75"/>
    </row>
    <row r="3941" spans="4:4">
      <c r="D3941" s="75"/>
    </row>
    <row r="3942" spans="4:4">
      <c r="D3942" s="75"/>
    </row>
    <row r="3943" spans="4:4">
      <c r="D3943" s="75"/>
    </row>
    <row r="3944" spans="4:4">
      <c r="D3944" s="75"/>
    </row>
    <row r="3945" spans="4:4">
      <c r="D3945" s="75"/>
    </row>
    <row r="3946" spans="4:4">
      <c r="D3946" s="75"/>
    </row>
    <row r="3947" spans="4:4">
      <c r="D3947" s="75"/>
    </row>
    <row r="3948" spans="4:4">
      <c r="D3948" s="75"/>
    </row>
    <row r="3949" spans="4:4">
      <c r="D3949" s="75"/>
    </row>
    <row r="3950" spans="4:4">
      <c r="D3950" s="75"/>
    </row>
    <row r="3951" spans="4:4">
      <c r="D3951" s="75"/>
    </row>
    <row r="3952" spans="4:4">
      <c r="D3952" s="75"/>
    </row>
    <row r="3953" spans="4:4">
      <c r="D3953" s="75"/>
    </row>
    <row r="3954" spans="4:4">
      <c r="D3954" s="75"/>
    </row>
    <row r="3955" spans="4:4">
      <c r="D3955" s="75"/>
    </row>
    <row r="3956" spans="4:4">
      <c r="D3956" s="75"/>
    </row>
    <row r="3957" spans="4:4">
      <c r="D3957" s="75"/>
    </row>
    <row r="3958" spans="4:4">
      <c r="D3958" s="75"/>
    </row>
    <row r="3959" spans="4:4">
      <c r="D3959" s="75"/>
    </row>
    <row r="3960" spans="4:4">
      <c r="D3960" s="75"/>
    </row>
    <row r="3961" spans="4:4">
      <c r="D3961" s="75"/>
    </row>
    <row r="3962" spans="4:4">
      <c r="D3962" s="75"/>
    </row>
    <row r="3963" spans="4:4">
      <c r="D3963" s="75"/>
    </row>
    <row r="3964" spans="4:4">
      <c r="D3964" s="75"/>
    </row>
    <row r="3965" spans="4:4">
      <c r="D3965" s="75"/>
    </row>
    <row r="3966" spans="4:4">
      <c r="D3966" s="75"/>
    </row>
    <row r="3967" spans="4:4">
      <c r="D3967" s="75"/>
    </row>
    <row r="3968" spans="4:4">
      <c r="D3968" s="75"/>
    </row>
    <row r="3969" spans="4:4">
      <c r="D3969" s="75"/>
    </row>
    <row r="3970" spans="4:4">
      <c r="D3970" s="75"/>
    </row>
    <row r="3971" spans="4:4">
      <c r="D3971" s="75"/>
    </row>
    <row r="3972" spans="4:4">
      <c r="D3972" s="75"/>
    </row>
    <row r="3973" spans="4:4">
      <c r="D3973" s="75"/>
    </row>
    <row r="3974" spans="4:4">
      <c r="D3974" s="75"/>
    </row>
    <row r="3975" spans="4:4">
      <c r="D3975" s="75"/>
    </row>
    <row r="3976" spans="4:4">
      <c r="D3976" s="75"/>
    </row>
    <row r="3977" spans="4:4">
      <c r="D3977" s="75"/>
    </row>
    <row r="3978" spans="4:4">
      <c r="D3978" s="75"/>
    </row>
    <row r="3979" spans="4:4">
      <c r="D3979" s="75"/>
    </row>
    <row r="3980" spans="4:4">
      <c r="D3980" s="75"/>
    </row>
    <row r="3981" spans="4:4">
      <c r="D3981" s="75"/>
    </row>
    <row r="3982" spans="4:4">
      <c r="D3982" s="75"/>
    </row>
    <row r="3983" spans="4:4">
      <c r="D3983" s="75"/>
    </row>
    <row r="3984" spans="4:4">
      <c r="D3984" s="75"/>
    </row>
    <row r="3985" spans="4:4">
      <c r="D3985" s="75"/>
    </row>
    <row r="3986" spans="4:4">
      <c r="D3986" s="75"/>
    </row>
    <row r="3987" spans="4:4">
      <c r="D3987" s="75"/>
    </row>
    <row r="3988" spans="4:4">
      <c r="D3988" s="75"/>
    </row>
    <row r="3989" spans="4:4">
      <c r="D3989" s="75"/>
    </row>
    <row r="3990" spans="4:4">
      <c r="D3990" s="75"/>
    </row>
    <row r="3991" spans="4:4">
      <c r="D3991" s="75"/>
    </row>
    <row r="3992" spans="4:4">
      <c r="D3992" s="75"/>
    </row>
    <row r="3993" spans="4:4">
      <c r="D3993" s="75"/>
    </row>
    <row r="3994" spans="4:4">
      <c r="D3994" s="75"/>
    </row>
    <row r="3995" spans="4:4">
      <c r="D3995" s="75"/>
    </row>
    <row r="3996" spans="4:4">
      <c r="D3996" s="75"/>
    </row>
    <row r="3997" spans="4:4">
      <c r="D3997" s="75"/>
    </row>
    <row r="3998" spans="4:4">
      <c r="D3998" s="75"/>
    </row>
    <row r="3999" spans="4:4">
      <c r="D3999" s="75"/>
    </row>
    <row r="4000" spans="4:4">
      <c r="D4000" s="75"/>
    </row>
    <row r="4001" spans="4:4">
      <c r="D4001" s="75"/>
    </row>
    <row r="4002" spans="4:4">
      <c r="D4002" s="75"/>
    </row>
    <row r="4003" spans="4:4">
      <c r="D4003" s="75"/>
    </row>
    <row r="4004" spans="4:4">
      <c r="D4004" s="75"/>
    </row>
    <row r="4005" spans="4:4">
      <c r="D4005" s="75"/>
    </row>
    <row r="4006" spans="4:4">
      <c r="D4006" s="75"/>
    </row>
    <row r="4007" spans="4:4">
      <c r="D4007" s="75"/>
    </row>
    <row r="4008" spans="4:4">
      <c r="D4008" s="75"/>
    </row>
    <row r="4009" spans="4:4">
      <c r="D4009" s="75"/>
    </row>
    <row r="4010" spans="4:4">
      <c r="D4010" s="75"/>
    </row>
    <row r="4011" spans="4:4">
      <c r="D4011" s="75"/>
    </row>
    <row r="4012" spans="4:4">
      <c r="D4012" s="75"/>
    </row>
    <row r="4013" spans="4:4">
      <c r="D4013" s="75"/>
    </row>
    <row r="4014" spans="4:4">
      <c r="D4014" s="75"/>
    </row>
    <row r="4015" spans="4:4">
      <c r="D4015" s="75"/>
    </row>
    <row r="4016" spans="4:4">
      <c r="D4016" s="75"/>
    </row>
    <row r="4017" spans="4:4">
      <c r="D4017" s="75"/>
    </row>
    <row r="4018" spans="4:4">
      <c r="D4018" s="75"/>
    </row>
    <row r="4019" spans="4:4">
      <c r="D4019" s="75"/>
    </row>
    <row r="4020" spans="4:4">
      <c r="D4020" s="75"/>
    </row>
    <row r="4021" spans="4:4">
      <c r="D4021" s="75"/>
    </row>
    <row r="4022" spans="4:4">
      <c r="D4022" s="75"/>
    </row>
    <row r="4023" spans="4:4">
      <c r="D4023" s="75"/>
    </row>
    <row r="4024" spans="4:4">
      <c r="D4024" s="75"/>
    </row>
    <row r="4025" spans="4:4">
      <c r="D4025" s="75"/>
    </row>
    <row r="4026" spans="4:4">
      <c r="D4026" s="75"/>
    </row>
    <row r="4027" spans="4:4">
      <c r="D4027" s="75"/>
    </row>
    <row r="4028" spans="4:4">
      <c r="D4028" s="75"/>
    </row>
    <row r="4029" spans="4:4">
      <c r="D4029" s="75"/>
    </row>
    <row r="4030" spans="4:4">
      <c r="D4030" s="75"/>
    </row>
    <row r="4031" spans="4:4">
      <c r="D4031" s="75"/>
    </row>
    <row r="4032" spans="4:4">
      <c r="D4032" s="75"/>
    </row>
    <row r="4033" spans="4:4">
      <c r="D4033" s="75"/>
    </row>
    <row r="4034" spans="4:4">
      <c r="D4034" s="75"/>
    </row>
    <row r="4035" spans="4:4">
      <c r="D4035" s="75"/>
    </row>
    <row r="4036" spans="4:4">
      <c r="D4036" s="75"/>
    </row>
    <row r="4037" spans="4:4">
      <c r="D4037" s="75"/>
    </row>
    <row r="4038" spans="4:4">
      <c r="D4038" s="75"/>
    </row>
    <row r="4039" spans="4:4">
      <c r="D4039" s="75"/>
    </row>
    <row r="4040" spans="4:4">
      <c r="D4040" s="75"/>
    </row>
    <row r="4041" spans="4:4">
      <c r="D4041" s="75"/>
    </row>
    <row r="4042" spans="4:4">
      <c r="D4042" s="75"/>
    </row>
    <row r="4043" spans="4:4">
      <c r="D4043" s="75"/>
    </row>
    <row r="4044" spans="4:4">
      <c r="D4044" s="75"/>
    </row>
    <row r="4045" spans="4:4">
      <c r="D4045" s="75"/>
    </row>
    <row r="4046" spans="4:4">
      <c r="D4046" s="75"/>
    </row>
    <row r="4047" spans="4:4">
      <c r="D4047" s="75"/>
    </row>
    <row r="4048" spans="4:4">
      <c r="D4048" s="75"/>
    </row>
    <row r="4049" spans="4:4">
      <c r="D4049" s="75"/>
    </row>
    <row r="4050" spans="4:4">
      <c r="D4050" s="75"/>
    </row>
    <row r="4051" spans="4:4">
      <c r="D4051" s="75"/>
    </row>
    <row r="4052" spans="4:4">
      <c r="D4052" s="75"/>
    </row>
    <row r="4053" spans="4:4">
      <c r="D4053" s="75"/>
    </row>
    <row r="4054" spans="4:4">
      <c r="D4054" s="75"/>
    </row>
    <row r="4055" spans="4:4">
      <c r="D4055" s="75"/>
    </row>
    <row r="4056" spans="4:4">
      <c r="D4056" s="75"/>
    </row>
    <row r="4057" spans="4:4">
      <c r="D4057" s="75"/>
    </row>
    <row r="4058" spans="4:4">
      <c r="D4058" s="75"/>
    </row>
    <row r="4059" spans="4:4">
      <c r="D4059" s="75"/>
    </row>
    <row r="4060" spans="4:4">
      <c r="D4060" s="75"/>
    </row>
    <row r="4061" spans="4:4">
      <c r="D4061" s="75"/>
    </row>
    <row r="4062" spans="4:4">
      <c r="D4062" s="75"/>
    </row>
    <row r="4063" spans="4:4">
      <c r="D4063" s="75"/>
    </row>
    <row r="4064" spans="4:4">
      <c r="D4064" s="75"/>
    </row>
    <row r="4065" spans="4:4">
      <c r="D4065" s="75"/>
    </row>
    <row r="4066" spans="4:4">
      <c r="D4066" s="75"/>
    </row>
    <row r="4067" spans="4:4">
      <c r="D4067" s="75"/>
    </row>
    <row r="4068" spans="4:4">
      <c r="D4068" s="75"/>
    </row>
    <row r="4069" spans="4:4">
      <c r="D4069" s="75"/>
    </row>
    <row r="4070" spans="4:4">
      <c r="D4070" s="75"/>
    </row>
    <row r="4071" spans="4:4">
      <c r="D4071" s="75"/>
    </row>
    <row r="4072" spans="4:4">
      <c r="D4072" s="75"/>
    </row>
    <row r="4073" spans="4:4">
      <c r="D4073" s="75"/>
    </row>
    <row r="4074" spans="4:4">
      <c r="D4074" s="75"/>
    </row>
    <row r="4075" spans="4:4">
      <c r="D4075" s="75"/>
    </row>
    <row r="4076" spans="4:4">
      <c r="D4076" s="75"/>
    </row>
    <row r="4077" spans="4:4">
      <c r="D4077" s="75"/>
    </row>
    <row r="4078" spans="4:4">
      <c r="D4078" s="75"/>
    </row>
    <row r="4079" spans="4:4">
      <c r="D4079" s="75"/>
    </row>
    <row r="4080" spans="4:4">
      <c r="D4080" s="75"/>
    </row>
    <row r="4081" spans="4:4">
      <c r="D4081" s="75"/>
    </row>
    <row r="4082" spans="4:4">
      <c r="D4082" s="75"/>
    </row>
    <row r="4083" spans="4:4">
      <c r="D4083" s="75"/>
    </row>
    <row r="4084" spans="4:4">
      <c r="D4084" s="75"/>
    </row>
    <row r="4085" spans="4:4">
      <c r="D4085" s="75"/>
    </row>
    <row r="4086" spans="4:4">
      <c r="D4086" s="75"/>
    </row>
    <row r="4087" spans="4:4">
      <c r="D4087" s="75"/>
    </row>
    <row r="4088" spans="4:4">
      <c r="D4088" s="75"/>
    </row>
    <row r="4089" spans="4:4">
      <c r="D4089" s="75"/>
    </row>
    <row r="4090" spans="4:4">
      <c r="D4090" s="75"/>
    </row>
    <row r="4091" spans="4:4">
      <c r="D4091" s="75"/>
    </row>
    <row r="4092" spans="4:4">
      <c r="D4092" s="75"/>
    </row>
    <row r="4093" spans="4:4">
      <c r="D4093" s="75"/>
    </row>
    <row r="4094" spans="4:4">
      <c r="D4094" s="75"/>
    </row>
    <row r="4095" spans="4:4">
      <c r="D4095" s="75"/>
    </row>
    <row r="4096" spans="4:4">
      <c r="D4096" s="75"/>
    </row>
    <row r="4097" spans="4:4">
      <c r="D4097" s="75"/>
    </row>
    <row r="4098" spans="4:4">
      <c r="D4098" s="75"/>
    </row>
    <row r="4099" spans="4:4">
      <c r="D4099" s="75"/>
    </row>
    <row r="4100" spans="4:4">
      <c r="D4100" s="75"/>
    </row>
    <row r="4101" spans="4:4">
      <c r="D4101" s="75"/>
    </row>
    <row r="4102" spans="4:4">
      <c r="D4102" s="75"/>
    </row>
    <row r="4103" spans="4:4">
      <c r="D4103" s="75"/>
    </row>
    <row r="4104" spans="4:4">
      <c r="D4104" s="75"/>
    </row>
    <row r="4105" spans="4:4">
      <c r="D4105" s="75"/>
    </row>
    <row r="4106" spans="4:4">
      <c r="D4106" s="75"/>
    </row>
    <row r="4107" spans="4:4">
      <c r="D4107" s="75"/>
    </row>
    <row r="4108" spans="4:4">
      <c r="D4108" s="75"/>
    </row>
    <row r="4109" spans="4:4">
      <c r="D4109" s="75"/>
    </row>
    <row r="4110" spans="4:4">
      <c r="D4110" s="75"/>
    </row>
    <row r="4111" spans="4:4">
      <c r="D4111" s="75"/>
    </row>
    <row r="4112" spans="4:4">
      <c r="D4112" s="75"/>
    </row>
    <row r="4113" spans="4:4">
      <c r="D4113" s="75"/>
    </row>
    <row r="4114" spans="4:4">
      <c r="D4114" s="75"/>
    </row>
    <row r="4115" spans="4:4">
      <c r="D4115" s="75"/>
    </row>
    <row r="4116" spans="4:4">
      <c r="D4116" s="75"/>
    </row>
    <row r="4117" spans="4:4">
      <c r="D4117" s="75"/>
    </row>
    <row r="4118" spans="4:4">
      <c r="D4118" s="75"/>
    </row>
    <row r="4119" spans="4:4">
      <c r="D4119" s="75"/>
    </row>
    <row r="4120" spans="4:4">
      <c r="D4120" s="75"/>
    </row>
    <row r="4121" spans="4:4">
      <c r="D4121" s="75"/>
    </row>
    <row r="4122" spans="4:4">
      <c r="D4122" s="75"/>
    </row>
    <row r="4123" spans="4:4">
      <c r="D4123" s="75"/>
    </row>
    <row r="4124" spans="4:4">
      <c r="D4124" s="75"/>
    </row>
    <row r="4125" spans="4:4">
      <c r="D4125" s="75"/>
    </row>
    <row r="4126" spans="4:4">
      <c r="D4126" s="75"/>
    </row>
    <row r="4127" spans="4:4">
      <c r="D4127" s="75"/>
    </row>
    <row r="4128" spans="4:4">
      <c r="D4128" s="75"/>
    </row>
    <row r="4129" spans="4:4">
      <c r="D4129" s="75"/>
    </row>
    <row r="4130" spans="4:4">
      <c r="D4130" s="75"/>
    </row>
    <row r="4131" spans="4:4">
      <c r="D4131" s="75"/>
    </row>
    <row r="4132" spans="4:4">
      <c r="D4132" s="75"/>
    </row>
    <row r="4133" spans="4:4">
      <c r="D4133" s="75"/>
    </row>
    <row r="4134" spans="4:4">
      <c r="D4134" s="75"/>
    </row>
    <row r="4135" spans="4:4">
      <c r="D4135" s="75"/>
    </row>
    <row r="4136" spans="4:4">
      <c r="D4136" s="75"/>
    </row>
    <row r="4137" spans="4:4">
      <c r="D4137" s="75"/>
    </row>
    <row r="4138" spans="4:4">
      <c r="D4138" s="75"/>
    </row>
    <row r="4139" spans="4:4">
      <c r="D4139" s="75"/>
    </row>
    <row r="4140" spans="4:4">
      <c r="D4140" s="75"/>
    </row>
    <row r="4141" spans="4:4">
      <c r="D4141" s="75"/>
    </row>
    <row r="4142" spans="4:4">
      <c r="D4142" s="75"/>
    </row>
    <row r="4143" spans="4:4">
      <c r="D4143" s="75"/>
    </row>
    <row r="4144" spans="4:4">
      <c r="D4144" s="75"/>
    </row>
    <row r="4145" spans="4:4">
      <c r="D4145" s="75"/>
    </row>
    <row r="4146" spans="4:4">
      <c r="D4146" s="75"/>
    </row>
    <row r="4147" spans="4:4">
      <c r="D4147" s="75"/>
    </row>
    <row r="4148" spans="4:4">
      <c r="D4148" s="75"/>
    </row>
    <row r="4149" spans="4:4">
      <c r="D4149" s="75"/>
    </row>
    <row r="4150" spans="4:4">
      <c r="D4150" s="75"/>
    </row>
    <row r="4151" spans="4:4">
      <c r="D4151" s="75"/>
    </row>
    <row r="4152" spans="4:4">
      <c r="D4152" s="75"/>
    </row>
    <row r="4153" spans="4:4">
      <c r="D4153" s="75"/>
    </row>
    <row r="4154" spans="4:4">
      <c r="D4154" s="75"/>
    </row>
    <row r="4155" spans="4:4">
      <c r="D4155" s="75"/>
    </row>
    <row r="4156" spans="4:4">
      <c r="D4156" s="75"/>
    </row>
    <row r="4157" spans="4:4">
      <c r="D4157" s="75"/>
    </row>
    <row r="4158" spans="4:4">
      <c r="D4158" s="75"/>
    </row>
    <row r="4159" spans="4:4">
      <c r="D4159" s="75"/>
    </row>
    <row r="4160" spans="4:4">
      <c r="D4160" s="75"/>
    </row>
    <row r="4161" spans="4:4">
      <c r="D4161" s="75"/>
    </row>
    <row r="4162" spans="4:4">
      <c r="D4162" s="75"/>
    </row>
    <row r="4163" spans="4:4">
      <c r="D4163" s="75"/>
    </row>
    <row r="4164" spans="4:4">
      <c r="D4164" s="75"/>
    </row>
    <row r="4165" spans="4:4">
      <c r="D4165" s="75"/>
    </row>
    <row r="4166" spans="4:4">
      <c r="D4166" s="75"/>
    </row>
    <row r="4167" spans="4:4">
      <c r="D4167" s="75"/>
    </row>
    <row r="4168" spans="4:4">
      <c r="D4168" s="75"/>
    </row>
    <row r="4169" spans="4:4">
      <c r="D4169" s="75"/>
    </row>
    <row r="4170" spans="4:4">
      <c r="D4170" s="75"/>
    </row>
    <row r="4171" spans="4:4">
      <c r="D4171" s="75"/>
    </row>
    <row r="4172" spans="4:4">
      <c r="D4172" s="75"/>
    </row>
    <row r="4173" spans="4:4">
      <c r="D4173" s="75"/>
    </row>
    <row r="4174" spans="4:4">
      <c r="D4174" s="75"/>
    </row>
    <row r="4175" spans="4:4">
      <c r="D4175" s="75"/>
    </row>
    <row r="4176" spans="4:4">
      <c r="D4176" s="75"/>
    </row>
    <row r="4177" spans="4:4">
      <c r="D4177" s="75"/>
    </row>
    <row r="4178" spans="4:4">
      <c r="D4178" s="75"/>
    </row>
    <row r="4179" spans="4:4">
      <c r="D4179" s="75"/>
    </row>
    <row r="4180" spans="4:4">
      <c r="D4180" s="75"/>
    </row>
    <row r="4181" spans="4:4">
      <c r="D4181" s="75"/>
    </row>
    <row r="4182" spans="4:4">
      <c r="D4182" s="75"/>
    </row>
    <row r="4183" spans="4:4">
      <c r="D4183" s="75"/>
    </row>
    <row r="4184" spans="4:4">
      <c r="D4184" s="75"/>
    </row>
    <row r="4185" spans="4:4">
      <c r="D4185" s="75"/>
    </row>
    <row r="4186" spans="4:4">
      <c r="D4186" s="75"/>
    </row>
    <row r="4187" spans="4:4">
      <c r="D4187" s="75"/>
    </row>
    <row r="4188" spans="4:4">
      <c r="D4188" s="75"/>
    </row>
    <row r="4189" spans="4:4">
      <c r="D4189" s="75"/>
    </row>
    <row r="4190" spans="4:4">
      <c r="D4190" s="75"/>
    </row>
    <row r="4191" spans="4:4">
      <c r="D4191" s="75"/>
    </row>
    <row r="4192" spans="4:4">
      <c r="D4192" s="75"/>
    </row>
    <row r="4193" spans="4:4">
      <c r="D4193" s="75"/>
    </row>
    <row r="4194" spans="4:4">
      <c r="D4194" s="75"/>
    </row>
    <row r="4195" spans="4:4">
      <c r="D4195" s="75"/>
    </row>
    <row r="4196" spans="4:4">
      <c r="D4196" s="75"/>
    </row>
    <row r="4197" spans="4:4">
      <c r="D4197" s="75"/>
    </row>
    <row r="4198" spans="4:4">
      <c r="D4198" s="75"/>
    </row>
    <row r="4199" spans="4:4">
      <c r="D4199" s="75"/>
    </row>
    <row r="4200" spans="4:4">
      <c r="D4200" s="75"/>
    </row>
    <row r="4201" spans="4:4">
      <c r="D4201" s="75"/>
    </row>
    <row r="4202" spans="4:4">
      <c r="D4202" s="75"/>
    </row>
    <row r="4203" spans="4:4">
      <c r="D4203" s="75"/>
    </row>
    <row r="4204" spans="4:4">
      <c r="D4204" s="75"/>
    </row>
    <row r="4205" spans="4:4">
      <c r="D4205" s="75"/>
    </row>
    <row r="4206" spans="4:4">
      <c r="D4206" s="75"/>
    </row>
    <row r="4207" spans="4:4">
      <c r="D4207" s="75"/>
    </row>
    <row r="4208" spans="4:4">
      <c r="D4208" s="75"/>
    </row>
    <row r="4209" spans="4:4">
      <c r="D4209" s="75"/>
    </row>
    <row r="4210" spans="4:4">
      <c r="D4210" s="75"/>
    </row>
    <row r="4211" spans="4:4">
      <c r="D4211" s="75"/>
    </row>
    <row r="4212" spans="4:4">
      <c r="D4212" s="75"/>
    </row>
    <row r="4213" spans="4:4">
      <c r="D4213" s="75"/>
    </row>
    <row r="4214" spans="4:4">
      <c r="D4214" s="75"/>
    </row>
    <row r="4215" spans="4:4">
      <c r="D4215" s="75"/>
    </row>
    <row r="4216" spans="4:4">
      <c r="D4216" s="75"/>
    </row>
    <row r="4217" spans="4:4">
      <c r="D4217" s="75"/>
    </row>
    <row r="4218" spans="4:4">
      <c r="D4218" s="75"/>
    </row>
    <row r="4219" spans="4:4">
      <c r="D4219" s="75"/>
    </row>
    <row r="4220" spans="4:4">
      <c r="D4220" s="75"/>
    </row>
    <row r="4221" spans="4:4">
      <c r="D4221" s="75"/>
    </row>
    <row r="4222" spans="4:4">
      <c r="D4222" s="75"/>
    </row>
    <row r="4223" spans="4:4">
      <c r="D4223" s="75"/>
    </row>
    <row r="4224" spans="4:4">
      <c r="D4224" s="75"/>
    </row>
    <row r="4225" spans="4:4">
      <c r="D4225" s="75"/>
    </row>
    <row r="4226" spans="4:4">
      <c r="D4226" s="75"/>
    </row>
    <row r="4227" spans="4:4">
      <c r="D4227" s="75"/>
    </row>
    <row r="4228" spans="4:4">
      <c r="D4228" s="75"/>
    </row>
    <row r="4229" spans="4:4">
      <c r="D4229" s="75"/>
    </row>
    <row r="4230" spans="4:4">
      <c r="D4230" s="75"/>
    </row>
    <row r="4231" spans="4:4">
      <c r="D4231" s="75"/>
    </row>
    <row r="4232" spans="4:4">
      <c r="D4232" s="75"/>
    </row>
    <row r="4233" spans="4:4">
      <c r="D4233" s="75"/>
    </row>
    <row r="4234" spans="4:4">
      <c r="D4234" s="75"/>
    </row>
    <row r="4235" spans="4:4">
      <c r="D4235" s="75"/>
    </row>
    <row r="4236" spans="4:4">
      <c r="D4236" s="75"/>
    </row>
    <row r="4237" spans="4:4">
      <c r="D4237" s="75"/>
    </row>
    <row r="4238" spans="4:4">
      <c r="D4238" s="75"/>
    </row>
    <row r="4239" spans="4:4">
      <c r="D4239" s="75"/>
    </row>
    <row r="4240" spans="4:4">
      <c r="D4240" s="75"/>
    </row>
  </sheetData>
  <mergeCells count="7">
    <mergeCell ref="A2:J2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16"/>
  <sheetViews>
    <sheetView zoomScaleNormal="100" workbookViewId="0">
      <pane xSplit="1" ySplit="5" topLeftCell="B6" activePane="bottomRight" state="frozen"/>
      <selection activeCell="K24" sqref="K24"/>
      <selection pane="topRight" activeCell="K24" sqref="K24"/>
      <selection pane="bottomLeft" activeCell="K24" sqref="K24"/>
      <selection pane="bottomRight" activeCell="B4" sqref="B4:B5"/>
    </sheetView>
  </sheetViews>
  <sheetFormatPr defaultRowHeight="12.75"/>
  <cols>
    <col min="1" max="1" width="40.5703125" style="875" customWidth="1"/>
    <col min="2" max="2" width="15.7109375" style="876" customWidth="1"/>
    <col min="3" max="3" width="11.85546875" style="877" customWidth="1"/>
    <col min="4" max="4" width="11.85546875" style="876" customWidth="1"/>
    <col min="5" max="5" width="13.140625" style="876" customWidth="1"/>
    <col min="6" max="6" width="15.28515625" style="876" customWidth="1"/>
    <col min="7" max="8" width="13.140625" style="876" customWidth="1"/>
    <col min="9" max="9" width="10.7109375" style="876" customWidth="1"/>
    <col min="10" max="10" width="15.28515625" style="876" customWidth="1"/>
  </cols>
  <sheetData>
    <row r="1" spans="1:10">
      <c r="A1" s="924"/>
    </row>
    <row r="2" spans="1:10" ht="15.75">
      <c r="A2" s="970" t="s">
        <v>232</v>
      </c>
      <c r="B2" s="970"/>
      <c r="C2" s="970"/>
      <c r="D2" s="970"/>
      <c r="E2" s="970"/>
      <c r="F2" s="970"/>
      <c r="G2" s="970"/>
      <c r="H2" s="970"/>
      <c r="I2" s="970"/>
      <c r="J2" s="970"/>
    </row>
    <row r="3" spans="1:10">
      <c r="H3" s="878"/>
      <c r="J3" s="878" t="s">
        <v>230</v>
      </c>
    </row>
    <row r="4" spans="1:10" ht="43.5" customHeight="1">
      <c r="A4" s="971"/>
      <c r="B4" s="972" t="s">
        <v>425</v>
      </c>
      <c r="C4" s="973" t="s">
        <v>207</v>
      </c>
      <c r="D4" s="973"/>
      <c r="E4" s="972" t="s">
        <v>233</v>
      </c>
      <c r="F4" s="972"/>
      <c r="G4" s="973" t="s">
        <v>234</v>
      </c>
      <c r="H4" s="973"/>
      <c r="I4" s="972" t="s">
        <v>233</v>
      </c>
      <c r="J4" s="972"/>
    </row>
    <row r="5" spans="1:10" ht="51">
      <c r="A5" s="971"/>
      <c r="B5" s="972"/>
      <c r="C5" s="127" t="s">
        <v>426</v>
      </c>
      <c r="D5" s="127" t="s">
        <v>427</v>
      </c>
      <c r="E5" s="127" t="s">
        <v>235</v>
      </c>
      <c r="F5" s="879" t="s">
        <v>236</v>
      </c>
      <c r="G5" s="127" t="s">
        <v>426</v>
      </c>
      <c r="H5" s="127" t="s">
        <v>427</v>
      </c>
      <c r="I5" s="127" t="s">
        <v>235</v>
      </c>
      <c r="J5" s="879" t="s">
        <v>236</v>
      </c>
    </row>
    <row r="6" spans="1:10" ht="25.5">
      <c r="A6" s="880" t="s">
        <v>418</v>
      </c>
      <c r="B6" s="77">
        <v>33225.800000000003</v>
      </c>
      <c r="C6" s="77">
        <v>19163.3</v>
      </c>
      <c r="D6" s="77">
        <v>17419.3</v>
      </c>
      <c r="E6" s="881">
        <f>C6/D6*100</f>
        <v>110.01188337074394</v>
      </c>
      <c r="F6" s="881">
        <f>C6/$B6*100</f>
        <v>57.675962655526725</v>
      </c>
      <c r="G6" s="77">
        <v>26560.5</v>
      </c>
      <c r="H6" s="77">
        <v>24753.3</v>
      </c>
      <c r="I6" s="881">
        <f>G6/H6*100</f>
        <v>107.30084473585339</v>
      </c>
      <c r="J6" s="881">
        <f>G6/$B6*100</f>
        <v>79.939384454249407</v>
      </c>
    </row>
    <row r="7" spans="1:10">
      <c r="A7" s="880" t="s">
        <v>237</v>
      </c>
      <c r="B7" s="77">
        <v>33128.5</v>
      </c>
      <c r="C7" s="77">
        <v>19115.900000000001</v>
      </c>
      <c r="D7" s="77">
        <v>17419.3</v>
      </c>
      <c r="E7" s="881">
        <f t="shared" ref="E7:E70" si="0">C7/D7*100</f>
        <v>109.73977140298405</v>
      </c>
      <c r="F7" s="881">
        <f>C7/$B7*100</f>
        <v>57.702280513757046</v>
      </c>
      <c r="G7" s="77">
        <v>26474</v>
      </c>
      <c r="H7" s="77">
        <v>24753.3</v>
      </c>
      <c r="I7" s="881">
        <f t="shared" ref="I7:I70" si="1">G7/H7*100</f>
        <v>106.95139637947264</v>
      </c>
      <c r="J7" s="881">
        <f t="shared" ref="J7:J70" si="2">G7/$B7*100</f>
        <v>79.913065789275095</v>
      </c>
    </row>
    <row r="8" spans="1:10" s="590" customFormat="1" ht="17.25" customHeight="1">
      <c r="A8" s="882" t="s">
        <v>0</v>
      </c>
      <c r="B8" s="77">
        <v>40639.699999999997</v>
      </c>
      <c r="C8" s="77">
        <v>21965.599999999999</v>
      </c>
      <c r="D8" s="77">
        <v>19901.099999999999</v>
      </c>
      <c r="E8" s="883">
        <f t="shared" si="0"/>
        <v>110.37379843325243</v>
      </c>
      <c r="F8" s="881">
        <f t="shared" ref="F8:F71" si="3">C8/B8*100</f>
        <v>54.049611586699712</v>
      </c>
      <c r="G8" s="77">
        <v>31132.1</v>
      </c>
      <c r="H8" s="77">
        <v>29490.6</v>
      </c>
      <c r="I8" s="883">
        <f t="shared" si="1"/>
        <v>105.56618041002896</v>
      </c>
      <c r="J8" s="881">
        <f t="shared" si="2"/>
        <v>76.605142262369057</v>
      </c>
    </row>
    <row r="9" spans="1:10">
      <c r="A9" s="884" t="s">
        <v>1</v>
      </c>
      <c r="B9" s="80">
        <v>24823</v>
      </c>
      <c r="C9" s="80">
        <v>26995.4</v>
      </c>
      <c r="D9" s="80">
        <v>24277.7</v>
      </c>
      <c r="E9" s="885">
        <f t="shared" si="0"/>
        <v>111.19422350552153</v>
      </c>
      <c r="F9" s="886">
        <f t="shared" si="3"/>
        <v>108.75156105224994</v>
      </c>
      <c r="G9" s="80">
        <v>25441.7</v>
      </c>
      <c r="H9" s="80">
        <v>23767.4</v>
      </c>
      <c r="I9" s="885">
        <f t="shared" si="1"/>
        <v>107.04452317039306</v>
      </c>
      <c r="J9" s="886">
        <f t="shared" si="2"/>
        <v>102.49244652137131</v>
      </c>
    </row>
    <row r="10" spans="1:10">
      <c r="A10" s="884" t="s">
        <v>2</v>
      </c>
      <c r="B10" s="80">
        <v>21291</v>
      </c>
      <c r="C10" s="80">
        <v>19692.3</v>
      </c>
      <c r="D10" s="80">
        <v>17251.3</v>
      </c>
      <c r="E10" s="885">
        <f t="shared" si="0"/>
        <v>114.14965828662187</v>
      </c>
      <c r="F10" s="886">
        <f t="shared" si="3"/>
        <v>92.491193462026203</v>
      </c>
      <c r="G10" s="80">
        <v>22448.6</v>
      </c>
      <c r="H10" s="80">
        <v>20462.7</v>
      </c>
      <c r="I10" s="885">
        <f t="shared" si="1"/>
        <v>109.70497539425392</v>
      </c>
      <c r="J10" s="886">
        <f t="shared" si="2"/>
        <v>105.43703912451269</v>
      </c>
    </row>
    <row r="11" spans="1:10">
      <c r="A11" s="884" t="s">
        <v>3</v>
      </c>
      <c r="B11" s="80">
        <v>23492.400000000001</v>
      </c>
      <c r="C11" s="80">
        <v>19634.2</v>
      </c>
      <c r="D11" s="80">
        <v>18034.5</v>
      </c>
      <c r="E11" s="885">
        <f t="shared" si="0"/>
        <v>108.87022096537193</v>
      </c>
      <c r="F11" s="886">
        <f t="shared" si="3"/>
        <v>83.576816332090374</v>
      </c>
      <c r="G11" s="80">
        <v>27561.200000000001</v>
      </c>
      <c r="H11" s="80">
        <v>27851.8</v>
      </c>
      <c r="I11" s="885">
        <f t="shared" si="1"/>
        <v>98.956620397963519</v>
      </c>
      <c r="J11" s="886">
        <f t="shared" si="2"/>
        <v>117.31964379969693</v>
      </c>
    </row>
    <row r="12" spans="1:10">
      <c r="A12" s="887" t="s">
        <v>238</v>
      </c>
      <c r="B12" s="80">
        <v>24567.200000000001</v>
      </c>
      <c r="C12" s="80">
        <v>20209.5</v>
      </c>
      <c r="D12" s="80">
        <v>18187</v>
      </c>
      <c r="E12" s="885">
        <f t="shared" si="0"/>
        <v>111.12058063451917</v>
      </c>
      <c r="F12" s="886">
        <f t="shared" si="3"/>
        <v>82.262121853528285</v>
      </c>
      <c r="G12" s="80">
        <v>22927.599999999999</v>
      </c>
      <c r="H12" s="80">
        <v>20988.1</v>
      </c>
      <c r="I12" s="888">
        <f t="shared" si="1"/>
        <v>109.24095082451484</v>
      </c>
      <c r="J12" s="886">
        <f t="shared" si="2"/>
        <v>93.326060763945421</v>
      </c>
    </row>
    <row r="13" spans="1:10">
      <c r="A13" s="887" t="s">
        <v>4</v>
      </c>
      <c r="B13" s="80">
        <v>20699.3</v>
      </c>
      <c r="C13" s="80">
        <v>14902.6</v>
      </c>
      <c r="D13" s="80">
        <v>14247.2</v>
      </c>
      <c r="E13" s="885">
        <f t="shared" si="0"/>
        <v>104.60020214498287</v>
      </c>
      <c r="F13" s="886">
        <f t="shared" si="3"/>
        <v>71.995671351205118</v>
      </c>
      <c r="G13" s="80">
        <v>18064.599999999999</v>
      </c>
      <c r="H13" s="80">
        <v>16334.8</v>
      </c>
      <c r="I13" s="888">
        <f t="shared" si="1"/>
        <v>110.58966133653306</v>
      </c>
      <c r="J13" s="886">
        <f t="shared" si="2"/>
        <v>87.271550245660478</v>
      </c>
    </row>
    <row r="14" spans="1:10">
      <c r="A14" s="887" t="s">
        <v>5</v>
      </c>
      <c r="B14" s="80">
        <v>28891.7</v>
      </c>
      <c r="C14" s="80">
        <v>22184.1</v>
      </c>
      <c r="D14" s="80">
        <v>21214.3</v>
      </c>
      <c r="E14" s="885">
        <f t="shared" si="0"/>
        <v>104.57144473303384</v>
      </c>
      <c r="F14" s="886">
        <f t="shared" si="3"/>
        <v>76.78364374543554</v>
      </c>
      <c r="G14" s="80">
        <v>31405.9</v>
      </c>
      <c r="H14" s="80">
        <v>28816.3</v>
      </c>
      <c r="I14" s="888">
        <f t="shared" si="1"/>
        <v>108.98658051172427</v>
      </c>
      <c r="J14" s="886">
        <f t="shared" si="2"/>
        <v>108.70215321355268</v>
      </c>
    </row>
    <row r="15" spans="1:10">
      <c r="A15" s="887" t="s">
        <v>6</v>
      </c>
      <c r="B15" s="80">
        <v>21343.3</v>
      </c>
      <c r="C15" s="80">
        <v>14950</v>
      </c>
      <c r="D15" s="80">
        <v>14812.3</v>
      </c>
      <c r="E15" s="885">
        <f t="shared" si="0"/>
        <v>100.92963280516869</v>
      </c>
      <c r="F15" s="886">
        <f t="shared" si="3"/>
        <v>70.045400664377112</v>
      </c>
      <c r="G15" s="80">
        <v>17707.5</v>
      </c>
      <c r="H15" s="80">
        <v>16745.400000000001</v>
      </c>
      <c r="I15" s="888">
        <f t="shared" si="1"/>
        <v>105.74545845426206</v>
      </c>
      <c r="J15" s="886">
        <f t="shared" si="2"/>
        <v>82.965145970866743</v>
      </c>
    </row>
    <row r="16" spans="1:10">
      <c r="A16" s="887" t="s">
        <v>86</v>
      </c>
      <c r="B16" s="80">
        <v>23322.1</v>
      </c>
      <c r="C16" s="80">
        <v>21568.6</v>
      </c>
      <c r="D16" s="80">
        <v>19849.599999999999</v>
      </c>
      <c r="E16" s="885">
        <f t="shared" si="0"/>
        <v>108.66012413348381</v>
      </c>
      <c r="F16" s="886">
        <f t="shared" si="3"/>
        <v>92.48138032166915</v>
      </c>
      <c r="G16" s="80">
        <v>21669.7</v>
      </c>
      <c r="H16" s="80">
        <v>20220.7</v>
      </c>
      <c r="I16" s="888">
        <f t="shared" si="1"/>
        <v>107.16592402834719</v>
      </c>
      <c r="J16" s="886">
        <f t="shared" si="2"/>
        <v>92.914874732549819</v>
      </c>
    </row>
    <row r="17" spans="1:10">
      <c r="A17" s="887" t="s">
        <v>7</v>
      </c>
      <c r="B17" s="80">
        <v>23821.5</v>
      </c>
      <c r="C17" s="80">
        <v>21261.7</v>
      </c>
      <c r="D17" s="80">
        <v>19247.8</v>
      </c>
      <c r="E17" s="885">
        <f t="shared" si="0"/>
        <v>110.4630139548416</v>
      </c>
      <c r="F17" s="886">
        <f t="shared" si="3"/>
        <v>89.254245114707302</v>
      </c>
      <c r="G17" s="80">
        <v>25461.1</v>
      </c>
      <c r="H17" s="80">
        <v>23462.400000000001</v>
      </c>
      <c r="I17" s="888">
        <f t="shared" si="1"/>
        <v>108.51873636115657</v>
      </c>
      <c r="J17" s="886">
        <f t="shared" si="2"/>
        <v>106.88285792246499</v>
      </c>
    </row>
    <row r="18" spans="1:10">
      <c r="A18" s="887" t="s">
        <v>239</v>
      </c>
      <c r="B18" s="80">
        <v>39483.9</v>
      </c>
      <c r="C18" s="80">
        <v>32383.7</v>
      </c>
      <c r="D18" s="80">
        <v>30074.2</v>
      </c>
      <c r="E18" s="885">
        <f t="shared" si="0"/>
        <v>107.67933976631132</v>
      </c>
      <c r="F18" s="886">
        <f t="shared" si="3"/>
        <v>82.017480542702216</v>
      </c>
      <c r="G18" s="80">
        <v>40627.199999999997</v>
      </c>
      <c r="H18" s="80">
        <v>38824.1</v>
      </c>
      <c r="I18" s="888">
        <f t="shared" si="1"/>
        <v>104.6442802280027</v>
      </c>
      <c r="J18" s="886">
        <f t="shared" si="2"/>
        <v>102.89561061597257</v>
      </c>
    </row>
    <row r="19" spans="1:10">
      <c r="A19" s="887" t="s">
        <v>8</v>
      </c>
      <c r="B19" s="80">
        <v>21199</v>
      </c>
      <c r="C19" s="80">
        <v>19343.900000000001</v>
      </c>
      <c r="D19" s="80">
        <v>17373.7</v>
      </c>
      <c r="E19" s="885">
        <f t="shared" si="0"/>
        <v>111.34012904562644</v>
      </c>
      <c r="F19" s="886">
        <f t="shared" si="3"/>
        <v>91.24911552431719</v>
      </c>
      <c r="G19" s="80">
        <v>20616.900000000001</v>
      </c>
      <c r="H19" s="80">
        <v>18868.8</v>
      </c>
      <c r="I19" s="888">
        <f t="shared" si="1"/>
        <v>109.26450012719411</v>
      </c>
      <c r="J19" s="886">
        <f t="shared" si="2"/>
        <v>97.25411576017737</v>
      </c>
    </row>
    <row r="20" spans="1:10">
      <c r="A20" s="887" t="s">
        <v>9</v>
      </c>
      <c r="B20" s="80">
        <v>24909</v>
      </c>
      <c r="C20" s="80">
        <v>19665.900000000001</v>
      </c>
      <c r="D20" s="80">
        <v>17366.099999999999</v>
      </c>
      <c r="E20" s="885">
        <f t="shared" si="0"/>
        <v>113.24304247931316</v>
      </c>
      <c r="F20" s="886">
        <f t="shared" si="3"/>
        <v>78.950981572925443</v>
      </c>
      <c r="G20" s="80">
        <v>20704.599999999999</v>
      </c>
      <c r="H20" s="80">
        <v>19082</v>
      </c>
      <c r="I20" s="888">
        <f t="shared" si="1"/>
        <v>108.50330154071899</v>
      </c>
      <c r="J20" s="886">
        <f t="shared" si="2"/>
        <v>83.120960295475527</v>
      </c>
    </row>
    <row r="21" spans="1:10">
      <c r="A21" s="887" t="s">
        <v>10</v>
      </c>
      <c r="B21" s="80">
        <v>22597</v>
      </c>
      <c r="C21" s="80">
        <v>13150.5</v>
      </c>
      <c r="D21" s="80">
        <v>11749.6</v>
      </c>
      <c r="E21" s="885">
        <f t="shared" si="0"/>
        <v>111.92295907945802</v>
      </c>
      <c r="F21" s="886">
        <f t="shared" si="3"/>
        <v>58.19577820064611</v>
      </c>
      <c r="G21" s="80">
        <v>19084.2</v>
      </c>
      <c r="H21" s="80">
        <v>17337.599999999999</v>
      </c>
      <c r="I21" s="888">
        <f t="shared" si="1"/>
        <v>110.07405869324475</v>
      </c>
      <c r="J21" s="886">
        <f t="shared" si="2"/>
        <v>84.454573615966723</v>
      </c>
    </row>
    <row r="22" spans="1:10">
      <c r="A22" s="887" t="s">
        <v>11</v>
      </c>
      <c r="B22" s="80">
        <v>21253.4</v>
      </c>
      <c r="C22" s="80">
        <v>22412.5</v>
      </c>
      <c r="D22" s="80">
        <v>19608.099999999999</v>
      </c>
      <c r="E22" s="885">
        <f t="shared" si="0"/>
        <v>114.30225264049041</v>
      </c>
      <c r="F22" s="886">
        <f t="shared" si="3"/>
        <v>105.45371564079159</v>
      </c>
      <c r="G22" s="80">
        <v>19337.8</v>
      </c>
      <c r="H22" s="80">
        <v>17928.099999999999</v>
      </c>
      <c r="I22" s="888">
        <f t="shared" si="1"/>
        <v>107.86307528405131</v>
      </c>
      <c r="J22" s="886">
        <f t="shared" si="2"/>
        <v>90.986853868086982</v>
      </c>
    </row>
    <row r="23" spans="1:10">
      <c r="A23" s="887" t="s">
        <v>12</v>
      </c>
      <c r="B23" s="80">
        <v>24266.9</v>
      </c>
      <c r="C23" s="80">
        <v>15582.8</v>
      </c>
      <c r="D23" s="80">
        <v>14613.4</v>
      </c>
      <c r="E23" s="885">
        <f t="shared" si="0"/>
        <v>106.63363762026631</v>
      </c>
      <c r="F23" s="886">
        <f t="shared" si="3"/>
        <v>64.214217720433993</v>
      </c>
      <c r="G23" s="80">
        <v>24724.6</v>
      </c>
      <c r="H23" s="80">
        <v>22820</v>
      </c>
      <c r="I23" s="888">
        <f t="shared" si="1"/>
        <v>108.34618755477649</v>
      </c>
      <c r="J23" s="886">
        <f t="shared" si="2"/>
        <v>101.88610823797022</v>
      </c>
    </row>
    <row r="24" spans="1:10">
      <c r="A24" s="887" t="s">
        <v>13</v>
      </c>
      <c r="B24" s="80">
        <v>26827.7</v>
      </c>
      <c r="C24" s="80">
        <v>19867.599999999999</v>
      </c>
      <c r="D24" s="80">
        <v>18405.2</v>
      </c>
      <c r="E24" s="885">
        <f t="shared" si="0"/>
        <v>107.94558059678785</v>
      </c>
      <c r="F24" s="886">
        <f t="shared" si="3"/>
        <v>74.056292563283463</v>
      </c>
      <c r="G24" s="80">
        <v>25861.8</v>
      </c>
      <c r="H24" s="80">
        <v>24655.7</v>
      </c>
      <c r="I24" s="888">
        <f t="shared" si="1"/>
        <v>104.89176944884954</v>
      </c>
      <c r="J24" s="886">
        <f t="shared" si="2"/>
        <v>96.399616813964656</v>
      </c>
    </row>
    <row r="25" spans="1:10">
      <c r="A25" s="887" t="s">
        <v>14</v>
      </c>
      <c r="B25" s="80">
        <v>26035.7</v>
      </c>
      <c r="C25" s="80">
        <v>20145.7</v>
      </c>
      <c r="D25" s="80">
        <v>18172.7</v>
      </c>
      <c r="E25" s="885">
        <f t="shared" si="0"/>
        <v>110.85694475779604</v>
      </c>
      <c r="F25" s="886">
        <f t="shared" si="3"/>
        <v>77.377216667882948</v>
      </c>
      <c r="G25" s="80">
        <v>24554</v>
      </c>
      <c r="H25" s="80">
        <v>23247.1</v>
      </c>
      <c r="I25" s="888">
        <f t="shared" si="1"/>
        <v>105.62177647964693</v>
      </c>
      <c r="J25" s="886">
        <f t="shared" si="2"/>
        <v>94.308968070764379</v>
      </c>
    </row>
    <row r="26" spans="1:10">
      <c r="A26" s="887" t="s">
        <v>240</v>
      </c>
      <c r="B26" s="80">
        <v>62102.6</v>
      </c>
      <c r="C26" s="80">
        <v>40767.4</v>
      </c>
      <c r="D26" s="80">
        <v>38288</v>
      </c>
      <c r="E26" s="885">
        <f t="shared" si="0"/>
        <v>106.47565816966151</v>
      </c>
      <c r="F26" s="886">
        <f t="shared" si="3"/>
        <v>65.645238685658896</v>
      </c>
      <c r="G26" s="80">
        <v>53157.3</v>
      </c>
      <c r="H26" s="80">
        <v>49737.3</v>
      </c>
      <c r="I26" s="888">
        <f t="shared" si="1"/>
        <v>106.87612717216255</v>
      </c>
      <c r="J26" s="886">
        <f t="shared" si="2"/>
        <v>85.595933181541511</v>
      </c>
    </row>
    <row r="27" spans="1:10" s="590" customFormat="1" ht="30" customHeight="1">
      <c r="A27" s="889" t="s">
        <v>15</v>
      </c>
      <c r="B27" s="77">
        <v>36708.9</v>
      </c>
      <c r="C27" s="77">
        <v>24027</v>
      </c>
      <c r="D27" s="77">
        <v>22079.8</v>
      </c>
      <c r="E27" s="883">
        <f t="shared" si="0"/>
        <v>108.81892046123608</v>
      </c>
      <c r="F27" s="881">
        <f t="shared" si="3"/>
        <v>65.452792102187757</v>
      </c>
      <c r="G27" s="77">
        <v>33276.5</v>
      </c>
      <c r="H27" s="77">
        <v>30721.3</v>
      </c>
      <c r="I27" s="890">
        <f t="shared" si="1"/>
        <v>108.31735636187273</v>
      </c>
      <c r="J27" s="881">
        <f t="shared" si="2"/>
        <v>90.649678960688007</v>
      </c>
    </row>
    <row r="28" spans="1:10">
      <c r="A28" s="887" t="s">
        <v>16</v>
      </c>
      <c r="B28" s="80">
        <v>29735.5</v>
      </c>
      <c r="C28" s="80">
        <v>27227.200000000001</v>
      </c>
      <c r="D28" s="80">
        <v>25044.799999999999</v>
      </c>
      <c r="E28" s="885">
        <f t="shared" si="0"/>
        <v>108.71398453970484</v>
      </c>
      <c r="F28" s="886">
        <f t="shared" si="3"/>
        <v>91.564628138084117</v>
      </c>
      <c r="G28" s="80">
        <v>22826.7</v>
      </c>
      <c r="H28" s="80">
        <v>21877.3</v>
      </c>
      <c r="I28" s="888">
        <f t="shared" si="1"/>
        <v>104.33965800167297</v>
      </c>
      <c r="J28" s="886">
        <f t="shared" si="2"/>
        <v>76.765818634292344</v>
      </c>
    </row>
    <row r="29" spans="1:10">
      <c r="A29" s="887" t="s">
        <v>17</v>
      </c>
      <c r="B29" s="80">
        <v>39846.699999999997</v>
      </c>
      <c r="C29" s="80">
        <v>24367.3</v>
      </c>
      <c r="D29" s="80">
        <v>22416.9</v>
      </c>
      <c r="E29" s="885">
        <f t="shared" si="0"/>
        <v>108.70057858133816</v>
      </c>
      <c r="F29" s="886">
        <f t="shared" si="3"/>
        <v>61.152617406209295</v>
      </c>
      <c r="G29" s="80">
        <v>29356.400000000001</v>
      </c>
      <c r="H29" s="80">
        <v>27043.3</v>
      </c>
      <c r="I29" s="888">
        <f t="shared" si="1"/>
        <v>108.55332004600031</v>
      </c>
      <c r="J29" s="886">
        <f t="shared" si="2"/>
        <v>73.673353125854845</v>
      </c>
    </row>
    <row r="30" spans="1:10">
      <c r="A30" s="887" t="s">
        <v>241</v>
      </c>
      <c r="B30" s="80">
        <v>37363</v>
      </c>
      <c r="C30" s="80">
        <v>25763.4</v>
      </c>
      <c r="D30" s="80">
        <v>22439.5</v>
      </c>
      <c r="E30" s="885">
        <f t="shared" si="0"/>
        <v>114.81271864346354</v>
      </c>
      <c r="F30" s="886">
        <f t="shared" si="3"/>
        <v>68.954313090490587</v>
      </c>
      <c r="G30" s="80">
        <v>27934.2</v>
      </c>
      <c r="H30" s="80">
        <v>25565.9</v>
      </c>
      <c r="I30" s="888">
        <f t="shared" si="1"/>
        <v>109.26351116135164</v>
      </c>
      <c r="J30" s="886">
        <f t="shared" si="2"/>
        <v>74.764339052003322</v>
      </c>
    </row>
    <row r="31" spans="1:10">
      <c r="A31" s="887" t="s">
        <v>18</v>
      </c>
      <c r="B31" s="80">
        <v>26906</v>
      </c>
      <c r="C31" s="80">
        <v>22164.7</v>
      </c>
      <c r="D31" s="80">
        <v>20035.5</v>
      </c>
      <c r="E31" s="885">
        <f t="shared" si="0"/>
        <v>110.627136832123</v>
      </c>
      <c r="F31" s="886">
        <f t="shared" si="3"/>
        <v>82.378279937560393</v>
      </c>
      <c r="G31" s="80">
        <v>21937.1</v>
      </c>
      <c r="H31" s="80">
        <v>22087.3</v>
      </c>
      <c r="I31" s="888">
        <f t="shared" si="1"/>
        <v>99.319971205172195</v>
      </c>
      <c r="J31" s="886">
        <f t="shared" si="2"/>
        <v>81.53237196164423</v>
      </c>
    </row>
    <row r="32" spans="1:10">
      <c r="A32" s="887" t="s">
        <v>19</v>
      </c>
      <c r="B32" s="80">
        <v>27872.6</v>
      </c>
      <c r="C32" s="80">
        <v>23892.6</v>
      </c>
      <c r="D32" s="80">
        <v>20389.2</v>
      </c>
      <c r="E32" s="885">
        <f t="shared" si="0"/>
        <v>117.18262609616855</v>
      </c>
      <c r="F32" s="886">
        <f t="shared" si="3"/>
        <v>85.720743669410098</v>
      </c>
      <c r="G32" s="80">
        <v>20069.599999999999</v>
      </c>
      <c r="H32" s="80">
        <v>18934.099999999999</v>
      </c>
      <c r="I32" s="888">
        <f t="shared" si="1"/>
        <v>105.99711631395208</v>
      </c>
      <c r="J32" s="886">
        <f t="shared" si="2"/>
        <v>72.004764535780666</v>
      </c>
    </row>
    <row r="33" spans="1:10">
      <c r="A33" s="887" t="s">
        <v>20</v>
      </c>
      <c r="B33" s="80">
        <v>33338.6</v>
      </c>
      <c r="C33" s="80">
        <v>28537.5</v>
      </c>
      <c r="D33" s="80">
        <v>26487</v>
      </c>
      <c r="E33" s="885">
        <f t="shared" si="0"/>
        <v>107.74153358251218</v>
      </c>
      <c r="F33" s="886">
        <f t="shared" si="3"/>
        <v>85.598975361892826</v>
      </c>
      <c r="G33" s="80">
        <v>45708.4</v>
      </c>
      <c r="H33" s="80">
        <v>41370.5</v>
      </c>
      <c r="I33" s="888">
        <f t="shared" si="1"/>
        <v>110.48549086909756</v>
      </c>
      <c r="J33" s="886">
        <f t="shared" si="2"/>
        <v>137.10353764105272</v>
      </c>
    </row>
    <row r="34" spans="1:10">
      <c r="A34" s="887" t="s">
        <v>21</v>
      </c>
      <c r="B34" s="80">
        <v>44387.5</v>
      </c>
      <c r="C34" s="80">
        <v>26136.5</v>
      </c>
      <c r="D34" s="80">
        <v>25637.3</v>
      </c>
      <c r="E34" s="885">
        <f t="shared" si="0"/>
        <v>101.94716292277268</v>
      </c>
      <c r="F34" s="886">
        <f t="shared" si="3"/>
        <v>58.882568290622359</v>
      </c>
      <c r="G34" s="80">
        <v>23962.7</v>
      </c>
      <c r="H34" s="80">
        <v>20889.2</v>
      </c>
      <c r="I34" s="888">
        <f t="shared" si="1"/>
        <v>114.71334469486625</v>
      </c>
      <c r="J34" s="886">
        <f t="shared" si="2"/>
        <v>53.985243593353985</v>
      </c>
    </row>
    <row r="35" spans="1:10">
      <c r="A35" s="887" t="s">
        <v>22</v>
      </c>
      <c r="B35" s="80">
        <v>25776.2</v>
      </c>
      <c r="C35" s="80">
        <v>17247</v>
      </c>
      <c r="D35" s="80">
        <v>15470.9</v>
      </c>
      <c r="E35" s="885">
        <f t="shared" si="0"/>
        <v>111.48026294527145</v>
      </c>
      <c r="F35" s="886">
        <f t="shared" si="3"/>
        <v>66.910560905020915</v>
      </c>
      <c r="G35" s="80">
        <v>24442.5</v>
      </c>
      <c r="H35" s="80">
        <v>23012.3</v>
      </c>
      <c r="I35" s="888">
        <f t="shared" si="1"/>
        <v>106.21493722922091</v>
      </c>
      <c r="J35" s="886">
        <f t="shared" si="2"/>
        <v>94.825847099262106</v>
      </c>
    </row>
    <row r="36" spans="1:10">
      <c r="A36" s="887" t="s">
        <v>23</v>
      </c>
      <c r="B36" s="80">
        <v>21090.2</v>
      </c>
      <c r="C36" s="80">
        <v>14762.6</v>
      </c>
      <c r="D36" s="80">
        <v>12963</v>
      </c>
      <c r="E36" s="885">
        <f t="shared" si="0"/>
        <v>113.88258890688886</v>
      </c>
      <c r="F36" s="886">
        <f t="shared" si="3"/>
        <v>69.997439569088954</v>
      </c>
      <c r="G36" s="80">
        <v>17134.7</v>
      </c>
      <c r="H36" s="80">
        <v>15472.7</v>
      </c>
      <c r="I36" s="888">
        <f t="shared" si="1"/>
        <v>110.74149954435877</v>
      </c>
      <c r="J36" s="886">
        <f t="shared" si="2"/>
        <v>81.244843576637493</v>
      </c>
    </row>
    <row r="37" spans="1:10">
      <c r="A37" s="887" t="s">
        <v>242</v>
      </c>
      <c r="B37" s="80">
        <v>42429</v>
      </c>
      <c r="C37" s="80">
        <v>30509.8</v>
      </c>
      <c r="D37" s="80">
        <v>30613.7</v>
      </c>
      <c r="E37" s="885">
        <f t="shared" si="0"/>
        <v>99.660609465696723</v>
      </c>
      <c r="F37" s="886">
        <f t="shared" si="3"/>
        <v>71.907893186264104</v>
      </c>
      <c r="G37" s="80">
        <v>50007.199999999997</v>
      </c>
      <c r="H37" s="80">
        <v>45441.1</v>
      </c>
      <c r="I37" s="888">
        <f t="shared" si="1"/>
        <v>110.0483923144466</v>
      </c>
      <c r="J37" s="886">
        <f t="shared" si="2"/>
        <v>117.86089702797615</v>
      </c>
    </row>
    <row r="38" spans="1:10" s="590" customFormat="1">
      <c r="A38" s="891" t="s">
        <v>24</v>
      </c>
      <c r="B38" s="77">
        <v>24718.7</v>
      </c>
      <c r="C38" s="77">
        <v>19542.599999999999</v>
      </c>
      <c r="D38" s="77">
        <v>17615.400000000001</v>
      </c>
      <c r="E38" s="883">
        <f t="shared" si="0"/>
        <v>110.94042712626451</v>
      </c>
      <c r="F38" s="881">
        <f t="shared" si="3"/>
        <v>79.059982927904784</v>
      </c>
      <c r="G38" s="77">
        <v>23281.4</v>
      </c>
      <c r="H38" s="77">
        <v>21482.3</v>
      </c>
      <c r="I38" s="890">
        <f t="shared" si="1"/>
        <v>108.37480158083632</v>
      </c>
      <c r="J38" s="881">
        <f t="shared" si="2"/>
        <v>94.185373826293457</v>
      </c>
    </row>
    <row r="39" spans="1:10">
      <c r="A39" s="887" t="s">
        <v>25</v>
      </c>
      <c r="B39" s="80">
        <v>21348.400000000001</v>
      </c>
      <c r="C39" s="80">
        <v>17248.7</v>
      </c>
      <c r="D39" s="80">
        <v>16131.4</v>
      </c>
      <c r="E39" s="885">
        <f t="shared" si="0"/>
        <v>106.9262432274942</v>
      </c>
      <c r="F39" s="886">
        <f t="shared" si="3"/>
        <v>80.796218920387474</v>
      </c>
      <c r="G39" s="80">
        <v>18195.3</v>
      </c>
      <c r="H39" s="80">
        <v>16854.900000000001</v>
      </c>
      <c r="I39" s="888">
        <f t="shared" si="1"/>
        <v>107.95258352170585</v>
      </c>
      <c r="J39" s="886">
        <f t="shared" si="2"/>
        <v>85.230274868374195</v>
      </c>
    </row>
    <row r="40" spans="1:10">
      <c r="A40" s="887" t="s">
        <v>29</v>
      </c>
      <c r="B40" s="80">
        <v>19579.5</v>
      </c>
      <c r="C40" s="80">
        <v>10159.4</v>
      </c>
      <c r="D40" s="80">
        <v>9148</v>
      </c>
      <c r="E40" s="885">
        <f t="shared" si="0"/>
        <v>111.05596851770878</v>
      </c>
      <c r="F40" s="886">
        <f t="shared" si="3"/>
        <v>51.887944023085367</v>
      </c>
      <c r="G40" s="80">
        <v>14975.1</v>
      </c>
      <c r="H40" s="80">
        <v>13832.4</v>
      </c>
      <c r="I40" s="888">
        <f t="shared" si="1"/>
        <v>108.26103929903705</v>
      </c>
      <c r="J40" s="886">
        <f t="shared" si="2"/>
        <v>76.483566996092861</v>
      </c>
    </row>
    <row r="41" spans="1:10">
      <c r="A41" s="887" t="s">
        <v>32</v>
      </c>
      <c r="B41" s="80">
        <v>26146.400000000001</v>
      </c>
      <c r="C41" s="80">
        <v>22101.4</v>
      </c>
      <c r="D41" s="80">
        <v>19748.8</v>
      </c>
      <c r="E41" s="885">
        <f t="shared" si="0"/>
        <v>111.912622539091</v>
      </c>
      <c r="F41" s="886">
        <f t="shared" si="3"/>
        <v>84.529418963987396</v>
      </c>
      <c r="G41" s="80">
        <v>24089.9</v>
      </c>
      <c r="H41" s="80">
        <v>22176.3</v>
      </c>
      <c r="I41" s="888">
        <f t="shared" si="1"/>
        <v>108.62903189440981</v>
      </c>
      <c r="J41" s="886">
        <f t="shared" si="2"/>
        <v>92.134672459688531</v>
      </c>
    </row>
    <row r="42" spans="1:10">
      <c r="A42" s="887" t="s">
        <v>34</v>
      </c>
      <c r="B42" s="80">
        <v>24864.1</v>
      </c>
      <c r="C42" s="80">
        <v>14096.5</v>
      </c>
      <c r="D42" s="80">
        <v>12573.1</v>
      </c>
      <c r="E42" s="885">
        <f t="shared" si="0"/>
        <v>112.11634362249565</v>
      </c>
      <c r="F42" s="886">
        <f t="shared" si="3"/>
        <v>56.69418961474576</v>
      </c>
      <c r="G42" s="80">
        <v>12692.2</v>
      </c>
      <c r="H42" s="80">
        <v>11680.4</v>
      </c>
      <c r="I42" s="888">
        <f t="shared" si="1"/>
        <v>108.66237457621315</v>
      </c>
      <c r="J42" s="886">
        <f t="shared" si="2"/>
        <v>51.046287619499608</v>
      </c>
    </row>
    <row r="43" spans="1:10">
      <c r="A43" s="887" t="s">
        <v>35</v>
      </c>
      <c r="B43" s="80">
        <v>23547.9</v>
      </c>
      <c r="C43" s="80">
        <v>15925.9</v>
      </c>
      <c r="D43" s="80">
        <v>14753</v>
      </c>
      <c r="E43" s="885">
        <f t="shared" si="0"/>
        <v>107.95024740730699</v>
      </c>
      <c r="F43" s="886">
        <f t="shared" si="3"/>
        <v>67.631933208481428</v>
      </c>
      <c r="G43" s="80">
        <v>21301.1</v>
      </c>
      <c r="H43" s="80">
        <v>19389.3</v>
      </c>
      <c r="I43" s="888">
        <f t="shared" si="1"/>
        <v>109.86007746540618</v>
      </c>
      <c r="J43" s="886">
        <f t="shared" si="2"/>
        <v>90.458597157283648</v>
      </c>
    </row>
    <row r="44" spans="1:10">
      <c r="A44" s="887" t="s">
        <v>36</v>
      </c>
      <c r="B44" s="80">
        <v>24089.599999999999</v>
      </c>
      <c r="C44" s="80">
        <v>18081.599999999999</v>
      </c>
      <c r="D44" s="80">
        <v>16536.599999999999</v>
      </c>
      <c r="E44" s="885">
        <f t="shared" si="0"/>
        <v>109.34291208591851</v>
      </c>
      <c r="F44" s="886">
        <f t="shared" si="3"/>
        <v>75.059776833156207</v>
      </c>
      <c r="G44" s="80">
        <v>24862.799999999999</v>
      </c>
      <c r="H44" s="80">
        <v>23508.9</v>
      </c>
      <c r="I44" s="888">
        <f t="shared" si="1"/>
        <v>105.75909549149469</v>
      </c>
      <c r="J44" s="886">
        <f t="shared" si="2"/>
        <v>103.20968384697132</v>
      </c>
    </row>
    <row r="45" spans="1:10" ht="29.25" customHeight="1">
      <c r="A45" s="889" t="s">
        <v>95</v>
      </c>
      <c r="B45" s="77">
        <v>21287.599999999999</v>
      </c>
      <c r="C45" s="77">
        <v>16147</v>
      </c>
      <c r="D45" s="77">
        <v>14707.7</v>
      </c>
      <c r="E45" s="883">
        <f t="shared" si="0"/>
        <v>109.7860304466368</v>
      </c>
      <c r="F45" s="881">
        <f t="shared" si="3"/>
        <v>75.851669516526059</v>
      </c>
      <c r="G45" s="77">
        <v>15952.1</v>
      </c>
      <c r="H45" s="77">
        <v>14068.4</v>
      </c>
      <c r="I45" s="890">
        <f t="shared" si="1"/>
        <v>113.38958232634842</v>
      </c>
      <c r="J45" s="881">
        <f t="shared" si="2"/>
        <v>74.936113042334512</v>
      </c>
    </row>
    <row r="46" spans="1:10">
      <c r="A46" s="887" t="s">
        <v>26</v>
      </c>
      <c r="B46" s="80">
        <v>18472.5</v>
      </c>
      <c r="C46" s="80">
        <v>6521.6</v>
      </c>
      <c r="D46" s="80">
        <v>5475.6</v>
      </c>
      <c r="E46" s="885">
        <f t="shared" si="0"/>
        <v>119.10292935933961</v>
      </c>
      <c r="F46" s="886">
        <f t="shared" si="3"/>
        <v>35.304371362836648</v>
      </c>
      <c r="G46" s="80">
        <v>13071.8</v>
      </c>
      <c r="H46" s="80">
        <v>11085.5</v>
      </c>
      <c r="I46" s="888">
        <f t="shared" si="1"/>
        <v>117.91800099228722</v>
      </c>
      <c r="J46" s="886">
        <f t="shared" si="2"/>
        <v>70.763567465150899</v>
      </c>
    </row>
    <row r="47" spans="1:10">
      <c r="A47" s="887" t="s">
        <v>27</v>
      </c>
      <c r="B47" s="80">
        <v>21413.7</v>
      </c>
      <c r="C47" s="80">
        <v>8612.2000000000007</v>
      </c>
      <c r="D47" s="80">
        <v>8894.2999999999993</v>
      </c>
      <c r="E47" s="885">
        <f t="shared" si="0"/>
        <v>96.828305768863217</v>
      </c>
      <c r="F47" s="886">
        <f t="shared" si="3"/>
        <v>40.218178082255754</v>
      </c>
      <c r="G47" s="80">
        <v>5965.3</v>
      </c>
      <c r="H47" s="80">
        <v>6020.1</v>
      </c>
      <c r="I47" s="888">
        <f t="shared" si="1"/>
        <v>99.089716117672467</v>
      </c>
      <c r="J47" s="886">
        <f t="shared" si="2"/>
        <v>27.857399702059897</v>
      </c>
    </row>
    <row r="48" spans="1:10">
      <c r="A48" s="892" t="s">
        <v>28</v>
      </c>
      <c r="B48" s="80">
        <v>20238.2</v>
      </c>
      <c r="C48" s="80">
        <v>11933.1</v>
      </c>
      <c r="D48" s="80">
        <v>10387.9</v>
      </c>
      <c r="E48" s="885">
        <f t="shared" si="0"/>
        <v>114.87499879667691</v>
      </c>
      <c r="F48" s="886">
        <f t="shared" si="3"/>
        <v>58.96324771965886</v>
      </c>
      <c r="G48" s="80">
        <v>10991.3</v>
      </c>
      <c r="H48" s="80">
        <v>9586.1</v>
      </c>
      <c r="I48" s="888">
        <f t="shared" si="1"/>
        <v>114.65872461167731</v>
      </c>
      <c r="J48" s="886">
        <f t="shared" si="2"/>
        <v>54.309671808757685</v>
      </c>
    </row>
    <row r="49" spans="1:10">
      <c r="A49" s="892" t="s">
        <v>30</v>
      </c>
      <c r="B49" s="80">
        <v>20104.5</v>
      </c>
      <c r="C49" s="80">
        <v>17789.7</v>
      </c>
      <c r="D49" s="80">
        <v>14254.6</v>
      </c>
      <c r="E49" s="885">
        <f t="shared" si="0"/>
        <v>124.79971377660546</v>
      </c>
      <c r="F49" s="886">
        <f t="shared" si="3"/>
        <v>88.486159814966797</v>
      </c>
      <c r="G49" s="80">
        <v>14805.6</v>
      </c>
      <c r="H49" s="80">
        <v>14031.3</v>
      </c>
      <c r="I49" s="888">
        <f t="shared" si="1"/>
        <v>105.51837677193134</v>
      </c>
      <c r="J49" s="886">
        <f t="shared" si="2"/>
        <v>73.643214205774825</v>
      </c>
    </row>
    <row r="50" spans="1:10">
      <c r="A50" s="887" t="s">
        <v>243</v>
      </c>
      <c r="B50" s="80">
        <v>20517.8</v>
      </c>
      <c r="C50" s="80">
        <v>6669.3</v>
      </c>
      <c r="D50" s="80">
        <v>7785.7</v>
      </c>
      <c r="E50" s="885">
        <f t="shared" si="0"/>
        <v>85.660891120901141</v>
      </c>
      <c r="F50" s="886">
        <f t="shared" si="3"/>
        <v>32.504946924134174</v>
      </c>
      <c r="G50" s="80">
        <v>9996.6</v>
      </c>
      <c r="H50" s="80">
        <v>4995.3999999999996</v>
      </c>
      <c r="I50" s="888">
        <f t="shared" si="1"/>
        <v>200.11610681827284</v>
      </c>
      <c r="J50" s="886">
        <f t="shared" si="2"/>
        <v>48.721597832126257</v>
      </c>
    </row>
    <row r="51" spans="1:10">
      <c r="A51" s="887" t="s">
        <v>31</v>
      </c>
      <c r="B51" s="80">
        <v>21877.7</v>
      </c>
      <c r="C51" s="80">
        <v>8571.4</v>
      </c>
      <c r="D51" s="80">
        <v>9875.7999999999993</v>
      </c>
      <c r="E51" s="885">
        <f t="shared" si="0"/>
        <v>86.791956094696133</v>
      </c>
      <c r="F51" s="886">
        <f t="shared" si="3"/>
        <v>39.178707085296899</v>
      </c>
      <c r="G51" s="80">
        <v>10718.7</v>
      </c>
      <c r="H51" s="80">
        <v>11704.4</v>
      </c>
      <c r="I51" s="888">
        <f t="shared" si="1"/>
        <v>91.578380779877662</v>
      </c>
      <c r="J51" s="886">
        <f t="shared" si="2"/>
        <v>48.993724203184065</v>
      </c>
    </row>
    <row r="52" spans="1:10">
      <c r="A52" s="887" t="s">
        <v>33</v>
      </c>
      <c r="B52" s="80">
        <v>23039.4</v>
      </c>
      <c r="C52" s="80">
        <v>20824.8</v>
      </c>
      <c r="D52" s="80">
        <v>18792.7</v>
      </c>
      <c r="E52" s="885">
        <f t="shared" si="0"/>
        <v>110.81324131178596</v>
      </c>
      <c r="F52" s="886">
        <f t="shared" si="3"/>
        <v>90.387770514857152</v>
      </c>
      <c r="G52" s="80">
        <v>19318.8</v>
      </c>
      <c r="H52" s="80">
        <v>17511</v>
      </c>
      <c r="I52" s="888">
        <f t="shared" si="1"/>
        <v>110.32379647078979</v>
      </c>
      <c r="J52" s="886">
        <f t="shared" si="2"/>
        <v>83.851141956821778</v>
      </c>
    </row>
    <row r="53" spans="1:10" s="590" customFormat="1" ht="29.25" customHeight="1">
      <c r="A53" s="889" t="s">
        <v>37</v>
      </c>
      <c r="B53" s="77">
        <v>25145.4</v>
      </c>
      <c r="C53" s="77">
        <v>15822.7</v>
      </c>
      <c r="D53" s="77">
        <v>14409.8</v>
      </c>
      <c r="E53" s="883">
        <f t="shared" si="0"/>
        <v>109.80513261807938</v>
      </c>
      <c r="F53" s="881">
        <f t="shared" si="3"/>
        <v>62.924829193411128</v>
      </c>
      <c r="G53" s="77">
        <v>21276</v>
      </c>
      <c r="H53" s="77">
        <v>19995.8</v>
      </c>
      <c r="I53" s="890">
        <f t="shared" si="1"/>
        <v>106.4023444923434</v>
      </c>
      <c r="J53" s="881">
        <f t="shared" si="2"/>
        <v>84.611897205850767</v>
      </c>
    </row>
    <row r="54" spans="1:10">
      <c r="A54" s="887" t="s">
        <v>38</v>
      </c>
      <c r="B54" s="80">
        <v>25311.599999999999</v>
      </c>
      <c r="C54" s="80">
        <v>14138.9</v>
      </c>
      <c r="D54" s="80">
        <v>13648.6</v>
      </c>
      <c r="E54" s="885">
        <f t="shared" si="0"/>
        <v>103.59230983397565</v>
      </c>
      <c r="F54" s="886">
        <f t="shared" si="3"/>
        <v>55.859368826941015</v>
      </c>
      <c r="G54" s="80">
        <v>20497</v>
      </c>
      <c r="H54" s="80">
        <v>19901.900000000001</v>
      </c>
      <c r="I54" s="888">
        <f t="shared" si="1"/>
        <v>102.99016676799701</v>
      </c>
      <c r="J54" s="886">
        <f t="shared" si="2"/>
        <v>80.978681711152205</v>
      </c>
    </row>
    <row r="55" spans="1:10">
      <c r="A55" s="887" t="s">
        <v>39</v>
      </c>
      <c r="B55" s="80">
        <v>21446.9</v>
      </c>
      <c r="C55" s="80">
        <v>19613.400000000001</v>
      </c>
      <c r="D55" s="80">
        <v>16875.900000000001</v>
      </c>
      <c r="E55" s="885">
        <f t="shared" si="0"/>
        <v>116.22135708317778</v>
      </c>
      <c r="F55" s="886">
        <f t="shared" si="3"/>
        <v>91.450978929355756</v>
      </c>
      <c r="G55" s="80">
        <v>22468.3</v>
      </c>
      <c r="H55" s="80">
        <v>20526.400000000001</v>
      </c>
      <c r="I55" s="888">
        <f t="shared" si="1"/>
        <v>109.46049964923219</v>
      </c>
      <c r="J55" s="886">
        <f t="shared" si="2"/>
        <v>104.76245984268122</v>
      </c>
    </row>
    <row r="56" spans="1:10">
      <c r="A56" s="887" t="s">
        <v>40</v>
      </c>
      <c r="B56" s="80">
        <v>21649.200000000001</v>
      </c>
      <c r="C56" s="80">
        <v>18160.2</v>
      </c>
      <c r="D56" s="80">
        <v>15368.5</v>
      </c>
      <c r="E56" s="885">
        <f t="shared" si="0"/>
        <v>118.16507791912028</v>
      </c>
      <c r="F56" s="886">
        <f t="shared" si="3"/>
        <v>83.883931045950888</v>
      </c>
      <c r="G56" s="80">
        <v>23051.599999999999</v>
      </c>
      <c r="H56" s="80">
        <v>20745.7</v>
      </c>
      <c r="I56" s="888">
        <f t="shared" si="1"/>
        <v>111.11507444916296</v>
      </c>
      <c r="J56" s="886">
        <f t="shared" si="2"/>
        <v>106.47783751824547</v>
      </c>
    </row>
    <row r="57" spans="1:10">
      <c r="A57" s="887" t="s">
        <v>41</v>
      </c>
      <c r="B57" s="80">
        <v>28606.7</v>
      </c>
      <c r="C57" s="80">
        <v>15903</v>
      </c>
      <c r="D57" s="80">
        <v>14388.2</v>
      </c>
      <c r="E57" s="885">
        <f t="shared" si="0"/>
        <v>110.52807161423944</v>
      </c>
      <c r="F57" s="886">
        <f t="shared" si="3"/>
        <v>55.591871834220655</v>
      </c>
      <c r="G57" s="80">
        <v>26409.7</v>
      </c>
      <c r="H57" s="80">
        <v>24157.3</v>
      </c>
      <c r="I57" s="888">
        <f t="shared" si="1"/>
        <v>109.32388967310089</v>
      </c>
      <c r="J57" s="886">
        <f t="shared" si="2"/>
        <v>92.319980983475901</v>
      </c>
    </row>
    <row r="58" spans="1:10">
      <c r="A58" s="887" t="s">
        <v>42</v>
      </c>
      <c r="B58" s="80">
        <v>24704.9</v>
      </c>
      <c r="C58" s="80">
        <v>15596</v>
      </c>
      <c r="D58" s="80">
        <v>14255.6</v>
      </c>
      <c r="E58" s="885">
        <f t="shared" si="0"/>
        <v>109.40262072448721</v>
      </c>
      <c r="F58" s="886">
        <f t="shared" si="3"/>
        <v>63.1291768029824</v>
      </c>
      <c r="G58" s="80">
        <v>18757.5</v>
      </c>
      <c r="H58" s="80">
        <v>17019.2</v>
      </c>
      <c r="I58" s="888">
        <f t="shared" si="1"/>
        <v>110.21375857854659</v>
      </c>
      <c r="J58" s="886">
        <f t="shared" si="2"/>
        <v>75.926233257369987</v>
      </c>
    </row>
    <row r="59" spans="1:10">
      <c r="A59" s="887" t="s">
        <v>43</v>
      </c>
      <c r="B59" s="80">
        <v>20827.3</v>
      </c>
      <c r="C59" s="80">
        <v>14433.1</v>
      </c>
      <c r="D59" s="80">
        <v>12782.1</v>
      </c>
      <c r="E59" s="885">
        <f t="shared" si="0"/>
        <v>112.91650041855408</v>
      </c>
      <c r="F59" s="886">
        <f t="shared" si="3"/>
        <v>69.298948975623347</v>
      </c>
      <c r="G59" s="80">
        <v>20176.2</v>
      </c>
      <c r="H59" s="80">
        <v>18913.900000000001</v>
      </c>
      <c r="I59" s="888">
        <f t="shared" si="1"/>
        <v>106.67392764051836</v>
      </c>
      <c r="J59" s="886">
        <f t="shared" si="2"/>
        <v>96.873814656724605</v>
      </c>
    </row>
    <row r="60" spans="1:10">
      <c r="A60" s="887" t="s">
        <v>44</v>
      </c>
      <c r="B60" s="80">
        <v>27402.1</v>
      </c>
      <c r="C60" s="80">
        <v>14818.5</v>
      </c>
      <c r="D60" s="80">
        <v>13276.9</v>
      </c>
      <c r="E60" s="885">
        <f t="shared" si="0"/>
        <v>111.61114416768976</v>
      </c>
      <c r="F60" s="886">
        <f t="shared" si="3"/>
        <v>54.077972126223905</v>
      </c>
      <c r="G60" s="80">
        <v>23428.7</v>
      </c>
      <c r="H60" s="80">
        <v>23275.5</v>
      </c>
      <c r="I60" s="888">
        <f t="shared" si="1"/>
        <v>100.65820283130331</v>
      </c>
      <c r="J60" s="886">
        <f t="shared" si="2"/>
        <v>85.499651486564915</v>
      </c>
    </row>
    <row r="61" spans="1:10">
      <c r="A61" s="887" t="s">
        <v>45</v>
      </c>
      <c r="B61" s="80">
        <v>21601.7</v>
      </c>
      <c r="C61" s="80">
        <v>16786.8</v>
      </c>
      <c r="D61" s="80">
        <v>15389.4</v>
      </c>
      <c r="E61" s="885">
        <f t="shared" si="0"/>
        <v>109.08027603415337</v>
      </c>
      <c r="F61" s="886">
        <f t="shared" si="3"/>
        <v>77.71055055852085</v>
      </c>
      <c r="G61" s="80">
        <v>20935.8</v>
      </c>
      <c r="H61" s="80">
        <v>19251.099999999999</v>
      </c>
      <c r="I61" s="888">
        <f t="shared" si="1"/>
        <v>108.75118824378866</v>
      </c>
      <c r="J61" s="886">
        <f t="shared" si="2"/>
        <v>96.917372243851176</v>
      </c>
    </row>
    <row r="62" spans="1:10">
      <c r="A62" s="887" t="s">
        <v>46</v>
      </c>
      <c r="B62" s="80">
        <v>26044.2</v>
      </c>
      <c r="C62" s="80">
        <v>16572.3</v>
      </c>
      <c r="D62" s="80">
        <v>15642.2</v>
      </c>
      <c r="E62" s="885">
        <f t="shared" si="0"/>
        <v>105.94609453913131</v>
      </c>
      <c r="F62" s="886">
        <f t="shared" si="3"/>
        <v>63.631441933328723</v>
      </c>
      <c r="G62" s="80">
        <v>21657</v>
      </c>
      <c r="H62" s="80">
        <v>21086.799999999999</v>
      </c>
      <c r="I62" s="888">
        <f t="shared" si="1"/>
        <v>102.70406130849632</v>
      </c>
      <c r="J62" s="886">
        <f t="shared" si="2"/>
        <v>83.154790701960508</v>
      </c>
    </row>
    <row r="63" spans="1:10">
      <c r="A63" s="887" t="s">
        <v>47</v>
      </c>
      <c r="B63" s="80">
        <v>24022.9</v>
      </c>
      <c r="C63" s="80">
        <v>12430.3</v>
      </c>
      <c r="D63" s="80">
        <v>11381</v>
      </c>
      <c r="E63" s="885">
        <f t="shared" si="0"/>
        <v>109.21975221860995</v>
      </c>
      <c r="F63" s="886">
        <f t="shared" si="3"/>
        <v>51.743544701097697</v>
      </c>
      <c r="G63" s="80">
        <v>16028.6</v>
      </c>
      <c r="H63" s="80">
        <v>15332.7</v>
      </c>
      <c r="I63" s="888">
        <f t="shared" si="1"/>
        <v>104.53866572749743</v>
      </c>
      <c r="J63" s="886">
        <f t="shared" si="2"/>
        <v>66.722169263494408</v>
      </c>
    </row>
    <row r="64" spans="1:10">
      <c r="A64" s="887" t="s">
        <v>48</v>
      </c>
      <c r="B64" s="80">
        <v>22997.3</v>
      </c>
      <c r="C64" s="80">
        <v>22316.3</v>
      </c>
      <c r="D64" s="80">
        <v>19310.599999999999</v>
      </c>
      <c r="E64" s="885">
        <f t="shared" si="0"/>
        <v>115.56502646215033</v>
      </c>
      <c r="F64" s="886">
        <f t="shared" si="3"/>
        <v>97.03878281363464</v>
      </c>
      <c r="G64" s="80">
        <v>21931.9</v>
      </c>
      <c r="H64" s="80">
        <v>19553.599999999999</v>
      </c>
      <c r="I64" s="888">
        <f t="shared" si="1"/>
        <v>112.16297766140254</v>
      </c>
      <c r="J64" s="886">
        <f t="shared" si="2"/>
        <v>95.367282246176728</v>
      </c>
    </row>
    <row r="65" spans="1:10">
      <c r="A65" s="887" t="s">
        <v>49</v>
      </c>
      <c r="B65" s="80">
        <v>26638.1</v>
      </c>
      <c r="C65" s="80">
        <v>16904.599999999999</v>
      </c>
      <c r="D65" s="80">
        <v>15554.2</v>
      </c>
      <c r="E65" s="885">
        <f t="shared" si="0"/>
        <v>108.68189942266395</v>
      </c>
      <c r="F65" s="886">
        <f t="shared" si="3"/>
        <v>63.460231773287134</v>
      </c>
      <c r="G65" s="80">
        <v>21850.1</v>
      </c>
      <c r="H65" s="80">
        <v>21187.200000000001</v>
      </c>
      <c r="I65" s="888">
        <f t="shared" si="1"/>
        <v>103.12877586467299</v>
      </c>
      <c r="J65" s="886">
        <f t="shared" si="2"/>
        <v>82.025745079416325</v>
      </c>
    </row>
    <row r="66" spans="1:10">
      <c r="A66" s="887" t="s">
        <v>50</v>
      </c>
      <c r="B66" s="80">
        <v>22198.6</v>
      </c>
      <c r="C66" s="80">
        <v>13521.3</v>
      </c>
      <c r="D66" s="80">
        <v>13164.5</v>
      </c>
      <c r="E66" s="885">
        <f t="shared" si="0"/>
        <v>102.71031941965131</v>
      </c>
      <c r="F66" s="886">
        <f t="shared" si="3"/>
        <v>60.910597965637471</v>
      </c>
      <c r="G66" s="80">
        <v>16476.900000000001</v>
      </c>
      <c r="H66" s="80">
        <v>15512</v>
      </c>
      <c r="I66" s="888">
        <f t="shared" si="1"/>
        <v>106.22034553893759</v>
      </c>
      <c r="J66" s="886">
        <f t="shared" si="2"/>
        <v>74.224951123043809</v>
      </c>
    </row>
    <row r="67" spans="1:10">
      <c r="A67" s="887" t="s">
        <v>51</v>
      </c>
      <c r="B67" s="80">
        <v>22282.1</v>
      </c>
      <c r="C67" s="80">
        <v>14305</v>
      </c>
      <c r="D67" s="80">
        <v>13246.8</v>
      </c>
      <c r="E67" s="885">
        <f t="shared" si="0"/>
        <v>107.98834435486306</v>
      </c>
      <c r="F67" s="886">
        <f t="shared" si="3"/>
        <v>64.199514408426495</v>
      </c>
      <c r="G67" s="80">
        <v>21000.6</v>
      </c>
      <c r="H67" s="80">
        <v>19523.900000000001</v>
      </c>
      <c r="I67" s="888">
        <f t="shared" si="1"/>
        <v>107.56355031525462</v>
      </c>
      <c r="J67" s="886">
        <f t="shared" si="2"/>
        <v>94.248746751877064</v>
      </c>
    </row>
    <row r="68" spans="1:10" s="590" customFormat="1">
      <c r="A68" s="891" t="s">
        <v>52</v>
      </c>
      <c r="B68" s="77">
        <v>38366.199999999997</v>
      </c>
      <c r="C68" s="77">
        <v>19804.5</v>
      </c>
      <c r="D68" s="77">
        <v>18583.5</v>
      </c>
      <c r="E68" s="883">
        <f t="shared" si="0"/>
        <v>106.57034466058602</v>
      </c>
      <c r="F68" s="881">
        <f t="shared" si="3"/>
        <v>51.61965480031904</v>
      </c>
      <c r="G68" s="77">
        <v>24869.1</v>
      </c>
      <c r="H68" s="77">
        <v>22871.8</v>
      </c>
      <c r="I68" s="890">
        <f t="shared" si="1"/>
        <v>108.73258772811934</v>
      </c>
      <c r="J68" s="881">
        <f t="shared" si="2"/>
        <v>64.820336650489224</v>
      </c>
    </row>
    <row r="69" spans="1:10">
      <c r="A69" s="887" t="s">
        <v>53</v>
      </c>
      <c r="B69" s="80">
        <v>21453.5</v>
      </c>
      <c r="C69" s="80">
        <v>13704.7</v>
      </c>
      <c r="D69" s="80">
        <v>14173.5</v>
      </c>
      <c r="E69" s="885">
        <f t="shared" si="0"/>
        <v>96.692418950859008</v>
      </c>
      <c r="F69" s="886">
        <f t="shared" si="3"/>
        <v>63.880951826042377</v>
      </c>
      <c r="G69" s="80">
        <v>19117.599999999999</v>
      </c>
      <c r="H69" s="80">
        <v>18279.8</v>
      </c>
      <c r="I69" s="888">
        <f t="shared" si="1"/>
        <v>104.5832011291152</v>
      </c>
      <c r="J69" s="886">
        <f t="shared" si="2"/>
        <v>89.111799939403824</v>
      </c>
    </row>
    <row r="70" spans="1:10">
      <c r="A70" s="887" t="s">
        <v>54</v>
      </c>
      <c r="B70" s="80">
        <v>30383.5</v>
      </c>
      <c r="C70" s="80">
        <v>20104.099999999999</v>
      </c>
      <c r="D70" s="80">
        <v>18929.7</v>
      </c>
      <c r="E70" s="885">
        <f t="shared" si="0"/>
        <v>106.20400745917789</v>
      </c>
      <c r="F70" s="886">
        <f t="shared" si="3"/>
        <v>66.167821350403997</v>
      </c>
      <c r="G70" s="80">
        <v>26572.6</v>
      </c>
      <c r="H70" s="80">
        <v>24497.4</v>
      </c>
      <c r="I70" s="888">
        <f t="shared" si="1"/>
        <v>108.47110305583449</v>
      </c>
      <c r="J70" s="886">
        <f t="shared" si="2"/>
        <v>87.457337041486326</v>
      </c>
    </row>
    <row r="71" spans="1:10">
      <c r="A71" s="887" t="s">
        <v>55</v>
      </c>
      <c r="B71" s="80">
        <v>55251.199999999997</v>
      </c>
      <c r="C71" s="80">
        <v>22763</v>
      </c>
      <c r="D71" s="80">
        <v>21164.799999999999</v>
      </c>
      <c r="E71" s="885">
        <f t="shared" ref="E71:E95" si="4">C71/D71*100</f>
        <v>107.55121711521016</v>
      </c>
      <c r="F71" s="886">
        <f t="shared" si="3"/>
        <v>41.199105177806096</v>
      </c>
      <c r="G71" s="80">
        <v>25500.3</v>
      </c>
      <c r="H71" s="80">
        <v>24266.799999999999</v>
      </c>
      <c r="I71" s="888">
        <f t="shared" ref="I71:I95" si="5">G71/H71*100</f>
        <v>105.08307646661281</v>
      </c>
      <c r="J71" s="886">
        <f t="shared" ref="J71:J95" si="6">G71/$B71*100</f>
        <v>46.153386713772733</v>
      </c>
    </row>
    <row r="72" spans="1:10">
      <c r="A72" s="887" t="s">
        <v>56</v>
      </c>
      <c r="B72" s="80">
        <v>29316.1</v>
      </c>
      <c r="C72" s="80">
        <v>19477.400000000001</v>
      </c>
      <c r="D72" s="80">
        <v>17852.7</v>
      </c>
      <c r="E72" s="885">
        <f t="shared" si="4"/>
        <v>109.10058422535526</v>
      </c>
      <c r="F72" s="886">
        <f t="shared" ref="F72:F95" si="7">C72/B72*100</f>
        <v>66.439260338175956</v>
      </c>
      <c r="G72" s="80">
        <v>24407.4</v>
      </c>
      <c r="H72" s="80">
        <v>21909</v>
      </c>
      <c r="I72" s="888">
        <f t="shared" si="5"/>
        <v>111.40353279474189</v>
      </c>
      <c r="J72" s="886">
        <f t="shared" si="6"/>
        <v>83.255958330064374</v>
      </c>
    </row>
    <row r="73" spans="1:10" s="894" customFormat="1">
      <c r="A73" s="893" t="s">
        <v>57</v>
      </c>
      <c r="B73" s="77">
        <v>28976.1</v>
      </c>
      <c r="C73" s="77">
        <v>17784.599999999999</v>
      </c>
      <c r="D73" s="77">
        <v>16259.7</v>
      </c>
      <c r="E73" s="883">
        <f t="shared" si="4"/>
        <v>109.37840181553165</v>
      </c>
      <c r="F73" s="881">
        <f t="shared" si="7"/>
        <v>61.376789837141644</v>
      </c>
      <c r="G73" s="77">
        <v>21664.7</v>
      </c>
      <c r="H73" s="77">
        <v>20722.400000000001</v>
      </c>
      <c r="I73" s="890">
        <f t="shared" si="5"/>
        <v>104.54725321391345</v>
      </c>
      <c r="J73" s="881">
        <f t="shared" si="6"/>
        <v>74.767480785889063</v>
      </c>
    </row>
    <row r="74" spans="1:10">
      <c r="A74" s="887" t="s">
        <v>58</v>
      </c>
      <c r="B74" s="80">
        <v>22161</v>
      </c>
      <c r="C74" s="80">
        <v>11760.3</v>
      </c>
      <c r="D74" s="80">
        <v>11138.2</v>
      </c>
      <c r="E74" s="885">
        <f t="shared" si="4"/>
        <v>105.58528307985131</v>
      </c>
      <c r="F74" s="886">
        <f t="shared" si="7"/>
        <v>53.06755110328956</v>
      </c>
      <c r="G74" s="80">
        <v>12275.7</v>
      </c>
      <c r="H74" s="80">
        <v>11519.4</v>
      </c>
      <c r="I74" s="888">
        <f t="shared" si="5"/>
        <v>106.56544611698526</v>
      </c>
      <c r="J74" s="886">
        <f t="shared" si="6"/>
        <v>55.393258426966298</v>
      </c>
    </row>
    <row r="75" spans="1:10">
      <c r="A75" s="887" t="s">
        <v>59</v>
      </c>
      <c r="B75" s="80">
        <v>28009.3</v>
      </c>
      <c r="C75" s="80">
        <v>18779.900000000001</v>
      </c>
      <c r="D75" s="80">
        <v>16629.900000000001</v>
      </c>
      <c r="E75" s="885">
        <f t="shared" si="4"/>
        <v>112.92852031581668</v>
      </c>
      <c r="F75" s="886">
        <f t="shared" si="7"/>
        <v>67.048801648024053</v>
      </c>
      <c r="G75" s="80">
        <v>20238.599999999999</v>
      </c>
      <c r="H75" s="80">
        <v>20070.8</v>
      </c>
      <c r="I75" s="888">
        <f t="shared" si="5"/>
        <v>100.83604041692409</v>
      </c>
      <c r="J75" s="886">
        <f t="shared" si="6"/>
        <v>72.256714734034773</v>
      </c>
    </row>
    <row r="76" spans="1:10">
      <c r="A76" s="887" t="s">
        <v>60</v>
      </c>
      <c r="B76" s="80">
        <v>27834.6</v>
      </c>
      <c r="C76" s="80">
        <v>12900.8</v>
      </c>
      <c r="D76" s="80">
        <v>11651.8</v>
      </c>
      <c r="E76" s="885">
        <f t="shared" si="4"/>
        <v>110.71937383065278</v>
      </c>
      <c r="F76" s="886">
        <f t="shared" si="7"/>
        <v>46.348070387215913</v>
      </c>
      <c r="G76" s="80">
        <v>11101.6</v>
      </c>
      <c r="H76" s="80">
        <v>9001.5</v>
      </c>
      <c r="I76" s="888">
        <f t="shared" si="5"/>
        <v>123.33055601844138</v>
      </c>
      <c r="J76" s="886">
        <f t="shared" si="6"/>
        <v>39.884172935842443</v>
      </c>
    </row>
    <row r="77" spans="1:10">
      <c r="A77" s="887" t="s">
        <v>61</v>
      </c>
      <c r="B77" s="80">
        <v>29527.200000000001</v>
      </c>
      <c r="C77" s="80">
        <v>13967</v>
      </c>
      <c r="D77" s="80">
        <v>12362.3</v>
      </c>
      <c r="E77" s="885">
        <f t="shared" si="4"/>
        <v>112.98059422599356</v>
      </c>
      <c r="F77" s="886">
        <f t="shared" si="7"/>
        <v>47.302148527459423</v>
      </c>
      <c r="G77" s="80">
        <v>27242.9</v>
      </c>
      <c r="H77" s="80">
        <v>24674.7</v>
      </c>
      <c r="I77" s="888">
        <f t="shared" si="5"/>
        <v>110.40823191366056</v>
      </c>
      <c r="J77" s="886">
        <f t="shared" si="6"/>
        <v>92.263743260451378</v>
      </c>
    </row>
    <row r="78" spans="1:10">
      <c r="A78" s="887" t="s">
        <v>62</v>
      </c>
      <c r="B78" s="80">
        <v>19520.2</v>
      </c>
      <c r="C78" s="80">
        <v>15075.9</v>
      </c>
      <c r="D78" s="80">
        <v>13962.2</v>
      </c>
      <c r="E78" s="885">
        <f t="shared" si="4"/>
        <v>107.97653664895218</v>
      </c>
      <c r="F78" s="886">
        <f t="shared" si="7"/>
        <v>77.232302947715695</v>
      </c>
      <c r="G78" s="80">
        <v>17611.8</v>
      </c>
      <c r="H78" s="80">
        <v>16674.8</v>
      </c>
      <c r="I78" s="888">
        <f t="shared" si="5"/>
        <v>105.61925780219252</v>
      </c>
      <c r="J78" s="886">
        <f t="shared" si="6"/>
        <v>90.223460825196454</v>
      </c>
    </row>
    <row r="79" spans="1:10">
      <c r="A79" s="887" t="s">
        <v>63</v>
      </c>
      <c r="B79" s="80">
        <v>30138.2</v>
      </c>
      <c r="C79" s="80">
        <v>12737.8</v>
      </c>
      <c r="D79" s="80">
        <v>9764.7999999999993</v>
      </c>
      <c r="E79" s="885">
        <f t="shared" si="4"/>
        <v>130.44609208585942</v>
      </c>
      <c r="F79" s="886">
        <f t="shared" si="7"/>
        <v>42.264634251547868</v>
      </c>
      <c r="G79" s="80">
        <v>18208.2</v>
      </c>
      <c r="H79" s="80">
        <v>17213.3</v>
      </c>
      <c r="I79" s="888">
        <f t="shared" si="5"/>
        <v>105.77983303608258</v>
      </c>
      <c r="J79" s="886">
        <f t="shared" si="6"/>
        <v>60.41568507741006</v>
      </c>
    </row>
    <row r="80" spans="1:10">
      <c r="A80" s="887" t="s">
        <v>64</v>
      </c>
      <c r="B80" s="80">
        <v>35039.800000000003</v>
      </c>
      <c r="C80" s="80">
        <v>18142.400000000001</v>
      </c>
      <c r="D80" s="80">
        <v>16977</v>
      </c>
      <c r="E80" s="885">
        <f t="shared" si="4"/>
        <v>106.86458149260764</v>
      </c>
      <c r="F80" s="886">
        <f t="shared" si="7"/>
        <v>51.776551236023039</v>
      </c>
      <c r="G80" s="80">
        <v>20980.5</v>
      </c>
      <c r="H80" s="80">
        <v>21122.6</v>
      </c>
      <c r="I80" s="888">
        <f t="shared" si="5"/>
        <v>99.327260848569793</v>
      </c>
      <c r="J80" s="886">
        <f t="shared" si="6"/>
        <v>59.87619792350413</v>
      </c>
    </row>
    <row r="81" spans="1:10">
      <c r="A81" s="887" t="s">
        <v>65</v>
      </c>
      <c r="B81" s="80">
        <v>31990.2</v>
      </c>
      <c r="C81" s="80">
        <v>29022.9</v>
      </c>
      <c r="D81" s="80">
        <v>25645.8</v>
      </c>
      <c r="E81" s="885">
        <f t="shared" si="4"/>
        <v>113.16823807407062</v>
      </c>
      <c r="F81" s="886">
        <f t="shared" si="7"/>
        <v>90.724346831217062</v>
      </c>
      <c r="G81" s="80">
        <v>26072.3</v>
      </c>
      <c r="H81" s="80">
        <v>25554.1</v>
      </c>
      <c r="I81" s="888">
        <f t="shared" si="5"/>
        <v>102.02785462998109</v>
      </c>
      <c r="J81" s="886">
        <f t="shared" si="6"/>
        <v>81.500897149752106</v>
      </c>
    </row>
    <row r="82" spans="1:10">
      <c r="A82" s="887" t="s">
        <v>66</v>
      </c>
      <c r="B82" s="80">
        <v>27691.599999999999</v>
      </c>
      <c r="C82" s="80">
        <v>17356.400000000001</v>
      </c>
      <c r="D82" s="80">
        <v>15631.4</v>
      </c>
      <c r="E82" s="885">
        <f t="shared" si="4"/>
        <v>111.03547986744631</v>
      </c>
      <c r="F82" s="886">
        <f t="shared" si="7"/>
        <v>62.677490646983216</v>
      </c>
      <c r="G82" s="80">
        <v>20559.400000000001</v>
      </c>
      <c r="H82" s="80">
        <v>18940.900000000001</v>
      </c>
      <c r="I82" s="888">
        <f t="shared" si="5"/>
        <v>108.54500050156011</v>
      </c>
      <c r="J82" s="886">
        <f t="shared" si="6"/>
        <v>74.244175128919977</v>
      </c>
    </row>
    <row r="83" spans="1:10">
      <c r="A83" s="887" t="s">
        <v>67</v>
      </c>
      <c r="B83" s="80">
        <v>27523.200000000001</v>
      </c>
      <c r="C83" s="80">
        <v>15441.1</v>
      </c>
      <c r="D83" s="80">
        <v>14551.5</v>
      </c>
      <c r="E83" s="885">
        <f t="shared" si="4"/>
        <v>106.11345909356424</v>
      </c>
      <c r="F83" s="886">
        <f t="shared" si="7"/>
        <v>56.102124752935701</v>
      </c>
      <c r="G83" s="80">
        <v>25549.4</v>
      </c>
      <c r="H83" s="80">
        <v>24611</v>
      </c>
      <c r="I83" s="888">
        <f t="shared" si="5"/>
        <v>103.81292917800984</v>
      </c>
      <c r="J83" s="886">
        <f t="shared" si="6"/>
        <v>92.828595512149747</v>
      </c>
    </row>
    <row r="84" spans="1:10">
      <c r="A84" s="887" t="s">
        <v>68</v>
      </c>
      <c r="B84" s="80">
        <v>26992.2</v>
      </c>
      <c r="C84" s="80">
        <v>17649.5</v>
      </c>
      <c r="D84" s="80">
        <v>16045.5</v>
      </c>
      <c r="E84" s="885">
        <f t="shared" si="4"/>
        <v>109.99657224767067</v>
      </c>
      <c r="F84" s="886">
        <f t="shared" si="7"/>
        <v>65.387408214224848</v>
      </c>
      <c r="G84" s="80">
        <v>22782.5</v>
      </c>
      <c r="H84" s="80">
        <v>21498.2</v>
      </c>
      <c r="I84" s="888">
        <f t="shared" si="5"/>
        <v>105.97398851996911</v>
      </c>
      <c r="J84" s="886">
        <f t="shared" si="6"/>
        <v>84.404013011166185</v>
      </c>
    </row>
    <row r="85" spans="1:10">
      <c r="A85" s="887" t="s">
        <v>69</v>
      </c>
      <c r="B85" s="80">
        <v>33322.400000000001</v>
      </c>
      <c r="C85" s="80">
        <v>19530</v>
      </c>
      <c r="D85" s="80">
        <v>18087.099999999999</v>
      </c>
      <c r="E85" s="885">
        <f t="shared" si="4"/>
        <v>107.97750883226168</v>
      </c>
      <c r="F85" s="886">
        <f t="shared" si="7"/>
        <v>58.609223825414738</v>
      </c>
      <c r="G85" s="80">
        <v>21404.3</v>
      </c>
      <c r="H85" s="80">
        <v>20307.099999999999</v>
      </c>
      <c r="I85" s="888">
        <f t="shared" si="5"/>
        <v>105.40303637643977</v>
      </c>
      <c r="J85" s="886">
        <f t="shared" si="6"/>
        <v>64.233968741747276</v>
      </c>
    </row>
    <row r="86" spans="1:10" s="590" customFormat="1" ht="30.75" customHeight="1">
      <c r="A86" s="889" t="s">
        <v>70</v>
      </c>
      <c r="B86" s="77">
        <v>41708.5</v>
      </c>
      <c r="C86" s="77">
        <v>25870.3</v>
      </c>
      <c r="D86" s="77">
        <v>23094.6</v>
      </c>
      <c r="E86" s="883">
        <f t="shared" si="4"/>
        <v>112.01882691191881</v>
      </c>
      <c r="F86" s="881">
        <f t="shared" si="7"/>
        <v>62.026445448769429</v>
      </c>
      <c r="G86" s="77">
        <v>39556.9</v>
      </c>
      <c r="H86" s="77">
        <v>32856.800000000003</v>
      </c>
      <c r="I86" s="890">
        <f t="shared" si="5"/>
        <v>120.3918214798763</v>
      </c>
      <c r="J86" s="881">
        <f t="shared" si="6"/>
        <v>94.841339295347467</v>
      </c>
    </row>
    <row r="87" spans="1:10">
      <c r="A87" s="887" t="s">
        <v>71</v>
      </c>
      <c r="B87" s="80">
        <v>51697.3</v>
      </c>
      <c r="C87" s="80">
        <v>19184.5</v>
      </c>
      <c r="D87" s="80">
        <v>17385.3</v>
      </c>
      <c r="E87" s="885">
        <f t="shared" si="4"/>
        <v>110.34897298292236</v>
      </c>
      <c r="F87" s="886">
        <f t="shared" si="7"/>
        <v>37.109288105955244</v>
      </c>
      <c r="G87" s="80">
        <v>23345.599999999999</v>
      </c>
      <c r="H87" s="80">
        <v>21952</v>
      </c>
      <c r="I87" s="888">
        <f t="shared" si="5"/>
        <v>106.34839650145771</v>
      </c>
      <c r="J87" s="886">
        <f t="shared" si="6"/>
        <v>45.158257781354145</v>
      </c>
    </row>
    <row r="88" spans="1:10">
      <c r="A88" s="887" t="s">
        <v>72</v>
      </c>
      <c r="B88" s="80">
        <v>55169.8</v>
      </c>
      <c r="C88" s="80">
        <v>37206.199999999997</v>
      </c>
      <c r="D88" s="80">
        <v>34544.199999999997</v>
      </c>
      <c r="E88" s="885">
        <f t="shared" si="4"/>
        <v>107.7060693256755</v>
      </c>
      <c r="F88" s="886">
        <f t="shared" si="7"/>
        <v>67.439432443111983</v>
      </c>
      <c r="G88" s="80">
        <v>71537.5</v>
      </c>
      <c r="H88" s="80">
        <v>54550.5</v>
      </c>
      <c r="I88" s="888">
        <f t="shared" si="5"/>
        <v>131.13995288769124</v>
      </c>
      <c r="J88" s="886">
        <f t="shared" si="6"/>
        <v>129.66786176495111</v>
      </c>
    </row>
    <row r="89" spans="1:10">
      <c r="A89" s="887" t="s">
        <v>73</v>
      </c>
      <c r="B89" s="80">
        <v>33097.5</v>
      </c>
      <c r="C89" s="80">
        <v>23872.7</v>
      </c>
      <c r="D89" s="80">
        <v>20920.900000000001</v>
      </c>
      <c r="E89" s="885">
        <f t="shared" si="4"/>
        <v>114.1093356404361</v>
      </c>
      <c r="F89" s="886">
        <f t="shared" si="7"/>
        <v>72.12840849006723</v>
      </c>
      <c r="G89" s="80">
        <v>24578.400000000001</v>
      </c>
      <c r="H89" s="80">
        <v>22871.200000000001</v>
      </c>
      <c r="I89" s="888">
        <f t="shared" si="5"/>
        <v>107.46440938822623</v>
      </c>
      <c r="J89" s="886">
        <f t="shared" si="6"/>
        <v>74.260593700430562</v>
      </c>
    </row>
    <row r="90" spans="1:10">
      <c r="A90" s="887" t="s">
        <v>74</v>
      </c>
      <c r="B90" s="80">
        <v>37169.300000000003</v>
      </c>
      <c r="C90" s="80">
        <v>31097.200000000001</v>
      </c>
      <c r="D90" s="80">
        <v>26908.1</v>
      </c>
      <c r="E90" s="885">
        <f t="shared" si="4"/>
        <v>115.5681746388634</v>
      </c>
      <c r="F90" s="886">
        <f t="shared" si="7"/>
        <v>83.663668672802544</v>
      </c>
      <c r="G90" s="80">
        <v>26492.6</v>
      </c>
      <c r="H90" s="80">
        <v>23075.1</v>
      </c>
      <c r="I90" s="888">
        <f t="shared" si="5"/>
        <v>114.81033668326464</v>
      </c>
      <c r="J90" s="886">
        <f t="shared" si="6"/>
        <v>71.275488104430266</v>
      </c>
    </row>
    <row r="91" spans="1:10">
      <c r="A91" s="887" t="s">
        <v>75</v>
      </c>
      <c r="B91" s="80">
        <v>31133.4</v>
      </c>
      <c r="C91" s="80">
        <v>22670.400000000001</v>
      </c>
      <c r="D91" s="80">
        <v>20793.599999999999</v>
      </c>
      <c r="E91" s="885">
        <f t="shared" si="4"/>
        <v>109.02585410895662</v>
      </c>
      <c r="F91" s="886">
        <f t="shared" si="7"/>
        <v>72.816974695985664</v>
      </c>
      <c r="G91" s="80">
        <v>24900.5</v>
      </c>
      <c r="H91" s="80">
        <v>21209.3</v>
      </c>
      <c r="I91" s="888">
        <f t="shared" si="5"/>
        <v>117.40368611882523</v>
      </c>
      <c r="J91" s="886">
        <f t="shared" si="6"/>
        <v>79.980021456056832</v>
      </c>
    </row>
    <row r="92" spans="1:10">
      <c r="A92" s="887" t="s">
        <v>76</v>
      </c>
      <c r="B92" s="80">
        <v>63111.4</v>
      </c>
      <c r="C92" s="80">
        <v>36869.4</v>
      </c>
      <c r="D92" s="80">
        <v>35197</v>
      </c>
      <c r="E92" s="885">
        <f t="shared" si="4"/>
        <v>104.75154132454472</v>
      </c>
      <c r="F92" s="886">
        <f t="shared" si="7"/>
        <v>58.419556530198982</v>
      </c>
      <c r="G92" s="80">
        <v>63149.4</v>
      </c>
      <c r="H92" s="80">
        <v>48030.5</v>
      </c>
      <c r="I92" s="888">
        <f t="shared" si="5"/>
        <v>131.47770687375731</v>
      </c>
      <c r="J92" s="886">
        <f t="shared" si="6"/>
        <v>100.06021099199194</v>
      </c>
    </row>
    <row r="93" spans="1:10">
      <c r="A93" s="887" t="s">
        <v>77</v>
      </c>
      <c r="B93" s="80">
        <v>59793.599999999999</v>
      </c>
      <c r="C93" s="80">
        <v>37307.4</v>
      </c>
      <c r="D93" s="80">
        <v>34504.699999999997</v>
      </c>
      <c r="E93" s="885">
        <f t="shared" si="4"/>
        <v>108.12266155045546</v>
      </c>
      <c r="F93" s="886">
        <f t="shared" si="7"/>
        <v>62.393634101308507</v>
      </c>
      <c r="G93" s="80">
        <v>40426.1</v>
      </c>
      <c r="H93" s="80">
        <v>36151.4</v>
      </c>
      <c r="I93" s="888">
        <f t="shared" si="5"/>
        <v>111.82443833433835</v>
      </c>
      <c r="J93" s="886">
        <f t="shared" si="6"/>
        <v>67.60940970271065</v>
      </c>
    </row>
    <row r="94" spans="1:10">
      <c r="A94" s="887" t="s">
        <v>78</v>
      </c>
      <c r="B94" s="80">
        <v>30062.6</v>
      </c>
      <c r="C94" s="80">
        <v>15982.3</v>
      </c>
      <c r="D94" s="80">
        <v>14702.9</v>
      </c>
      <c r="E94" s="885">
        <f t="shared" si="4"/>
        <v>108.70168470165748</v>
      </c>
      <c r="F94" s="886">
        <f t="shared" si="7"/>
        <v>53.163399040668466</v>
      </c>
      <c r="G94" s="80">
        <v>11332.7</v>
      </c>
      <c r="H94" s="80">
        <v>10802</v>
      </c>
      <c r="I94" s="888">
        <f t="shared" si="5"/>
        <v>104.91297907794855</v>
      </c>
      <c r="J94" s="886">
        <f t="shared" si="6"/>
        <v>37.69700558168622</v>
      </c>
    </row>
    <row r="95" spans="1:10">
      <c r="A95" s="887" t="s">
        <v>79</v>
      </c>
      <c r="B95" s="80">
        <v>77033.5</v>
      </c>
      <c r="C95" s="80">
        <v>28646.400000000001</v>
      </c>
      <c r="D95" s="80">
        <v>27394.9</v>
      </c>
      <c r="E95" s="885">
        <f t="shared" si="4"/>
        <v>104.56836856495187</v>
      </c>
      <c r="F95" s="886">
        <f t="shared" si="7"/>
        <v>37.186938150285265</v>
      </c>
      <c r="G95" s="80">
        <v>46816.800000000003</v>
      </c>
      <c r="H95" s="80">
        <v>44937.3</v>
      </c>
      <c r="I95" s="888">
        <f t="shared" si="5"/>
        <v>104.182494275357</v>
      </c>
      <c r="J95" s="886">
        <f t="shared" si="6"/>
        <v>60.774598064478447</v>
      </c>
    </row>
    <row r="96" spans="1:10">
      <c r="A96" s="889" t="s">
        <v>177</v>
      </c>
      <c r="B96" s="77">
        <v>21876.799999999999</v>
      </c>
      <c r="C96" s="77">
        <v>14771.1</v>
      </c>
      <c r="D96" s="77">
        <v>0</v>
      </c>
      <c r="E96" s="895"/>
      <c r="F96" s="881">
        <f>C96/B96*100</f>
        <v>67.519472683390632</v>
      </c>
      <c r="G96" s="77">
        <v>18087.2</v>
      </c>
      <c r="H96" s="77">
        <v>0</v>
      </c>
      <c r="I96" s="896"/>
      <c r="J96" s="881">
        <f>G96/$B96*100</f>
        <v>82.677539676735179</v>
      </c>
    </row>
    <row r="97" spans="1:10">
      <c r="A97" s="87" t="s">
        <v>178</v>
      </c>
      <c r="B97" s="80">
        <v>21570.7</v>
      </c>
      <c r="C97" s="80">
        <v>14505.8</v>
      </c>
      <c r="D97" s="80">
        <v>0</v>
      </c>
      <c r="E97" s="885"/>
      <c r="F97" s="886">
        <f>C97/B97*100</f>
        <v>67.247701743568825</v>
      </c>
      <c r="G97" s="80">
        <v>17527.900000000001</v>
      </c>
      <c r="H97" s="80">
        <v>0</v>
      </c>
      <c r="I97" s="888"/>
      <c r="J97" s="886">
        <f>G97/$B97*100</f>
        <v>81.257910035372063</v>
      </c>
    </row>
    <row r="98" spans="1:10">
      <c r="A98" s="87" t="s">
        <v>179</v>
      </c>
      <c r="B98" s="80">
        <v>23225.1</v>
      </c>
      <c r="C98" s="80">
        <v>18611.3</v>
      </c>
      <c r="D98" s="80">
        <v>0</v>
      </c>
      <c r="E98" s="885"/>
      <c r="F98" s="886">
        <f>C98/B98*100</f>
        <v>80.134423533160245</v>
      </c>
      <c r="G98" s="80">
        <v>21622.9</v>
      </c>
      <c r="H98" s="80">
        <v>0</v>
      </c>
      <c r="I98" s="888"/>
      <c r="J98" s="886">
        <f>G98/$B98*100</f>
        <v>93.101429057356071</v>
      </c>
    </row>
    <row r="99" spans="1:10">
      <c r="A99"/>
      <c r="B99"/>
      <c r="C99"/>
      <c r="D99" s="877"/>
      <c r="E99"/>
      <c r="F99"/>
      <c r="G99"/>
      <c r="H99"/>
      <c r="I99"/>
      <c r="J99"/>
    </row>
    <row r="100" spans="1:10">
      <c r="A100"/>
      <c r="B100"/>
      <c r="C100"/>
      <c r="D100" s="877"/>
      <c r="E100"/>
      <c r="F100"/>
      <c r="G100"/>
      <c r="H100"/>
      <c r="I100"/>
      <c r="J100"/>
    </row>
    <row r="101" spans="1:10">
      <c r="A101"/>
      <c r="B101"/>
      <c r="C101"/>
      <c r="D101" s="877"/>
      <c r="E101"/>
      <c r="F101"/>
      <c r="G101"/>
      <c r="H101"/>
      <c r="I101"/>
      <c r="J101"/>
    </row>
    <row r="102" spans="1:10">
      <c r="A102"/>
      <c r="B102"/>
      <c r="C102"/>
      <c r="D102"/>
      <c r="E102"/>
      <c r="F102"/>
      <c r="G102"/>
      <c r="H102"/>
      <c r="I102"/>
      <c r="J102"/>
    </row>
    <row r="103" spans="1:10">
      <c r="A103"/>
      <c r="B103"/>
      <c r="C103"/>
      <c r="D103"/>
      <c r="E103"/>
      <c r="F103"/>
      <c r="G103"/>
      <c r="H103"/>
      <c r="I103"/>
      <c r="J103"/>
    </row>
    <row r="104" spans="1:10">
      <c r="A104"/>
      <c r="B104"/>
      <c r="C104"/>
      <c r="D104"/>
      <c r="E104"/>
      <c r="F104"/>
      <c r="G104"/>
      <c r="H104"/>
      <c r="I104"/>
      <c r="J104"/>
    </row>
    <row r="105" spans="1:10">
      <c r="A105"/>
      <c r="B105"/>
      <c r="C105"/>
      <c r="D105"/>
      <c r="E105"/>
      <c r="F105"/>
      <c r="G105"/>
      <c r="H105"/>
      <c r="I105"/>
      <c r="J105"/>
    </row>
    <row r="106" spans="1:10">
      <c r="A106"/>
      <c r="B106"/>
      <c r="C106"/>
      <c r="D106"/>
      <c r="E106"/>
      <c r="F106"/>
      <c r="G106"/>
      <c r="H106"/>
      <c r="I106"/>
      <c r="J106"/>
    </row>
    <row r="107" spans="1:10">
      <c r="A107"/>
      <c r="B107"/>
      <c r="C107"/>
      <c r="D107"/>
      <c r="E107"/>
      <c r="F107"/>
      <c r="G107"/>
      <c r="H107"/>
      <c r="I107"/>
      <c r="J107"/>
    </row>
    <row r="108" spans="1:10">
      <c r="A108"/>
      <c r="B108"/>
      <c r="C108"/>
      <c r="D108"/>
      <c r="E108"/>
      <c r="F108"/>
      <c r="G108"/>
      <c r="H108"/>
      <c r="I108"/>
      <c r="J108"/>
    </row>
    <row r="109" spans="1:10">
      <c r="A109"/>
      <c r="B109"/>
      <c r="C109"/>
      <c r="D109"/>
      <c r="E109"/>
      <c r="F109"/>
      <c r="G109"/>
      <c r="H109"/>
      <c r="I109"/>
      <c r="J109"/>
    </row>
    <row r="110" spans="1:10">
      <c r="A110"/>
      <c r="B110"/>
      <c r="C110"/>
      <c r="D110"/>
      <c r="E110"/>
      <c r="F110"/>
      <c r="G110"/>
      <c r="H110"/>
      <c r="I110"/>
      <c r="J110"/>
    </row>
    <row r="111" spans="1:10">
      <c r="A111"/>
      <c r="B111"/>
      <c r="C111"/>
      <c r="D111"/>
      <c r="E111"/>
      <c r="F111"/>
      <c r="G111"/>
      <c r="H111"/>
      <c r="I111"/>
      <c r="J111"/>
    </row>
    <row r="112" spans="1:10">
      <c r="A112"/>
      <c r="B112"/>
      <c r="C112"/>
      <c r="D112"/>
      <c r="E112"/>
      <c r="F112"/>
      <c r="G112"/>
      <c r="H112"/>
      <c r="I112"/>
      <c r="J112"/>
    </row>
    <row r="113" spans="1:10">
      <c r="A113"/>
      <c r="B113"/>
      <c r="C113"/>
      <c r="D113"/>
      <c r="E113"/>
      <c r="F113"/>
      <c r="G113"/>
      <c r="H113"/>
      <c r="I113"/>
      <c r="J113"/>
    </row>
    <row r="114" spans="1:10">
      <c r="A114"/>
      <c r="B114"/>
      <c r="C114"/>
      <c r="D114"/>
      <c r="E114"/>
      <c r="F114"/>
      <c r="G114"/>
      <c r="H114"/>
      <c r="I114"/>
      <c r="J114"/>
    </row>
    <row r="115" spans="1:10">
      <c r="A115"/>
      <c r="B115"/>
      <c r="C115"/>
      <c r="D115"/>
      <c r="E115"/>
      <c r="F115"/>
      <c r="G115"/>
      <c r="H115"/>
      <c r="I115"/>
      <c r="J115"/>
    </row>
    <row r="116" spans="1:10">
      <c r="A116"/>
      <c r="B116"/>
      <c r="C116"/>
      <c r="D116"/>
      <c r="E116"/>
      <c r="F116"/>
      <c r="G116"/>
      <c r="H116"/>
      <c r="I116"/>
      <c r="J116"/>
    </row>
    <row r="117" spans="1:10">
      <c r="A117"/>
      <c r="B117"/>
      <c r="C117"/>
      <c r="D117"/>
      <c r="E117"/>
      <c r="F117"/>
      <c r="G117"/>
      <c r="H117"/>
      <c r="I117"/>
      <c r="J117"/>
    </row>
    <row r="118" spans="1:10">
      <c r="A118"/>
      <c r="B118"/>
      <c r="C118"/>
      <c r="D118"/>
      <c r="E118"/>
      <c r="F118"/>
      <c r="G118"/>
      <c r="H118"/>
      <c r="I118"/>
      <c r="J118"/>
    </row>
    <row r="119" spans="1:10">
      <c r="A119"/>
      <c r="B119"/>
      <c r="C119"/>
      <c r="D119"/>
      <c r="E119"/>
      <c r="F119"/>
      <c r="G119"/>
      <c r="H119"/>
      <c r="I119"/>
      <c r="J119"/>
    </row>
    <row r="120" spans="1:10">
      <c r="A120"/>
      <c r="B120"/>
      <c r="C120"/>
      <c r="D120"/>
      <c r="E120"/>
      <c r="F120"/>
      <c r="G120"/>
      <c r="H120"/>
      <c r="I120"/>
      <c r="J120"/>
    </row>
    <row r="121" spans="1:10">
      <c r="A121"/>
      <c r="B121"/>
      <c r="C121"/>
      <c r="D121"/>
      <c r="E121"/>
      <c r="F121"/>
      <c r="G121"/>
      <c r="H121"/>
      <c r="I121"/>
      <c r="J121"/>
    </row>
    <row r="122" spans="1:10">
      <c r="A122"/>
      <c r="B122"/>
      <c r="C122"/>
      <c r="D122"/>
      <c r="E122"/>
      <c r="F122"/>
      <c r="G122"/>
      <c r="H122"/>
      <c r="I122"/>
      <c r="J122"/>
    </row>
    <row r="123" spans="1:10">
      <c r="A123"/>
      <c r="B123"/>
      <c r="C123"/>
      <c r="D123"/>
      <c r="E123"/>
      <c r="F123"/>
      <c r="G123"/>
      <c r="H123"/>
      <c r="I123"/>
      <c r="J123"/>
    </row>
    <row r="124" spans="1:10">
      <c r="A124"/>
      <c r="B124"/>
      <c r="C124"/>
      <c r="D124"/>
      <c r="E124"/>
      <c r="F124"/>
      <c r="G124"/>
      <c r="H124"/>
      <c r="I124"/>
      <c r="J124"/>
    </row>
    <row r="125" spans="1:10">
      <c r="A125"/>
      <c r="B125"/>
      <c r="C125"/>
      <c r="D125"/>
      <c r="E125"/>
      <c r="F125"/>
      <c r="G125"/>
      <c r="H125"/>
      <c r="I125"/>
      <c r="J125"/>
    </row>
    <row r="126" spans="1:10">
      <c r="A126"/>
      <c r="B126"/>
      <c r="C126"/>
      <c r="D126"/>
      <c r="E126"/>
      <c r="F126"/>
      <c r="G126"/>
      <c r="H126"/>
      <c r="I126"/>
      <c r="J126"/>
    </row>
    <row r="127" spans="1:10">
      <c r="A127"/>
      <c r="B127"/>
      <c r="C127"/>
      <c r="D127"/>
      <c r="E127"/>
      <c r="F127"/>
      <c r="G127"/>
      <c r="H127"/>
      <c r="I127"/>
      <c r="J127"/>
    </row>
    <row r="128" spans="1:10">
      <c r="A128"/>
      <c r="B128"/>
      <c r="C128"/>
      <c r="D128"/>
      <c r="E128"/>
      <c r="F128"/>
      <c r="G128"/>
      <c r="H128"/>
      <c r="I128"/>
      <c r="J128"/>
    </row>
    <row r="129" spans="1:10">
      <c r="A129"/>
      <c r="B129"/>
      <c r="C129"/>
      <c r="D129"/>
      <c r="E129"/>
      <c r="F129"/>
      <c r="G129"/>
      <c r="H129"/>
      <c r="I129"/>
      <c r="J129"/>
    </row>
    <row r="130" spans="1:10">
      <c r="A130"/>
      <c r="B130"/>
      <c r="C130"/>
      <c r="D130"/>
      <c r="E130"/>
      <c r="F130"/>
      <c r="G130"/>
      <c r="H130"/>
      <c r="I130"/>
      <c r="J130"/>
    </row>
    <row r="131" spans="1:10">
      <c r="A131"/>
      <c r="B131"/>
      <c r="C131"/>
      <c r="D131"/>
      <c r="E131"/>
      <c r="F131"/>
      <c r="G131"/>
      <c r="H131"/>
      <c r="I131"/>
      <c r="J131"/>
    </row>
    <row r="132" spans="1:10">
      <c r="A132"/>
      <c r="B132"/>
      <c r="C132"/>
      <c r="D132"/>
      <c r="E132"/>
      <c r="F132"/>
      <c r="G132"/>
      <c r="H132"/>
      <c r="I132"/>
      <c r="J132"/>
    </row>
    <row r="133" spans="1:10">
      <c r="A133"/>
      <c r="B133"/>
      <c r="C133"/>
      <c r="D133"/>
      <c r="E133"/>
      <c r="F133"/>
      <c r="G133"/>
      <c r="H133"/>
      <c r="I133"/>
      <c r="J133"/>
    </row>
    <row r="134" spans="1:10">
      <c r="A134"/>
      <c r="B134"/>
      <c r="C134"/>
      <c r="D134"/>
      <c r="E134"/>
      <c r="F134"/>
      <c r="G134"/>
      <c r="H134"/>
      <c r="I134"/>
      <c r="J134"/>
    </row>
    <row r="135" spans="1:10">
      <c r="A135"/>
      <c r="B135"/>
      <c r="C135"/>
      <c r="D135"/>
      <c r="E135"/>
      <c r="F135"/>
      <c r="G135"/>
      <c r="H135"/>
      <c r="I135"/>
      <c r="J135"/>
    </row>
    <row r="136" spans="1:10">
      <c r="A136"/>
      <c r="B136"/>
      <c r="C136"/>
      <c r="D136"/>
      <c r="E136"/>
      <c r="F136"/>
      <c r="G136"/>
      <c r="H136"/>
      <c r="I136"/>
      <c r="J136"/>
    </row>
    <row r="137" spans="1:10">
      <c r="A137"/>
      <c r="B137"/>
      <c r="C137"/>
      <c r="D137"/>
      <c r="E137"/>
      <c r="F137"/>
      <c r="G137"/>
      <c r="H137"/>
      <c r="I137"/>
      <c r="J137"/>
    </row>
    <row r="138" spans="1:10">
      <c r="A138"/>
      <c r="B138"/>
      <c r="C138"/>
      <c r="D138"/>
      <c r="E138"/>
      <c r="F138"/>
      <c r="G138"/>
      <c r="H138"/>
      <c r="I138"/>
      <c r="J138"/>
    </row>
    <row r="139" spans="1:10">
      <c r="A139"/>
      <c r="B139"/>
      <c r="C139"/>
      <c r="D139"/>
      <c r="E139"/>
      <c r="F139"/>
      <c r="G139"/>
      <c r="H139"/>
      <c r="I139"/>
      <c r="J139"/>
    </row>
    <row r="140" spans="1:10">
      <c r="A140"/>
      <c r="B140"/>
      <c r="C140"/>
      <c r="D140"/>
      <c r="E140"/>
      <c r="F140"/>
      <c r="G140"/>
      <c r="H140"/>
      <c r="I140"/>
      <c r="J140"/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/>
      <c r="B142"/>
      <c r="C142"/>
      <c r="D142"/>
      <c r="E142"/>
      <c r="F142"/>
      <c r="G142"/>
      <c r="H142"/>
      <c r="I142"/>
      <c r="J142"/>
    </row>
    <row r="143" spans="1:10">
      <c r="A143"/>
      <c r="B143"/>
      <c r="C143"/>
      <c r="D143"/>
      <c r="E143"/>
      <c r="F143"/>
      <c r="G143"/>
      <c r="H143"/>
      <c r="I143"/>
      <c r="J143"/>
    </row>
    <row r="144" spans="1:10">
      <c r="A144"/>
      <c r="B144"/>
      <c r="C144"/>
      <c r="D144"/>
      <c r="E144"/>
      <c r="F144"/>
      <c r="G144"/>
      <c r="H144"/>
      <c r="I144"/>
      <c r="J144"/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/>
      <c r="B146"/>
      <c r="C146"/>
      <c r="D146"/>
      <c r="E146"/>
      <c r="F146"/>
      <c r="G146"/>
      <c r="H146"/>
      <c r="I146"/>
      <c r="J146"/>
    </row>
    <row r="147" spans="1:10">
      <c r="A147"/>
      <c r="B147"/>
      <c r="C147"/>
      <c r="D147"/>
      <c r="E147"/>
      <c r="F147"/>
      <c r="G147"/>
      <c r="H147"/>
      <c r="I147"/>
      <c r="J147"/>
    </row>
    <row r="148" spans="1:10">
      <c r="A148"/>
      <c r="B148"/>
      <c r="C148"/>
      <c r="D148"/>
      <c r="E148"/>
      <c r="F148"/>
      <c r="G148"/>
      <c r="H148"/>
      <c r="I148"/>
      <c r="J148"/>
    </row>
    <row r="149" spans="1:10">
      <c r="A149"/>
      <c r="B149"/>
      <c r="C149"/>
      <c r="D149"/>
      <c r="E149"/>
      <c r="F149"/>
      <c r="G149"/>
      <c r="H149"/>
      <c r="I149"/>
      <c r="J149"/>
    </row>
    <row r="150" spans="1:10">
      <c r="A150"/>
      <c r="B150"/>
      <c r="C150"/>
      <c r="D150"/>
      <c r="E150"/>
      <c r="F150"/>
      <c r="G150"/>
      <c r="H150"/>
      <c r="I150"/>
      <c r="J150"/>
    </row>
    <row r="151" spans="1:10">
      <c r="A151"/>
      <c r="B151"/>
      <c r="C151"/>
      <c r="D151"/>
      <c r="E151"/>
      <c r="F151"/>
      <c r="G151"/>
      <c r="H151"/>
      <c r="I151"/>
      <c r="J151"/>
    </row>
    <row r="152" spans="1:10">
      <c r="A152"/>
      <c r="B152"/>
      <c r="C152"/>
      <c r="D152"/>
      <c r="E152"/>
      <c r="F152"/>
      <c r="G152"/>
      <c r="H152"/>
      <c r="I152"/>
      <c r="J152"/>
    </row>
    <row r="153" spans="1:10">
      <c r="A153"/>
      <c r="B153"/>
      <c r="C153"/>
      <c r="D153"/>
      <c r="E153"/>
      <c r="F153"/>
      <c r="G153"/>
      <c r="H153"/>
      <c r="I153"/>
      <c r="J153"/>
    </row>
    <row r="154" spans="1:10">
      <c r="A154"/>
      <c r="B154"/>
      <c r="C154"/>
      <c r="D154"/>
      <c r="E154"/>
      <c r="F154"/>
      <c r="G154"/>
      <c r="H154"/>
      <c r="I154"/>
      <c r="J154"/>
    </row>
    <row r="155" spans="1:10">
      <c r="A155"/>
      <c r="B155"/>
      <c r="C155"/>
      <c r="D155"/>
      <c r="E155"/>
      <c r="F155"/>
      <c r="G155"/>
      <c r="H155"/>
      <c r="I155"/>
      <c r="J155"/>
    </row>
    <row r="156" spans="1:10">
      <c r="A156"/>
      <c r="B156"/>
      <c r="C156"/>
      <c r="D156"/>
      <c r="E156"/>
      <c r="F156"/>
      <c r="G156"/>
      <c r="H156"/>
      <c r="I156"/>
      <c r="J156"/>
    </row>
    <row r="157" spans="1:10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G158"/>
      <c r="H158"/>
      <c r="I158"/>
      <c r="J158"/>
    </row>
    <row r="159" spans="1:10">
      <c r="A159"/>
      <c r="B159"/>
      <c r="C159"/>
      <c r="D159"/>
      <c r="E159"/>
      <c r="F159"/>
      <c r="G159"/>
      <c r="H159"/>
      <c r="I159"/>
      <c r="J159"/>
    </row>
    <row r="160" spans="1:10">
      <c r="A160"/>
      <c r="B160"/>
      <c r="C160"/>
      <c r="D160"/>
      <c r="E160"/>
      <c r="F160"/>
      <c r="G160"/>
      <c r="H160"/>
      <c r="I160"/>
      <c r="J160"/>
    </row>
    <row r="161" spans="1:10">
      <c r="A161"/>
      <c r="B161"/>
      <c r="C161"/>
      <c r="D161"/>
      <c r="E161"/>
      <c r="F161"/>
      <c r="G161"/>
      <c r="H161"/>
      <c r="I161"/>
      <c r="J161"/>
    </row>
    <row r="162" spans="1:10">
      <c r="A162"/>
      <c r="B162"/>
      <c r="C162"/>
      <c r="D162"/>
      <c r="E162"/>
      <c r="F162"/>
      <c r="G162"/>
      <c r="H162"/>
      <c r="I162"/>
      <c r="J162"/>
    </row>
    <row r="163" spans="1:10">
      <c r="A163"/>
      <c r="B163"/>
      <c r="C163"/>
      <c r="D163"/>
      <c r="E163"/>
      <c r="F163"/>
      <c r="G163"/>
      <c r="H163"/>
      <c r="I163"/>
      <c r="J163"/>
    </row>
    <row r="164" spans="1:10">
      <c r="A164"/>
      <c r="B164"/>
      <c r="C164"/>
      <c r="D164"/>
      <c r="E164"/>
      <c r="F164"/>
      <c r="G164"/>
      <c r="H164"/>
      <c r="I164"/>
      <c r="J164"/>
    </row>
    <row r="165" spans="1:10">
      <c r="A165"/>
      <c r="B165"/>
      <c r="C165"/>
      <c r="D165"/>
      <c r="E165"/>
      <c r="F165"/>
      <c r="G165"/>
      <c r="H165"/>
      <c r="I165"/>
      <c r="J165"/>
    </row>
    <row r="166" spans="1:10">
      <c r="A166"/>
      <c r="B166"/>
      <c r="C166"/>
      <c r="D166"/>
      <c r="E166"/>
      <c r="F166"/>
      <c r="G166"/>
      <c r="H166"/>
      <c r="I166"/>
      <c r="J166"/>
    </row>
    <row r="167" spans="1:10">
      <c r="A167"/>
      <c r="B167"/>
      <c r="C167"/>
      <c r="D167"/>
      <c r="E167"/>
      <c r="F167"/>
      <c r="G167"/>
      <c r="H167"/>
      <c r="I167"/>
      <c r="J167"/>
    </row>
    <row r="168" spans="1:10">
      <c r="A168"/>
      <c r="B168"/>
      <c r="C168"/>
      <c r="D168"/>
      <c r="E168"/>
      <c r="F168"/>
      <c r="G168"/>
      <c r="H168"/>
      <c r="I168"/>
      <c r="J168"/>
    </row>
    <row r="169" spans="1:10">
      <c r="A169"/>
      <c r="B169"/>
      <c r="C169"/>
      <c r="D169"/>
      <c r="E169"/>
      <c r="F169"/>
      <c r="G169"/>
      <c r="H169"/>
      <c r="I169"/>
      <c r="J169"/>
    </row>
    <row r="170" spans="1:10">
      <c r="A170"/>
      <c r="B170"/>
      <c r="C170"/>
      <c r="D170"/>
      <c r="E170"/>
      <c r="F170"/>
      <c r="G170"/>
      <c r="H170"/>
      <c r="I170"/>
      <c r="J170"/>
    </row>
    <row r="171" spans="1:10">
      <c r="A171"/>
      <c r="B171"/>
      <c r="C171"/>
      <c r="D171"/>
      <c r="E171"/>
      <c r="F171"/>
      <c r="G171"/>
      <c r="H171"/>
      <c r="I171"/>
      <c r="J171"/>
    </row>
    <row r="172" spans="1:10">
      <c r="A172"/>
      <c r="B172"/>
      <c r="C172"/>
      <c r="D172"/>
      <c r="E172"/>
      <c r="F172"/>
      <c r="G172"/>
      <c r="H172"/>
      <c r="I172"/>
      <c r="J172"/>
    </row>
    <row r="173" spans="1:10">
      <c r="A173"/>
      <c r="B173"/>
      <c r="C173"/>
      <c r="D173"/>
      <c r="E173"/>
      <c r="F173"/>
      <c r="G173"/>
      <c r="H173"/>
      <c r="I173"/>
      <c r="J173"/>
    </row>
    <row r="174" spans="1:10">
      <c r="A174"/>
      <c r="B174"/>
      <c r="C174"/>
      <c r="D174"/>
      <c r="E174"/>
      <c r="F174"/>
      <c r="G174"/>
      <c r="H174"/>
      <c r="I174"/>
      <c r="J174"/>
    </row>
    <row r="175" spans="1:10">
      <c r="A175"/>
      <c r="B175"/>
      <c r="C175"/>
      <c r="D175"/>
      <c r="E175"/>
      <c r="F175"/>
      <c r="G175"/>
      <c r="H175"/>
      <c r="I175"/>
      <c r="J175"/>
    </row>
    <row r="176" spans="1:10">
      <c r="A176"/>
      <c r="B176"/>
      <c r="C176"/>
      <c r="D176"/>
      <c r="E176"/>
      <c r="F176"/>
      <c r="G176"/>
      <c r="H176"/>
      <c r="I176"/>
      <c r="J176"/>
    </row>
    <row r="177" spans="1:10">
      <c r="A177"/>
      <c r="B177"/>
      <c r="C177"/>
      <c r="D177"/>
      <c r="E177"/>
      <c r="F177"/>
      <c r="G177"/>
      <c r="H177"/>
      <c r="I177"/>
      <c r="J177"/>
    </row>
    <row r="178" spans="1:10">
      <c r="A178"/>
      <c r="B178"/>
      <c r="C178"/>
      <c r="D178"/>
      <c r="E178"/>
      <c r="F178"/>
      <c r="G178"/>
      <c r="H178"/>
      <c r="I178"/>
      <c r="J178"/>
    </row>
    <row r="179" spans="1:10">
      <c r="A179"/>
      <c r="B179"/>
      <c r="C179"/>
      <c r="D179"/>
      <c r="E179"/>
      <c r="F179"/>
      <c r="G179"/>
      <c r="H179"/>
      <c r="I179"/>
      <c r="J179"/>
    </row>
    <row r="180" spans="1:10">
      <c r="A180"/>
      <c r="B180"/>
      <c r="C180"/>
      <c r="D180"/>
      <c r="E180"/>
      <c r="F180"/>
      <c r="G180"/>
      <c r="H180"/>
      <c r="I180"/>
      <c r="J180"/>
    </row>
    <row r="181" spans="1:10">
      <c r="A181"/>
      <c r="B181"/>
      <c r="C181"/>
      <c r="D181"/>
      <c r="E181"/>
      <c r="F181"/>
      <c r="G181"/>
      <c r="H181"/>
      <c r="I181"/>
      <c r="J181"/>
    </row>
    <row r="182" spans="1:10">
      <c r="A182"/>
      <c r="B182"/>
      <c r="C182"/>
      <c r="D182"/>
      <c r="E182"/>
      <c r="F182"/>
      <c r="G182"/>
      <c r="H182"/>
      <c r="I182"/>
      <c r="J182"/>
    </row>
    <row r="183" spans="1:10">
      <c r="A183"/>
      <c r="B183"/>
      <c r="C183"/>
      <c r="D183"/>
      <c r="E183"/>
      <c r="F183"/>
      <c r="G183"/>
      <c r="H183"/>
      <c r="I183"/>
      <c r="J183"/>
    </row>
    <row r="184" spans="1:10">
      <c r="A184"/>
      <c r="B184"/>
      <c r="C184"/>
      <c r="D184"/>
      <c r="E184"/>
      <c r="F184"/>
      <c r="G184"/>
      <c r="H184"/>
      <c r="I184"/>
      <c r="J184"/>
    </row>
    <row r="185" spans="1:10">
      <c r="A185"/>
      <c r="B185"/>
      <c r="C185"/>
      <c r="D185"/>
      <c r="E185"/>
      <c r="F185"/>
      <c r="G185"/>
      <c r="H185"/>
      <c r="I185"/>
      <c r="J185"/>
    </row>
    <row r="186" spans="1:10">
      <c r="A186"/>
      <c r="B186"/>
      <c r="C186"/>
      <c r="D186"/>
      <c r="E186"/>
      <c r="F186"/>
      <c r="G186"/>
      <c r="H186"/>
      <c r="I186"/>
      <c r="J186"/>
    </row>
    <row r="187" spans="1:10">
      <c r="A187"/>
      <c r="B187"/>
      <c r="C187"/>
      <c r="D187"/>
      <c r="E187"/>
      <c r="F187"/>
      <c r="G187"/>
      <c r="H187"/>
      <c r="I187"/>
      <c r="J187"/>
    </row>
    <row r="188" spans="1:10">
      <c r="A188"/>
      <c r="B188"/>
      <c r="C188"/>
      <c r="D188"/>
      <c r="E188"/>
      <c r="F188"/>
      <c r="G188"/>
      <c r="H188"/>
      <c r="I188"/>
      <c r="J188"/>
    </row>
    <row r="189" spans="1:10">
      <c r="A189"/>
      <c r="B189"/>
      <c r="C189"/>
      <c r="D189"/>
      <c r="E189"/>
      <c r="F189"/>
      <c r="G189"/>
      <c r="H189"/>
      <c r="I189"/>
      <c r="J189"/>
    </row>
    <row r="190" spans="1:10">
      <c r="A190"/>
      <c r="B190"/>
      <c r="C190"/>
      <c r="D190"/>
      <c r="E190"/>
      <c r="F190"/>
      <c r="G190"/>
      <c r="H190"/>
      <c r="I190"/>
      <c r="J190"/>
    </row>
    <row r="191" spans="1:10">
      <c r="A191"/>
      <c r="B191"/>
      <c r="C191"/>
      <c r="D191"/>
      <c r="E191"/>
      <c r="F191"/>
      <c r="G191"/>
      <c r="H191"/>
      <c r="I191"/>
      <c r="J191"/>
    </row>
    <row r="192" spans="1:10">
      <c r="A192"/>
      <c r="B192"/>
      <c r="C192"/>
      <c r="D192"/>
      <c r="E192"/>
      <c r="F192"/>
      <c r="G192"/>
      <c r="H192"/>
      <c r="I192"/>
      <c r="J192"/>
    </row>
    <row r="193" spans="1:10">
      <c r="A193"/>
      <c r="B193"/>
      <c r="C193"/>
      <c r="D193"/>
      <c r="E193"/>
      <c r="F193"/>
      <c r="G193"/>
      <c r="H193"/>
      <c r="I193"/>
      <c r="J193"/>
    </row>
    <row r="194" spans="1:10">
      <c r="A194"/>
      <c r="B194"/>
      <c r="C194"/>
      <c r="D194"/>
      <c r="E194"/>
      <c r="F194"/>
      <c r="G194"/>
      <c r="H194"/>
      <c r="I194"/>
      <c r="J194"/>
    </row>
    <row r="195" spans="1:10">
      <c r="A195"/>
      <c r="B195"/>
      <c r="C195"/>
      <c r="D195"/>
      <c r="E195"/>
      <c r="F195"/>
      <c r="G195"/>
      <c r="H195"/>
      <c r="I195"/>
      <c r="J195"/>
    </row>
    <row r="196" spans="1:10">
      <c r="A196"/>
      <c r="B196"/>
      <c r="C196"/>
      <c r="D196"/>
      <c r="E196"/>
      <c r="F196"/>
      <c r="G196"/>
      <c r="H196"/>
      <c r="I196"/>
      <c r="J196"/>
    </row>
    <row r="197" spans="1:10">
      <c r="A197"/>
      <c r="B197"/>
      <c r="C197"/>
      <c r="D197"/>
      <c r="E197"/>
      <c r="F197"/>
      <c r="G197"/>
      <c r="H197"/>
      <c r="I197"/>
      <c r="J197"/>
    </row>
    <row r="198" spans="1:10">
      <c r="A198"/>
      <c r="B198"/>
      <c r="C198"/>
      <c r="D198"/>
      <c r="E198"/>
      <c r="F198"/>
      <c r="G198"/>
      <c r="H198"/>
      <c r="I198"/>
      <c r="J198"/>
    </row>
    <row r="199" spans="1:10">
      <c r="A199"/>
      <c r="B199"/>
      <c r="C199"/>
      <c r="D199"/>
      <c r="E199"/>
      <c r="F199"/>
      <c r="G199"/>
      <c r="H199"/>
      <c r="I199"/>
      <c r="J199"/>
    </row>
    <row r="200" spans="1:10">
      <c r="A200"/>
      <c r="B200"/>
      <c r="C200"/>
      <c r="D200"/>
      <c r="E200"/>
      <c r="F200"/>
      <c r="G200"/>
      <c r="H200"/>
      <c r="I200"/>
      <c r="J200"/>
    </row>
    <row r="201" spans="1:10">
      <c r="A201"/>
      <c r="B201"/>
      <c r="C201"/>
      <c r="D201"/>
      <c r="E201"/>
      <c r="F201"/>
      <c r="G201"/>
      <c r="H201"/>
      <c r="I201"/>
      <c r="J201"/>
    </row>
    <row r="202" spans="1:10">
      <c r="A202"/>
      <c r="B202"/>
      <c r="C202"/>
      <c r="D202"/>
      <c r="E202"/>
      <c r="F202"/>
      <c r="G202"/>
      <c r="H202"/>
      <c r="I202"/>
      <c r="J202"/>
    </row>
    <row r="203" spans="1:10">
      <c r="A203"/>
      <c r="B203"/>
      <c r="C203"/>
      <c r="D203"/>
      <c r="E203"/>
      <c r="F203"/>
      <c r="G203"/>
      <c r="H203"/>
      <c r="I203"/>
      <c r="J203"/>
    </row>
    <row r="204" spans="1:10">
      <c r="A204"/>
      <c r="B204"/>
      <c r="C204"/>
      <c r="D204"/>
      <c r="E204"/>
      <c r="F204"/>
      <c r="G204"/>
      <c r="H204"/>
      <c r="I204"/>
      <c r="J204"/>
    </row>
    <row r="205" spans="1:10">
      <c r="A205"/>
      <c r="B205"/>
      <c r="C205"/>
      <c r="D205"/>
      <c r="E205"/>
      <c r="F205"/>
      <c r="G205"/>
      <c r="H205"/>
      <c r="I205"/>
      <c r="J205"/>
    </row>
    <row r="206" spans="1:10">
      <c r="A206"/>
      <c r="B206"/>
      <c r="C206"/>
      <c r="D206"/>
      <c r="E206"/>
      <c r="F206"/>
      <c r="G206"/>
      <c r="H206"/>
      <c r="I206"/>
      <c r="J206"/>
    </row>
    <row r="207" spans="1:10">
      <c r="A207"/>
      <c r="B207"/>
      <c r="C207"/>
      <c r="D207"/>
      <c r="E207"/>
      <c r="F207"/>
      <c r="G207"/>
      <c r="H207"/>
      <c r="I207"/>
      <c r="J207"/>
    </row>
    <row r="208" spans="1:10">
      <c r="A208"/>
      <c r="B208"/>
      <c r="C208"/>
      <c r="D208"/>
      <c r="E208"/>
      <c r="F208"/>
      <c r="G208"/>
      <c r="H208"/>
      <c r="I208"/>
      <c r="J208"/>
    </row>
    <row r="209" spans="1:10">
      <c r="A209"/>
      <c r="B209"/>
      <c r="C209"/>
      <c r="D209"/>
      <c r="E209"/>
      <c r="F209"/>
      <c r="G209"/>
      <c r="H209"/>
      <c r="I209"/>
      <c r="J209"/>
    </row>
    <row r="210" spans="1:10">
      <c r="A210"/>
      <c r="B210"/>
      <c r="C210"/>
      <c r="D210"/>
      <c r="E210"/>
      <c r="F210"/>
      <c r="G210"/>
      <c r="H210"/>
      <c r="I210"/>
      <c r="J210"/>
    </row>
    <row r="211" spans="1:10">
      <c r="A211"/>
      <c r="B211"/>
      <c r="C211"/>
      <c r="D211"/>
      <c r="E211"/>
      <c r="F211"/>
      <c r="G211"/>
      <c r="H211"/>
      <c r="I211"/>
      <c r="J211"/>
    </row>
    <row r="212" spans="1:10">
      <c r="A212"/>
      <c r="B212"/>
      <c r="C212"/>
      <c r="D212"/>
      <c r="E212"/>
      <c r="F212"/>
      <c r="G212"/>
      <c r="H212"/>
      <c r="I212"/>
      <c r="J212"/>
    </row>
    <row r="213" spans="1:10">
      <c r="A213"/>
      <c r="B213"/>
      <c r="C213"/>
      <c r="D213"/>
      <c r="E213"/>
      <c r="F213"/>
      <c r="G213"/>
      <c r="H213"/>
      <c r="I213"/>
      <c r="J213"/>
    </row>
    <row r="214" spans="1:10">
      <c r="A214"/>
      <c r="B214"/>
      <c r="C214"/>
      <c r="D214"/>
      <c r="E214"/>
      <c r="F214"/>
      <c r="G214"/>
      <c r="H214"/>
      <c r="I214"/>
      <c r="J214"/>
    </row>
    <row r="215" spans="1:10">
      <c r="A215"/>
      <c r="B215"/>
      <c r="C215"/>
      <c r="D215"/>
      <c r="E215"/>
      <c r="F215"/>
      <c r="G215"/>
      <c r="H215"/>
      <c r="I215"/>
      <c r="J215"/>
    </row>
    <row r="216" spans="1:10">
      <c r="A216"/>
      <c r="B216"/>
      <c r="C216"/>
      <c r="D216"/>
      <c r="E216"/>
      <c r="F216"/>
      <c r="G216"/>
      <c r="H216"/>
      <c r="I216"/>
      <c r="J216"/>
    </row>
    <row r="217" spans="1:10">
      <c r="A217"/>
      <c r="B217"/>
      <c r="C217"/>
      <c r="D217"/>
      <c r="E217"/>
      <c r="F217"/>
      <c r="G217"/>
      <c r="H217"/>
      <c r="I217"/>
      <c r="J217"/>
    </row>
    <row r="218" spans="1:10">
      <c r="A218"/>
      <c r="B218"/>
      <c r="C218"/>
      <c r="D218"/>
      <c r="E218"/>
      <c r="F218"/>
      <c r="G218"/>
      <c r="H218"/>
      <c r="I218"/>
      <c r="J218"/>
    </row>
    <row r="219" spans="1:10">
      <c r="A219"/>
      <c r="B219"/>
      <c r="C219"/>
      <c r="D219"/>
      <c r="E219"/>
      <c r="F219"/>
      <c r="G219"/>
      <c r="H219"/>
      <c r="I219"/>
      <c r="J219"/>
    </row>
    <row r="220" spans="1:10">
      <c r="A220"/>
      <c r="B220"/>
      <c r="C220"/>
      <c r="D220"/>
      <c r="E220"/>
      <c r="F220"/>
      <c r="G220"/>
      <c r="H220"/>
      <c r="I220"/>
      <c r="J220"/>
    </row>
    <row r="221" spans="1:10">
      <c r="A221"/>
      <c r="B221"/>
      <c r="C221"/>
      <c r="D221"/>
      <c r="E221"/>
      <c r="F221"/>
      <c r="G221"/>
      <c r="H221"/>
      <c r="I221"/>
      <c r="J221"/>
    </row>
    <row r="222" spans="1:10">
      <c r="A222"/>
      <c r="B222"/>
      <c r="C222"/>
      <c r="D222"/>
      <c r="E222"/>
      <c r="F222"/>
      <c r="G222"/>
      <c r="H222"/>
      <c r="I222"/>
      <c r="J222"/>
    </row>
    <row r="223" spans="1:10">
      <c r="A223"/>
      <c r="B223"/>
      <c r="C223"/>
      <c r="D223"/>
      <c r="E223"/>
      <c r="F223"/>
      <c r="G223"/>
      <c r="H223"/>
      <c r="I223"/>
      <c r="J223"/>
    </row>
    <row r="224" spans="1:10">
      <c r="A224"/>
      <c r="B224"/>
      <c r="C224"/>
      <c r="D224"/>
      <c r="E224"/>
      <c r="F224"/>
      <c r="G224"/>
      <c r="H224"/>
      <c r="I224"/>
      <c r="J224"/>
    </row>
    <row r="225" spans="1:10">
      <c r="A225"/>
      <c r="B225"/>
      <c r="C225"/>
      <c r="D225"/>
      <c r="E225"/>
      <c r="F225"/>
      <c r="G225"/>
      <c r="H225"/>
      <c r="I225"/>
      <c r="J225"/>
    </row>
    <row r="226" spans="1:10">
      <c r="A226"/>
      <c r="B226"/>
      <c r="C226"/>
      <c r="D226"/>
      <c r="E226"/>
      <c r="F226"/>
      <c r="G226"/>
      <c r="H226"/>
      <c r="I226"/>
      <c r="J226"/>
    </row>
    <row r="227" spans="1:10">
      <c r="A227"/>
      <c r="B227"/>
      <c r="C227"/>
      <c r="D227"/>
      <c r="E227"/>
      <c r="F227"/>
      <c r="G227"/>
      <c r="H227"/>
      <c r="I227"/>
      <c r="J227"/>
    </row>
    <row r="228" spans="1:10">
      <c r="A228"/>
      <c r="B228"/>
      <c r="C228"/>
      <c r="D228"/>
      <c r="E228"/>
      <c r="F228"/>
      <c r="G228"/>
      <c r="H228"/>
      <c r="I228"/>
      <c r="J228"/>
    </row>
    <row r="229" spans="1:10">
      <c r="A229"/>
      <c r="B229"/>
      <c r="C229"/>
      <c r="D229"/>
      <c r="E229"/>
      <c r="F229"/>
      <c r="G229"/>
      <c r="H229"/>
      <c r="I229"/>
      <c r="J229"/>
    </row>
    <row r="230" spans="1:10">
      <c r="A230"/>
      <c r="B230"/>
      <c r="C230"/>
      <c r="D230"/>
      <c r="E230"/>
      <c r="F230"/>
      <c r="G230"/>
      <c r="H230"/>
      <c r="I230"/>
      <c r="J230"/>
    </row>
    <row r="231" spans="1:10">
      <c r="A231"/>
      <c r="B231"/>
      <c r="C231"/>
      <c r="D231"/>
      <c r="E231"/>
      <c r="F231"/>
      <c r="G231"/>
      <c r="H231"/>
      <c r="I231"/>
      <c r="J231"/>
    </row>
    <row r="232" spans="1:10">
      <c r="A232"/>
      <c r="B232"/>
      <c r="C232"/>
      <c r="D232"/>
      <c r="E232"/>
      <c r="F232"/>
      <c r="G232"/>
      <c r="H232"/>
      <c r="I232"/>
      <c r="J232"/>
    </row>
    <row r="233" spans="1:10">
      <c r="A233"/>
      <c r="B233"/>
      <c r="C233"/>
      <c r="D233"/>
      <c r="E233"/>
      <c r="F233"/>
      <c r="G233"/>
      <c r="H233"/>
      <c r="I233"/>
      <c r="J233"/>
    </row>
    <row r="234" spans="1:10">
      <c r="A234"/>
      <c r="B234"/>
      <c r="C234"/>
      <c r="D234"/>
      <c r="E234"/>
      <c r="F234"/>
      <c r="G234"/>
      <c r="H234"/>
      <c r="I234"/>
      <c r="J234"/>
    </row>
    <row r="235" spans="1:10">
      <c r="A235"/>
      <c r="B235"/>
      <c r="C235"/>
      <c r="D235"/>
      <c r="E235"/>
      <c r="F235"/>
      <c r="G235"/>
      <c r="H235"/>
      <c r="I235"/>
      <c r="J235"/>
    </row>
    <row r="236" spans="1:10">
      <c r="A236"/>
      <c r="B236"/>
      <c r="C236"/>
      <c r="D236"/>
      <c r="E236"/>
      <c r="F236"/>
      <c r="G236"/>
      <c r="H236"/>
      <c r="I236"/>
      <c r="J236"/>
    </row>
    <row r="237" spans="1:10">
      <c r="A237"/>
      <c r="B237"/>
      <c r="C237"/>
      <c r="D237"/>
      <c r="E237"/>
      <c r="F237"/>
      <c r="G237"/>
      <c r="H237"/>
      <c r="I237"/>
      <c r="J237"/>
    </row>
    <row r="238" spans="1:10">
      <c r="A238"/>
      <c r="B238"/>
      <c r="C238"/>
      <c r="D238"/>
      <c r="E238"/>
      <c r="F238"/>
      <c r="G238"/>
      <c r="H238"/>
      <c r="I238"/>
      <c r="J238"/>
    </row>
    <row r="239" spans="1:10">
      <c r="A239"/>
      <c r="B239"/>
      <c r="C239"/>
      <c r="D239"/>
      <c r="E239"/>
      <c r="F239"/>
      <c r="G239"/>
      <c r="H239"/>
      <c r="I239"/>
      <c r="J239"/>
    </row>
    <row r="240" spans="1:10">
      <c r="A240"/>
      <c r="B240"/>
      <c r="C240"/>
      <c r="D240"/>
      <c r="E240"/>
      <c r="F240"/>
      <c r="G240"/>
      <c r="H240"/>
      <c r="I240"/>
      <c r="J240"/>
    </row>
    <row r="241" spans="1:10">
      <c r="A241"/>
      <c r="B241"/>
      <c r="C241"/>
      <c r="D241"/>
      <c r="E241"/>
      <c r="F241"/>
      <c r="G241"/>
      <c r="H241"/>
      <c r="I241"/>
      <c r="J241"/>
    </row>
    <row r="242" spans="1:10">
      <c r="A242"/>
      <c r="B242"/>
      <c r="C242"/>
      <c r="D242"/>
      <c r="E242"/>
      <c r="F242"/>
      <c r="G242"/>
      <c r="H242"/>
      <c r="I242"/>
      <c r="J242"/>
    </row>
    <row r="243" spans="1:10">
      <c r="A243"/>
      <c r="B243"/>
      <c r="C243"/>
      <c r="D243"/>
      <c r="E243"/>
      <c r="F243"/>
      <c r="G243"/>
      <c r="H243"/>
      <c r="I243"/>
      <c r="J243"/>
    </row>
    <row r="244" spans="1:10">
      <c r="A244"/>
      <c r="B244"/>
      <c r="C244"/>
      <c r="D244"/>
      <c r="E244"/>
      <c r="F244"/>
      <c r="G244"/>
      <c r="H244"/>
      <c r="I244"/>
      <c r="J244"/>
    </row>
    <row r="245" spans="1:10">
      <c r="A245"/>
      <c r="B245"/>
      <c r="C245"/>
      <c r="D245"/>
      <c r="E245"/>
      <c r="F245"/>
      <c r="G245"/>
      <c r="H245"/>
      <c r="I245"/>
      <c r="J245"/>
    </row>
    <row r="246" spans="1:10">
      <c r="A246"/>
      <c r="B246"/>
      <c r="C246"/>
      <c r="D246"/>
      <c r="E246"/>
      <c r="F246"/>
      <c r="G246"/>
      <c r="H246"/>
      <c r="I246"/>
      <c r="J246"/>
    </row>
    <row r="247" spans="1:10">
      <c r="A247"/>
      <c r="B247"/>
      <c r="C247"/>
      <c r="D247"/>
      <c r="E247"/>
      <c r="F247"/>
      <c r="G247"/>
      <c r="H247"/>
      <c r="I247"/>
      <c r="J247"/>
    </row>
    <row r="248" spans="1:10">
      <c r="A248"/>
      <c r="B248"/>
      <c r="C248"/>
      <c r="D248"/>
      <c r="E248"/>
      <c r="F248"/>
      <c r="G248"/>
      <c r="H248"/>
      <c r="I248"/>
      <c r="J248"/>
    </row>
    <row r="249" spans="1:10">
      <c r="A249"/>
      <c r="B249"/>
      <c r="C249"/>
      <c r="D249"/>
      <c r="E249"/>
      <c r="F249"/>
      <c r="G249"/>
      <c r="H249"/>
      <c r="I249"/>
      <c r="J249"/>
    </row>
    <row r="250" spans="1:10">
      <c r="A250"/>
      <c r="B250"/>
      <c r="C250"/>
      <c r="D250"/>
      <c r="E250"/>
      <c r="F250"/>
      <c r="G250"/>
      <c r="H250"/>
      <c r="I250"/>
      <c r="J250"/>
    </row>
    <row r="251" spans="1:10">
      <c r="A251"/>
      <c r="B251"/>
      <c r="C251"/>
      <c r="D251"/>
      <c r="E251"/>
      <c r="F251"/>
      <c r="G251"/>
      <c r="H251"/>
      <c r="I251"/>
      <c r="J251"/>
    </row>
    <row r="252" spans="1:10">
      <c r="A252"/>
      <c r="B252"/>
      <c r="C252"/>
      <c r="D252"/>
      <c r="E252"/>
      <c r="F252"/>
      <c r="G252"/>
      <c r="H252"/>
      <c r="I252"/>
      <c r="J252"/>
    </row>
    <row r="253" spans="1:10">
      <c r="A253"/>
      <c r="B253"/>
      <c r="C253"/>
      <c r="D253"/>
      <c r="E253"/>
      <c r="F253"/>
      <c r="G253"/>
      <c r="H253"/>
      <c r="I253"/>
      <c r="J253"/>
    </row>
    <row r="254" spans="1:10">
      <c r="A254"/>
      <c r="B254"/>
      <c r="C254"/>
      <c r="D254"/>
      <c r="E254"/>
      <c r="F254"/>
      <c r="G254"/>
      <c r="H254"/>
      <c r="I254"/>
      <c r="J254"/>
    </row>
    <row r="255" spans="1:10">
      <c r="A255"/>
      <c r="B255"/>
      <c r="C255"/>
      <c r="D255"/>
      <c r="E255"/>
      <c r="F255"/>
      <c r="G255"/>
      <c r="H255"/>
      <c r="I255"/>
      <c r="J255"/>
    </row>
    <row r="256" spans="1:10">
      <c r="A256"/>
      <c r="B256"/>
      <c r="C256"/>
      <c r="D256"/>
      <c r="E256"/>
      <c r="F256"/>
      <c r="G256"/>
      <c r="H256"/>
      <c r="I256"/>
      <c r="J256"/>
    </row>
    <row r="257" spans="1:10">
      <c r="A257"/>
      <c r="B257"/>
      <c r="C257"/>
      <c r="D257"/>
      <c r="E257"/>
      <c r="F257"/>
      <c r="G257"/>
      <c r="H257"/>
      <c r="I257"/>
      <c r="J257"/>
    </row>
    <row r="258" spans="1:10">
      <c r="A258"/>
      <c r="B258"/>
      <c r="C258"/>
      <c r="D258"/>
      <c r="E258"/>
      <c r="F258"/>
      <c r="G258"/>
      <c r="H258"/>
      <c r="I258"/>
      <c r="J258"/>
    </row>
    <row r="259" spans="1:10">
      <c r="A259"/>
      <c r="B259"/>
      <c r="C259"/>
      <c r="D259"/>
      <c r="E259"/>
      <c r="F259"/>
      <c r="G259"/>
      <c r="H259"/>
      <c r="I259"/>
      <c r="J259"/>
    </row>
    <row r="260" spans="1:10">
      <c r="A260"/>
      <c r="B260"/>
      <c r="C260"/>
      <c r="D260"/>
      <c r="E260"/>
      <c r="F260"/>
      <c r="G260"/>
      <c r="H260"/>
      <c r="I260"/>
      <c r="J260"/>
    </row>
    <row r="261" spans="1:10">
      <c r="A261"/>
      <c r="B261"/>
      <c r="C261"/>
      <c r="D261"/>
      <c r="E261"/>
      <c r="F261"/>
      <c r="G261"/>
      <c r="H261"/>
      <c r="I261"/>
      <c r="J261"/>
    </row>
    <row r="262" spans="1:10">
      <c r="A262"/>
      <c r="B262"/>
      <c r="C262"/>
      <c r="D262"/>
      <c r="E262"/>
      <c r="F262"/>
      <c r="G262"/>
      <c r="H262"/>
      <c r="I262"/>
      <c r="J262"/>
    </row>
    <row r="263" spans="1:10">
      <c r="A263"/>
      <c r="B263"/>
      <c r="C263"/>
      <c r="D263"/>
      <c r="E263"/>
      <c r="F263"/>
      <c r="G263"/>
      <c r="H263"/>
      <c r="I263"/>
      <c r="J263"/>
    </row>
    <row r="264" spans="1:10">
      <c r="A264"/>
      <c r="B264"/>
      <c r="C264"/>
      <c r="D264"/>
      <c r="E264"/>
      <c r="F264"/>
      <c r="G264"/>
      <c r="H264"/>
      <c r="I264"/>
      <c r="J264"/>
    </row>
    <row r="265" spans="1:10">
      <c r="A265"/>
      <c r="B265"/>
      <c r="C265"/>
      <c r="D265"/>
      <c r="E265"/>
      <c r="F265"/>
      <c r="G265"/>
      <c r="H265"/>
      <c r="I265"/>
      <c r="J265"/>
    </row>
    <row r="266" spans="1:10">
      <c r="A266"/>
      <c r="B266"/>
      <c r="C266"/>
      <c r="D266"/>
      <c r="E266"/>
      <c r="F266"/>
      <c r="G266"/>
      <c r="H266"/>
      <c r="I266"/>
      <c r="J266"/>
    </row>
    <row r="267" spans="1:10">
      <c r="A267"/>
      <c r="B267"/>
      <c r="C267"/>
      <c r="D267"/>
      <c r="E267"/>
      <c r="F267"/>
      <c r="G267"/>
      <c r="H267"/>
      <c r="I267"/>
      <c r="J267"/>
    </row>
    <row r="268" spans="1:10">
      <c r="A268"/>
      <c r="B268"/>
      <c r="C268"/>
      <c r="D268"/>
      <c r="E268"/>
      <c r="F268"/>
      <c r="G268"/>
      <c r="H268"/>
      <c r="I268"/>
      <c r="J268"/>
    </row>
    <row r="269" spans="1:10">
      <c r="A269"/>
      <c r="B269"/>
      <c r="C269"/>
      <c r="D269"/>
      <c r="E269"/>
      <c r="F269"/>
      <c r="G269"/>
      <c r="H269"/>
      <c r="I269"/>
      <c r="J269"/>
    </row>
    <row r="270" spans="1:10">
      <c r="A270"/>
      <c r="B270"/>
      <c r="C270"/>
      <c r="D270"/>
      <c r="E270"/>
      <c r="F270"/>
      <c r="G270"/>
      <c r="H270"/>
      <c r="I270"/>
      <c r="J270"/>
    </row>
    <row r="271" spans="1:10">
      <c r="A271"/>
      <c r="B271"/>
      <c r="C271"/>
      <c r="D271"/>
      <c r="E271"/>
      <c r="F271"/>
      <c r="G271"/>
      <c r="H271"/>
      <c r="I271"/>
      <c r="J271"/>
    </row>
    <row r="272" spans="1:10">
      <c r="A272"/>
      <c r="B272"/>
      <c r="C272"/>
      <c r="D272"/>
      <c r="E272"/>
      <c r="F272"/>
      <c r="G272"/>
      <c r="H272"/>
      <c r="I272"/>
      <c r="J272"/>
    </row>
    <row r="273" spans="1:10">
      <c r="A273"/>
      <c r="B273"/>
      <c r="C273"/>
      <c r="D273"/>
      <c r="E273"/>
      <c r="F273"/>
      <c r="G273"/>
      <c r="H273"/>
      <c r="I273"/>
      <c r="J273"/>
    </row>
    <row r="274" spans="1:10">
      <c r="A274"/>
      <c r="B274"/>
      <c r="C274"/>
      <c r="D274"/>
      <c r="E274"/>
      <c r="F274"/>
      <c r="G274"/>
      <c r="H274"/>
      <c r="I274"/>
      <c r="J274"/>
    </row>
    <row r="275" spans="1:10">
      <c r="A275"/>
      <c r="B275"/>
      <c r="C275"/>
      <c r="D275"/>
      <c r="E275"/>
      <c r="F275"/>
      <c r="G275"/>
      <c r="H275"/>
      <c r="I275"/>
      <c r="J275"/>
    </row>
    <row r="276" spans="1:10">
      <c r="A276"/>
      <c r="B276"/>
      <c r="C276"/>
      <c r="D276"/>
      <c r="E276"/>
      <c r="F276"/>
      <c r="G276"/>
      <c r="H276"/>
      <c r="I276"/>
      <c r="J276"/>
    </row>
    <row r="277" spans="1:10">
      <c r="A277"/>
      <c r="B277"/>
      <c r="C277"/>
      <c r="D277"/>
      <c r="E277"/>
      <c r="F277"/>
      <c r="G277"/>
      <c r="H277"/>
      <c r="I277"/>
      <c r="J277"/>
    </row>
    <row r="278" spans="1:10">
      <c r="A278"/>
      <c r="B278"/>
      <c r="C278"/>
      <c r="D278"/>
      <c r="E278"/>
      <c r="F278"/>
      <c r="G278"/>
      <c r="H278"/>
      <c r="I278"/>
      <c r="J278"/>
    </row>
    <row r="279" spans="1:10">
      <c r="A279"/>
      <c r="B279"/>
      <c r="C279"/>
      <c r="D279"/>
      <c r="E279"/>
      <c r="F279"/>
      <c r="G279"/>
      <c r="H279"/>
      <c r="I279"/>
      <c r="J279"/>
    </row>
    <row r="280" spans="1:10">
      <c r="A280"/>
      <c r="B280"/>
      <c r="C280"/>
      <c r="D280"/>
      <c r="E280"/>
      <c r="F280"/>
      <c r="G280"/>
      <c r="H280"/>
      <c r="I280"/>
      <c r="J280"/>
    </row>
    <row r="281" spans="1:10">
      <c r="A281"/>
      <c r="B281"/>
      <c r="C281"/>
      <c r="D281"/>
      <c r="E281"/>
      <c r="F281"/>
      <c r="G281"/>
      <c r="H281"/>
      <c r="I281"/>
      <c r="J281"/>
    </row>
    <row r="282" spans="1:10">
      <c r="A282"/>
      <c r="B282"/>
      <c r="C282"/>
      <c r="D282"/>
      <c r="E282"/>
      <c r="F282"/>
      <c r="G282"/>
      <c r="H282"/>
      <c r="I282"/>
      <c r="J282"/>
    </row>
    <row r="283" spans="1:10">
      <c r="A283"/>
      <c r="B283"/>
      <c r="C283"/>
      <c r="D283"/>
      <c r="E283"/>
      <c r="F283"/>
      <c r="G283"/>
      <c r="H283"/>
      <c r="I283"/>
      <c r="J283"/>
    </row>
    <row r="284" spans="1:10">
      <c r="A284"/>
      <c r="B284"/>
      <c r="C284"/>
      <c r="D284"/>
      <c r="E284"/>
      <c r="F284"/>
      <c r="G284"/>
      <c r="H284"/>
      <c r="I284"/>
      <c r="J284"/>
    </row>
    <row r="285" spans="1:10">
      <c r="A285"/>
      <c r="B285"/>
      <c r="C285"/>
      <c r="D285"/>
      <c r="E285"/>
      <c r="F285"/>
      <c r="G285"/>
      <c r="H285"/>
      <c r="I285"/>
      <c r="J285"/>
    </row>
    <row r="286" spans="1:10">
      <c r="A286"/>
      <c r="B286"/>
      <c r="C286"/>
      <c r="D286"/>
      <c r="E286"/>
      <c r="F286"/>
      <c r="G286"/>
      <c r="H286"/>
      <c r="I286"/>
      <c r="J286"/>
    </row>
    <row r="287" spans="1:10">
      <c r="A287"/>
      <c r="B287"/>
      <c r="C287"/>
      <c r="D287"/>
      <c r="E287"/>
      <c r="F287"/>
      <c r="G287"/>
      <c r="H287"/>
      <c r="I287"/>
      <c r="J287"/>
    </row>
    <row r="288" spans="1:10">
      <c r="A288"/>
      <c r="B288"/>
      <c r="C288"/>
      <c r="D288"/>
      <c r="E288"/>
      <c r="F288"/>
      <c r="G288"/>
      <c r="H288"/>
      <c r="I288"/>
      <c r="J288"/>
    </row>
    <row r="289" spans="1:10">
      <c r="A289"/>
      <c r="B289"/>
      <c r="C289"/>
      <c r="D289"/>
      <c r="E289"/>
      <c r="F289"/>
      <c r="G289"/>
      <c r="H289"/>
      <c r="I289"/>
      <c r="J289"/>
    </row>
    <row r="290" spans="1:10">
      <c r="A290"/>
      <c r="B290"/>
      <c r="C290"/>
      <c r="D290"/>
      <c r="E290"/>
      <c r="F290"/>
      <c r="G290"/>
      <c r="H290"/>
      <c r="I290"/>
      <c r="J290"/>
    </row>
    <row r="291" spans="1:10">
      <c r="A291"/>
      <c r="B291"/>
      <c r="C291"/>
      <c r="D291"/>
      <c r="E291"/>
      <c r="F291"/>
      <c r="G291"/>
      <c r="H291"/>
      <c r="I291"/>
      <c r="J291"/>
    </row>
    <row r="292" spans="1:10">
      <c r="A292"/>
      <c r="B292"/>
      <c r="C292"/>
      <c r="D292"/>
      <c r="E292"/>
      <c r="F292"/>
      <c r="G292"/>
      <c r="H292"/>
      <c r="I292"/>
      <c r="J292"/>
    </row>
    <row r="293" spans="1:10">
      <c r="A293"/>
      <c r="B293"/>
      <c r="C293"/>
      <c r="D293"/>
      <c r="E293"/>
      <c r="F293"/>
      <c r="G293"/>
      <c r="H293"/>
      <c r="I293"/>
      <c r="J293"/>
    </row>
    <row r="294" spans="1:10">
      <c r="A294"/>
      <c r="B294"/>
      <c r="C294"/>
      <c r="D294"/>
      <c r="E294"/>
      <c r="F294"/>
      <c r="G294"/>
      <c r="H294"/>
      <c r="I294"/>
      <c r="J294"/>
    </row>
    <row r="295" spans="1:10">
      <c r="A295"/>
      <c r="B295"/>
      <c r="C295"/>
      <c r="D295"/>
      <c r="E295"/>
      <c r="F295"/>
      <c r="G295"/>
      <c r="H295"/>
      <c r="I295"/>
      <c r="J295"/>
    </row>
    <row r="296" spans="1:10">
      <c r="A296"/>
      <c r="B296"/>
      <c r="C296"/>
      <c r="D296"/>
      <c r="E296"/>
      <c r="F296"/>
      <c r="G296"/>
      <c r="H296"/>
      <c r="I296"/>
      <c r="J296"/>
    </row>
    <row r="297" spans="1:10">
      <c r="A297"/>
      <c r="B297"/>
      <c r="C297"/>
      <c r="D297"/>
      <c r="E297"/>
      <c r="F297"/>
      <c r="G297"/>
      <c r="H297"/>
      <c r="I297"/>
      <c r="J297"/>
    </row>
    <row r="298" spans="1:10">
      <c r="A298"/>
      <c r="B298"/>
      <c r="C298"/>
      <c r="D298"/>
      <c r="E298"/>
      <c r="F298"/>
      <c r="G298"/>
      <c r="H298"/>
      <c r="I298"/>
      <c r="J298"/>
    </row>
    <row r="299" spans="1:10">
      <c r="A299"/>
      <c r="B299"/>
      <c r="C299"/>
      <c r="D299"/>
      <c r="E299"/>
      <c r="F299"/>
      <c r="G299"/>
      <c r="H299"/>
      <c r="I299"/>
      <c r="J299"/>
    </row>
    <row r="300" spans="1:10">
      <c r="A300"/>
      <c r="B300"/>
      <c r="C300"/>
      <c r="D300"/>
      <c r="E300"/>
      <c r="F300"/>
      <c r="G300"/>
      <c r="H300"/>
      <c r="I300"/>
      <c r="J300"/>
    </row>
    <row r="301" spans="1:10">
      <c r="A301"/>
      <c r="B301"/>
      <c r="C301"/>
      <c r="D301"/>
      <c r="E301"/>
      <c r="F301"/>
      <c r="G301"/>
      <c r="H301"/>
      <c r="I301"/>
      <c r="J301"/>
    </row>
    <row r="302" spans="1:10">
      <c r="A302"/>
      <c r="B302"/>
      <c r="C302"/>
      <c r="D302"/>
      <c r="E302"/>
      <c r="F302"/>
      <c r="G302"/>
      <c r="H302"/>
      <c r="I302"/>
      <c r="J302"/>
    </row>
    <row r="303" spans="1:10">
      <c r="A303"/>
      <c r="B303"/>
      <c r="C303"/>
      <c r="D303"/>
      <c r="E303"/>
      <c r="F303"/>
      <c r="G303"/>
      <c r="H303"/>
      <c r="I303"/>
      <c r="J303"/>
    </row>
    <row r="304" spans="1:10">
      <c r="A304"/>
      <c r="B304"/>
      <c r="C304"/>
      <c r="D304"/>
      <c r="E304"/>
      <c r="F304"/>
      <c r="G304"/>
      <c r="H304"/>
      <c r="I304"/>
      <c r="J304"/>
    </row>
    <row r="305" spans="1:10">
      <c r="A305"/>
      <c r="B305"/>
      <c r="C305"/>
      <c r="D305"/>
      <c r="E305"/>
      <c r="F305"/>
      <c r="G305"/>
      <c r="H305"/>
      <c r="I305"/>
      <c r="J305"/>
    </row>
    <row r="306" spans="1:10">
      <c r="A306"/>
      <c r="B306"/>
      <c r="C306"/>
      <c r="D306"/>
      <c r="E306"/>
      <c r="F306"/>
      <c r="G306"/>
      <c r="H306"/>
      <c r="I306"/>
      <c r="J306"/>
    </row>
    <row r="307" spans="1:10">
      <c r="A307"/>
      <c r="B307"/>
      <c r="C307"/>
      <c r="D307"/>
      <c r="E307"/>
      <c r="F307"/>
      <c r="G307"/>
      <c r="H307"/>
      <c r="I307"/>
      <c r="J307"/>
    </row>
    <row r="308" spans="1:10">
      <c r="A308"/>
      <c r="B308"/>
      <c r="C308"/>
      <c r="D308"/>
      <c r="E308"/>
      <c r="F308"/>
      <c r="G308"/>
      <c r="H308"/>
      <c r="I308"/>
      <c r="J308"/>
    </row>
    <row r="309" spans="1:10">
      <c r="A309"/>
      <c r="B309"/>
      <c r="C309"/>
      <c r="D309"/>
      <c r="E309"/>
      <c r="F309"/>
      <c r="G309"/>
      <c r="H309"/>
      <c r="I309"/>
      <c r="J309"/>
    </row>
    <row r="310" spans="1:10">
      <c r="A310"/>
      <c r="B310"/>
      <c r="C310"/>
      <c r="D310"/>
      <c r="E310"/>
      <c r="F310"/>
      <c r="G310"/>
      <c r="H310"/>
      <c r="I310"/>
      <c r="J310"/>
    </row>
    <row r="311" spans="1:10">
      <c r="A311"/>
      <c r="B311"/>
      <c r="C311"/>
      <c r="D311"/>
      <c r="E311"/>
      <c r="F311"/>
      <c r="G311"/>
      <c r="H311"/>
      <c r="I311"/>
      <c r="J311"/>
    </row>
    <row r="312" spans="1:10">
      <c r="A312"/>
      <c r="B312"/>
      <c r="C312"/>
      <c r="D312"/>
      <c r="E312"/>
      <c r="F312"/>
      <c r="G312"/>
      <c r="H312"/>
      <c r="I312"/>
      <c r="J312"/>
    </row>
    <row r="313" spans="1:10">
      <c r="A313"/>
      <c r="B313"/>
      <c r="C313"/>
      <c r="D313"/>
      <c r="E313"/>
      <c r="F313"/>
      <c r="G313"/>
      <c r="H313"/>
      <c r="I313"/>
      <c r="J313"/>
    </row>
    <row r="314" spans="1:10">
      <c r="A314"/>
      <c r="B314"/>
      <c r="C314"/>
      <c r="D314"/>
      <c r="E314"/>
      <c r="F314"/>
      <c r="G314"/>
      <c r="H314"/>
      <c r="I314"/>
      <c r="J314"/>
    </row>
    <row r="315" spans="1:10">
      <c r="A315"/>
      <c r="B315"/>
      <c r="C315"/>
      <c r="D315"/>
      <c r="E315"/>
      <c r="F315"/>
      <c r="G315"/>
      <c r="H315"/>
      <c r="I315"/>
      <c r="J315"/>
    </row>
    <row r="316" spans="1:10">
      <c r="A316"/>
      <c r="B316"/>
      <c r="C316"/>
      <c r="D316"/>
      <c r="E316"/>
      <c r="F316"/>
      <c r="G316"/>
      <c r="H316"/>
      <c r="I316"/>
      <c r="J316"/>
    </row>
    <row r="317" spans="1:10">
      <c r="A317"/>
      <c r="B317"/>
      <c r="C317"/>
      <c r="D317"/>
      <c r="E317"/>
      <c r="F317"/>
      <c r="G317"/>
      <c r="H317"/>
      <c r="I317"/>
      <c r="J317"/>
    </row>
    <row r="318" spans="1:10">
      <c r="A318"/>
      <c r="B318"/>
      <c r="C318"/>
      <c r="D318"/>
      <c r="E318"/>
      <c r="F318"/>
      <c r="G318"/>
      <c r="H318"/>
      <c r="I318"/>
      <c r="J318"/>
    </row>
    <row r="319" spans="1:10">
      <c r="A319"/>
      <c r="B319"/>
      <c r="C319"/>
      <c r="D319"/>
      <c r="E319"/>
      <c r="F319"/>
      <c r="G319"/>
      <c r="H319"/>
      <c r="I319"/>
      <c r="J319"/>
    </row>
    <row r="320" spans="1:10">
      <c r="A320"/>
      <c r="B320"/>
      <c r="C320"/>
      <c r="D320"/>
      <c r="E320"/>
      <c r="F320"/>
      <c r="G320"/>
      <c r="H320"/>
      <c r="I320"/>
      <c r="J320"/>
    </row>
    <row r="321" spans="1:10">
      <c r="A321"/>
      <c r="B321"/>
      <c r="C321"/>
      <c r="D321"/>
      <c r="E321"/>
      <c r="F321"/>
      <c r="G321"/>
      <c r="H321"/>
      <c r="I321"/>
      <c r="J321"/>
    </row>
    <row r="322" spans="1:10">
      <c r="A322"/>
      <c r="B322"/>
      <c r="C322"/>
      <c r="D322"/>
      <c r="E322"/>
      <c r="F322"/>
      <c r="G322"/>
      <c r="H322"/>
      <c r="I322"/>
      <c r="J322"/>
    </row>
    <row r="323" spans="1:10">
      <c r="A323"/>
      <c r="B323"/>
      <c r="C323"/>
      <c r="D323"/>
      <c r="E323"/>
      <c r="F323"/>
      <c r="G323"/>
      <c r="H323"/>
      <c r="I323"/>
      <c r="J323"/>
    </row>
    <row r="324" spans="1:10">
      <c r="A324"/>
      <c r="B324"/>
      <c r="C324"/>
      <c r="D324"/>
      <c r="E324"/>
      <c r="F324"/>
      <c r="G324"/>
      <c r="H324"/>
      <c r="I324"/>
      <c r="J324"/>
    </row>
    <row r="325" spans="1:10">
      <c r="A325"/>
      <c r="B325"/>
      <c r="C325"/>
      <c r="D325"/>
      <c r="E325"/>
      <c r="F325"/>
      <c r="G325"/>
      <c r="H325"/>
      <c r="I325"/>
      <c r="J325"/>
    </row>
    <row r="326" spans="1:10">
      <c r="A326"/>
      <c r="B326"/>
      <c r="C326"/>
      <c r="D326"/>
      <c r="E326"/>
      <c r="F326"/>
      <c r="G326"/>
      <c r="H326"/>
      <c r="I326"/>
      <c r="J326"/>
    </row>
    <row r="327" spans="1:10">
      <c r="A327"/>
      <c r="B327"/>
      <c r="C327"/>
      <c r="D327"/>
      <c r="E327"/>
      <c r="F327"/>
      <c r="G327"/>
      <c r="H327"/>
      <c r="I327"/>
      <c r="J327"/>
    </row>
    <row r="328" spans="1:10">
      <c r="A328"/>
      <c r="B328"/>
      <c r="C328"/>
      <c r="D328"/>
      <c r="E328"/>
      <c r="F328"/>
      <c r="G328"/>
      <c r="H328"/>
      <c r="I328"/>
      <c r="J328"/>
    </row>
    <row r="329" spans="1:10">
      <c r="A329"/>
      <c r="B329"/>
      <c r="C329"/>
      <c r="D329"/>
      <c r="E329"/>
      <c r="F329"/>
      <c r="G329"/>
      <c r="H329"/>
      <c r="I329"/>
      <c r="J329"/>
    </row>
    <row r="330" spans="1:10">
      <c r="A330"/>
      <c r="B330"/>
      <c r="C330"/>
      <c r="D330"/>
      <c r="E330"/>
      <c r="F330"/>
      <c r="G330"/>
      <c r="H330"/>
      <c r="I330"/>
      <c r="J330"/>
    </row>
    <row r="331" spans="1:10">
      <c r="A331"/>
      <c r="B331"/>
      <c r="C331"/>
      <c r="D331"/>
      <c r="E331"/>
      <c r="F331"/>
      <c r="G331"/>
      <c r="H331"/>
      <c r="I331"/>
      <c r="J331"/>
    </row>
    <row r="332" spans="1:10">
      <c r="A332"/>
      <c r="B332"/>
      <c r="C332"/>
      <c r="D332"/>
      <c r="E332"/>
      <c r="F332"/>
      <c r="G332"/>
      <c r="H332"/>
      <c r="I332"/>
      <c r="J332"/>
    </row>
    <row r="333" spans="1:10">
      <c r="A333"/>
      <c r="B333"/>
      <c r="C333"/>
      <c r="D333"/>
      <c r="E333"/>
      <c r="F333"/>
      <c r="G333"/>
      <c r="H333"/>
      <c r="I333"/>
      <c r="J333"/>
    </row>
    <row r="334" spans="1:10">
      <c r="A334"/>
      <c r="B334"/>
      <c r="C334"/>
      <c r="D334"/>
      <c r="E334"/>
      <c r="F334"/>
      <c r="G334"/>
      <c r="H334"/>
      <c r="I334"/>
      <c r="J334"/>
    </row>
    <row r="335" spans="1:10">
      <c r="A335"/>
      <c r="B335"/>
      <c r="C335"/>
      <c r="D335"/>
      <c r="E335"/>
      <c r="F335"/>
      <c r="G335"/>
      <c r="H335"/>
      <c r="I335"/>
      <c r="J335"/>
    </row>
    <row r="336" spans="1:10">
      <c r="A336"/>
      <c r="B336"/>
      <c r="C336"/>
      <c r="D336"/>
      <c r="E336"/>
      <c r="F336"/>
      <c r="G336"/>
      <c r="H336"/>
      <c r="I336"/>
      <c r="J336"/>
    </row>
    <row r="337" spans="1:10">
      <c r="A337"/>
      <c r="B337"/>
      <c r="C337"/>
      <c r="D337"/>
      <c r="E337"/>
      <c r="F337"/>
      <c r="G337"/>
      <c r="H337"/>
      <c r="I337"/>
      <c r="J337"/>
    </row>
    <row r="338" spans="1:10">
      <c r="A338"/>
      <c r="B338"/>
      <c r="C338"/>
      <c r="D338"/>
      <c r="E338"/>
      <c r="F338"/>
      <c r="G338"/>
      <c r="H338"/>
      <c r="I338"/>
      <c r="J338"/>
    </row>
    <row r="339" spans="1:10">
      <c r="A339"/>
      <c r="B339"/>
      <c r="C339"/>
      <c r="D339"/>
      <c r="E339"/>
      <c r="F339"/>
      <c r="G339"/>
      <c r="H339"/>
      <c r="I339"/>
      <c r="J339"/>
    </row>
    <row r="340" spans="1:10">
      <c r="A340"/>
      <c r="B340"/>
      <c r="C340"/>
      <c r="D340"/>
      <c r="E340"/>
      <c r="F340"/>
      <c r="G340"/>
      <c r="H340"/>
      <c r="I340"/>
      <c r="J340"/>
    </row>
    <row r="341" spans="1:10">
      <c r="A341"/>
      <c r="B341"/>
      <c r="C341"/>
      <c r="D341" s="877"/>
      <c r="E341"/>
      <c r="F341"/>
      <c r="G341"/>
      <c r="H341"/>
      <c r="I341"/>
      <c r="J341"/>
    </row>
    <row r="342" spans="1:10">
      <c r="A342"/>
      <c r="B342"/>
      <c r="C342"/>
      <c r="D342" s="877"/>
      <c r="E342"/>
      <c r="F342"/>
      <c r="G342"/>
      <c r="H342"/>
      <c r="I342"/>
      <c r="J342"/>
    </row>
    <row r="343" spans="1:10">
      <c r="A343"/>
      <c r="B343"/>
      <c r="C343"/>
      <c r="D343" s="877"/>
      <c r="E343"/>
      <c r="F343"/>
      <c r="G343"/>
      <c r="H343"/>
      <c r="I343"/>
      <c r="J343"/>
    </row>
    <row r="344" spans="1:10">
      <c r="A344"/>
      <c r="B344"/>
      <c r="C344"/>
      <c r="D344" s="877"/>
      <c r="E344"/>
      <c r="F344"/>
      <c r="G344"/>
      <c r="H344"/>
      <c r="I344"/>
      <c r="J344"/>
    </row>
    <row r="345" spans="1:10">
      <c r="A345"/>
      <c r="B345"/>
      <c r="C345"/>
      <c r="D345" s="877"/>
      <c r="E345"/>
      <c r="F345"/>
      <c r="G345"/>
      <c r="H345"/>
      <c r="I345"/>
      <c r="J345"/>
    </row>
    <row r="346" spans="1:10">
      <c r="A346"/>
      <c r="B346"/>
      <c r="C346"/>
      <c r="D346" s="877"/>
      <c r="E346"/>
      <c r="F346"/>
      <c r="G346"/>
      <c r="H346"/>
      <c r="I346"/>
      <c r="J346"/>
    </row>
    <row r="347" spans="1:10">
      <c r="A347"/>
      <c r="B347"/>
      <c r="C347"/>
      <c r="D347" s="877"/>
      <c r="E347"/>
      <c r="F347"/>
      <c r="G347"/>
      <c r="H347"/>
      <c r="I347"/>
      <c r="J347"/>
    </row>
    <row r="348" spans="1:10">
      <c r="A348"/>
      <c r="B348"/>
      <c r="C348"/>
      <c r="D348" s="877"/>
      <c r="E348"/>
      <c r="F348"/>
      <c r="G348"/>
      <c r="H348"/>
      <c r="I348"/>
      <c r="J348"/>
    </row>
    <row r="349" spans="1:10">
      <c r="A349"/>
      <c r="B349"/>
      <c r="C349"/>
      <c r="D349" s="877"/>
      <c r="E349"/>
      <c r="F349"/>
      <c r="G349"/>
      <c r="H349"/>
      <c r="I349"/>
      <c r="J349"/>
    </row>
    <row r="350" spans="1:10">
      <c r="A350"/>
      <c r="B350"/>
      <c r="C350"/>
      <c r="D350" s="877"/>
      <c r="E350"/>
      <c r="F350"/>
      <c r="G350"/>
      <c r="H350"/>
      <c r="I350"/>
      <c r="J350"/>
    </row>
    <row r="351" spans="1:10">
      <c r="A351"/>
      <c r="B351"/>
      <c r="C351"/>
      <c r="D351" s="877"/>
      <c r="E351"/>
      <c r="F351"/>
      <c r="G351"/>
      <c r="H351"/>
      <c r="I351"/>
      <c r="J351"/>
    </row>
    <row r="352" spans="1:10">
      <c r="A352"/>
      <c r="B352"/>
      <c r="C352"/>
      <c r="D352" s="877"/>
      <c r="E352"/>
      <c r="F352"/>
      <c r="G352"/>
      <c r="H352"/>
      <c r="I352"/>
      <c r="J352"/>
    </row>
    <row r="353" spans="1:10">
      <c r="A353"/>
      <c r="B353"/>
      <c r="C353"/>
      <c r="D353" s="877"/>
      <c r="E353"/>
      <c r="F353"/>
      <c r="G353"/>
      <c r="H353"/>
      <c r="I353"/>
      <c r="J353"/>
    </row>
    <row r="354" spans="1:10">
      <c r="A354"/>
      <c r="B354"/>
      <c r="C354"/>
      <c r="D354" s="877"/>
      <c r="E354"/>
      <c r="F354"/>
      <c r="G354"/>
      <c r="H354"/>
      <c r="I354"/>
      <c r="J354"/>
    </row>
    <row r="355" spans="1:10">
      <c r="A355"/>
      <c r="B355"/>
      <c r="C355"/>
      <c r="D355" s="877"/>
      <c r="E355"/>
      <c r="F355"/>
      <c r="G355"/>
      <c r="H355"/>
      <c r="I355"/>
      <c r="J355"/>
    </row>
    <row r="356" spans="1:10">
      <c r="A356"/>
      <c r="B356"/>
      <c r="C356"/>
      <c r="D356" s="877"/>
      <c r="E356"/>
      <c r="F356"/>
      <c r="G356"/>
      <c r="H356"/>
      <c r="I356"/>
      <c r="J356"/>
    </row>
    <row r="357" spans="1:10">
      <c r="A357"/>
      <c r="B357"/>
      <c r="C357"/>
      <c r="D357" s="877"/>
      <c r="E357"/>
      <c r="F357"/>
      <c r="G357"/>
      <c r="H357"/>
      <c r="I357"/>
      <c r="J357"/>
    </row>
    <row r="358" spans="1:10">
      <c r="A358"/>
      <c r="B358"/>
      <c r="C358"/>
      <c r="D358" s="877"/>
      <c r="E358"/>
      <c r="F358"/>
      <c r="G358"/>
      <c r="H358"/>
      <c r="I358"/>
      <c r="J358"/>
    </row>
    <row r="359" spans="1:10">
      <c r="A359"/>
      <c r="B359"/>
      <c r="C359"/>
      <c r="D359" s="877"/>
      <c r="E359"/>
      <c r="F359"/>
      <c r="G359"/>
      <c r="H359"/>
      <c r="I359"/>
      <c r="J359"/>
    </row>
    <row r="360" spans="1:10">
      <c r="A360"/>
      <c r="B360"/>
      <c r="C360"/>
      <c r="D360" s="877"/>
      <c r="E360"/>
      <c r="F360"/>
      <c r="G360"/>
      <c r="H360"/>
      <c r="I360"/>
      <c r="J360"/>
    </row>
    <row r="361" spans="1:10">
      <c r="A361"/>
      <c r="B361"/>
      <c r="C361"/>
      <c r="D361" s="877"/>
      <c r="E361"/>
      <c r="F361"/>
      <c r="G361"/>
      <c r="H361"/>
      <c r="I361"/>
      <c r="J361"/>
    </row>
    <row r="362" spans="1:10">
      <c r="A362"/>
      <c r="B362"/>
      <c r="C362"/>
      <c r="D362" s="877"/>
      <c r="E362"/>
      <c r="F362"/>
      <c r="G362"/>
      <c r="H362"/>
      <c r="I362"/>
      <c r="J362"/>
    </row>
    <row r="363" spans="1:10">
      <c r="A363"/>
      <c r="B363"/>
      <c r="C363"/>
      <c r="D363" s="877"/>
      <c r="E363"/>
      <c r="F363"/>
      <c r="G363"/>
      <c r="H363"/>
      <c r="I363"/>
      <c r="J363"/>
    </row>
    <row r="364" spans="1:10">
      <c r="A364"/>
      <c r="B364"/>
      <c r="C364"/>
      <c r="D364" s="877"/>
      <c r="E364"/>
      <c r="F364"/>
      <c r="G364"/>
      <c r="H364"/>
      <c r="I364"/>
      <c r="J364"/>
    </row>
    <row r="365" spans="1:10">
      <c r="A365"/>
      <c r="B365"/>
      <c r="C365"/>
      <c r="D365" s="877"/>
      <c r="E365"/>
      <c r="F365"/>
      <c r="G365"/>
      <c r="H365"/>
      <c r="I365"/>
      <c r="J365"/>
    </row>
    <row r="366" spans="1:10">
      <c r="A366"/>
      <c r="B366"/>
      <c r="C366"/>
      <c r="D366" s="877"/>
      <c r="E366"/>
      <c r="F366"/>
      <c r="G366"/>
      <c r="H366"/>
      <c r="I366"/>
      <c r="J366"/>
    </row>
    <row r="367" spans="1:10">
      <c r="A367"/>
      <c r="B367"/>
      <c r="C367"/>
      <c r="D367" s="877"/>
      <c r="E367"/>
      <c r="F367"/>
      <c r="G367"/>
      <c r="H367"/>
      <c r="I367"/>
      <c r="J367"/>
    </row>
    <row r="368" spans="1:10">
      <c r="A368"/>
      <c r="B368"/>
      <c r="C368"/>
      <c r="D368" s="877"/>
      <c r="E368"/>
      <c r="F368"/>
      <c r="G368"/>
      <c r="H368"/>
      <c r="I368"/>
      <c r="J368"/>
    </row>
    <row r="369" spans="1:10">
      <c r="A369"/>
      <c r="B369"/>
      <c r="C369"/>
      <c r="D369" s="877"/>
      <c r="E369"/>
      <c r="F369"/>
      <c r="G369"/>
      <c r="H369"/>
      <c r="I369"/>
      <c r="J369"/>
    </row>
    <row r="370" spans="1:10">
      <c r="A370"/>
      <c r="B370"/>
      <c r="C370"/>
      <c r="D370" s="877"/>
      <c r="E370"/>
      <c r="F370"/>
      <c r="G370"/>
      <c r="H370"/>
      <c r="I370"/>
      <c r="J370"/>
    </row>
    <row r="371" spans="1:10">
      <c r="A371"/>
      <c r="B371"/>
      <c r="C371"/>
      <c r="D371" s="877"/>
      <c r="E371"/>
      <c r="F371"/>
      <c r="G371"/>
      <c r="H371"/>
      <c r="I371"/>
      <c r="J371"/>
    </row>
    <row r="372" spans="1:10">
      <c r="A372"/>
      <c r="B372"/>
      <c r="C372"/>
      <c r="D372" s="877"/>
      <c r="E372"/>
      <c r="F372"/>
      <c r="G372"/>
      <c r="H372"/>
      <c r="I372"/>
      <c r="J372"/>
    </row>
    <row r="373" spans="1:10">
      <c r="A373"/>
      <c r="B373"/>
      <c r="C373"/>
      <c r="D373" s="877"/>
      <c r="E373"/>
      <c r="F373"/>
      <c r="G373"/>
      <c r="H373"/>
      <c r="I373"/>
      <c r="J373"/>
    </row>
    <row r="374" spans="1:10">
      <c r="A374"/>
      <c r="B374"/>
      <c r="C374"/>
      <c r="D374" s="877"/>
      <c r="E374"/>
      <c r="F374"/>
      <c r="G374"/>
      <c r="H374"/>
      <c r="I374"/>
      <c r="J374"/>
    </row>
    <row r="375" spans="1:10">
      <c r="A375"/>
      <c r="B375"/>
      <c r="C375"/>
      <c r="D375" s="877"/>
      <c r="E375"/>
      <c r="F375"/>
      <c r="G375"/>
      <c r="H375"/>
      <c r="I375"/>
      <c r="J375"/>
    </row>
    <row r="376" spans="1:10">
      <c r="A376"/>
      <c r="B376"/>
      <c r="C376"/>
      <c r="D376" s="877"/>
      <c r="E376"/>
      <c r="F376"/>
      <c r="G376"/>
      <c r="H376"/>
      <c r="I376"/>
      <c r="J376"/>
    </row>
    <row r="377" spans="1:10">
      <c r="A377"/>
      <c r="B377"/>
      <c r="C377"/>
      <c r="D377" s="877"/>
      <c r="E377"/>
      <c r="F377"/>
      <c r="G377"/>
      <c r="H377"/>
      <c r="I377"/>
      <c r="J377"/>
    </row>
    <row r="378" spans="1:10">
      <c r="A378"/>
      <c r="B378"/>
      <c r="C378"/>
      <c r="D378" s="877"/>
      <c r="E378"/>
      <c r="F378"/>
      <c r="G378"/>
      <c r="H378"/>
      <c r="I378"/>
      <c r="J378"/>
    </row>
    <row r="379" spans="1:10">
      <c r="A379"/>
      <c r="B379"/>
      <c r="C379"/>
      <c r="D379" s="877"/>
      <c r="E379"/>
      <c r="F379"/>
      <c r="G379"/>
      <c r="H379"/>
      <c r="I379"/>
      <c r="J379"/>
    </row>
    <row r="380" spans="1:10">
      <c r="A380"/>
      <c r="B380"/>
      <c r="C380"/>
      <c r="D380" s="877"/>
      <c r="E380"/>
      <c r="F380"/>
      <c r="G380"/>
      <c r="H380"/>
      <c r="I380"/>
      <c r="J380"/>
    </row>
    <row r="381" spans="1:10">
      <c r="A381"/>
      <c r="B381"/>
      <c r="C381"/>
      <c r="D381" s="877"/>
      <c r="E381"/>
      <c r="F381"/>
      <c r="G381"/>
      <c r="H381"/>
      <c r="I381"/>
      <c r="J381"/>
    </row>
    <row r="382" spans="1:10">
      <c r="A382"/>
      <c r="B382"/>
      <c r="C382"/>
      <c r="D382" s="877"/>
      <c r="E382"/>
      <c r="F382"/>
      <c r="G382"/>
      <c r="H382"/>
      <c r="I382"/>
      <c r="J382"/>
    </row>
    <row r="383" spans="1:10">
      <c r="A383"/>
      <c r="B383"/>
      <c r="C383"/>
      <c r="D383" s="877"/>
      <c r="E383"/>
      <c r="F383"/>
      <c r="G383"/>
      <c r="H383"/>
      <c r="I383"/>
      <c r="J383"/>
    </row>
    <row r="384" spans="1:10">
      <c r="A384"/>
      <c r="B384"/>
      <c r="C384"/>
      <c r="D384" s="877"/>
      <c r="E384"/>
      <c r="F384"/>
      <c r="G384"/>
      <c r="H384"/>
      <c r="I384"/>
      <c r="J384"/>
    </row>
    <row r="385" spans="1:10">
      <c r="A385"/>
      <c r="B385"/>
      <c r="C385"/>
      <c r="D385" s="877"/>
      <c r="E385"/>
      <c r="F385"/>
      <c r="G385"/>
      <c r="H385"/>
      <c r="I385"/>
      <c r="J385"/>
    </row>
    <row r="386" spans="1:10">
      <c r="A386"/>
      <c r="B386"/>
      <c r="C386"/>
      <c r="D386" s="877"/>
      <c r="E386"/>
      <c r="F386"/>
      <c r="G386"/>
      <c r="H386"/>
      <c r="I386"/>
      <c r="J386"/>
    </row>
    <row r="387" spans="1:10">
      <c r="A387"/>
      <c r="B387"/>
      <c r="C387"/>
      <c r="D387" s="877"/>
      <c r="E387"/>
      <c r="F387"/>
      <c r="G387"/>
      <c r="H387"/>
      <c r="I387"/>
      <c r="J387"/>
    </row>
    <row r="388" spans="1:10">
      <c r="A388"/>
      <c r="B388"/>
      <c r="C388"/>
      <c r="D388" s="877"/>
      <c r="E388"/>
      <c r="F388"/>
      <c r="G388"/>
      <c r="H388"/>
      <c r="I388"/>
      <c r="J388"/>
    </row>
    <row r="389" spans="1:10">
      <c r="A389"/>
      <c r="B389"/>
      <c r="C389"/>
      <c r="D389" s="877"/>
      <c r="E389"/>
      <c r="F389"/>
      <c r="G389"/>
      <c r="H389"/>
      <c r="I389"/>
      <c r="J389"/>
    </row>
    <row r="390" spans="1:10">
      <c r="A390"/>
      <c r="B390"/>
      <c r="C390"/>
      <c r="D390" s="877"/>
      <c r="E390"/>
      <c r="F390"/>
      <c r="G390"/>
      <c r="H390"/>
      <c r="I390"/>
      <c r="J390"/>
    </row>
    <row r="391" spans="1:10">
      <c r="A391"/>
      <c r="B391"/>
      <c r="C391"/>
      <c r="D391" s="877"/>
      <c r="E391"/>
      <c r="F391"/>
      <c r="G391"/>
      <c r="H391"/>
      <c r="I391"/>
      <c r="J391"/>
    </row>
    <row r="392" spans="1:10">
      <c r="A392"/>
      <c r="B392"/>
      <c r="C392"/>
      <c r="D392" s="877"/>
      <c r="E392"/>
      <c r="F392"/>
      <c r="G392"/>
      <c r="H392"/>
      <c r="I392"/>
      <c r="J392"/>
    </row>
    <row r="393" spans="1:10">
      <c r="A393"/>
      <c r="B393"/>
      <c r="C393"/>
      <c r="D393" s="877"/>
      <c r="E393"/>
      <c r="F393"/>
      <c r="G393"/>
      <c r="H393"/>
      <c r="I393"/>
      <c r="J393"/>
    </row>
    <row r="394" spans="1:10">
      <c r="A394"/>
      <c r="B394"/>
      <c r="C394"/>
      <c r="D394" s="877"/>
      <c r="E394"/>
      <c r="F394"/>
      <c r="G394"/>
      <c r="H394"/>
      <c r="I394"/>
      <c r="J394"/>
    </row>
    <row r="395" spans="1:10">
      <c r="A395"/>
      <c r="B395"/>
      <c r="C395"/>
      <c r="D395" s="877"/>
      <c r="E395"/>
      <c r="F395"/>
      <c r="G395"/>
      <c r="H395"/>
      <c r="I395"/>
      <c r="J395"/>
    </row>
    <row r="396" spans="1:10">
      <c r="A396"/>
      <c r="B396"/>
      <c r="C396"/>
      <c r="D396" s="877"/>
      <c r="E396"/>
      <c r="F396"/>
      <c r="G396"/>
      <c r="H396"/>
      <c r="I396"/>
      <c r="J396"/>
    </row>
    <row r="397" spans="1:10">
      <c r="A397"/>
      <c r="B397"/>
      <c r="C397"/>
      <c r="D397" s="877"/>
      <c r="E397"/>
      <c r="F397"/>
      <c r="G397"/>
      <c r="H397"/>
      <c r="I397"/>
      <c r="J397"/>
    </row>
    <row r="398" spans="1:10">
      <c r="A398"/>
      <c r="B398"/>
      <c r="C398"/>
      <c r="D398" s="877"/>
      <c r="E398"/>
      <c r="F398"/>
      <c r="G398"/>
      <c r="H398"/>
      <c r="I398"/>
      <c r="J398"/>
    </row>
    <row r="399" spans="1:10">
      <c r="A399"/>
      <c r="B399"/>
      <c r="C399"/>
      <c r="D399" s="877"/>
      <c r="E399"/>
      <c r="F399"/>
      <c r="G399"/>
      <c r="H399"/>
      <c r="I399"/>
      <c r="J399"/>
    </row>
    <row r="400" spans="1:10">
      <c r="A400"/>
      <c r="B400"/>
      <c r="C400"/>
      <c r="D400" s="877"/>
      <c r="E400"/>
      <c r="F400"/>
      <c r="G400"/>
      <c r="H400"/>
      <c r="I400"/>
      <c r="J400"/>
    </row>
    <row r="401" spans="1:10">
      <c r="A401"/>
      <c r="B401"/>
      <c r="C401"/>
      <c r="D401" s="877"/>
      <c r="E401"/>
      <c r="F401"/>
      <c r="G401"/>
      <c r="H401"/>
      <c r="I401"/>
      <c r="J401"/>
    </row>
    <row r="402" spans="1:10">
      <c r="A402"/>
      <c r="B402"/>
      <c r="C402"/>
      <c r="D402" s="877"/>
      <c r="E402"/>
      <c r="F402"/>
      <c r="G402"/>
      <c r="H402"/>
      <c r="I402"/>
      <c r="J402"/>
    </row>
    <row r="403" spans="1:10">
      <c r="A403"/>
      <c r="B403"/>
      <c r="C403"/>
      <c r="D403" s="877"/>
      <c r="E403"/>
      <c r="F403"/>
      <c r="G403"/>
      <c r="H403"/>
      <c r="I403"/>
      <c r="J403"/>
    </row>
    <row r="404" spans="1:10">
      <c r="A404"/>
      <c r="B404"/>
      <c r="C404"/>
      <c r="D404" s="877"/>
      <c r="E404"/>
      <c r="F404"/>
      <c r="G404"/>
      <c r="H404"/>
      <c r="I404"/>
      <c r="J404"/>
    </row>
    <row r="405" spans="1:10">
      <c r="A405"/>
      <c r="B405"/>
      <c r="C405"/>
      <c r="D405" s="877"/>
      <c r="E405"/>
      <c r="F405"/>
      <c r="G405"/>
      <c r="H405"/>
      <c r="I405"/>
      <c r="J405"/>
    </row>
    <row r="406" spans="1:10">
      <c r="A406"/>
      <c r="B406"/>
      <c r="C406"/>
      <c r="D406" s="877"/>
      <c r="E406"/>
      <c r="F406"/>
      <c r="G406"/>
      <c r="H406"/>
      <c r="I406"/>
      <c r="J406"/>
    </row>
    <row r="407" spans="1:10">
      <c r="A407"/>
      <c r="B407"/>
      <c r="C407"/>
      <c r="D407" s="877"/>
      <c r="E407"/>
      <c r="F407"/>
      <c r="G407"/>
      <c r="H407"/>
      <c r="I407"/>
      <c r="J407"/>
    </row>
    <row r="408" spans="1:10">
      <c r="A408"/>
      <c r="B408"/>
      <c r="C408"/>
      <c r="D408" s="877"/>
      <c r="E408"/>
      <c r="F408"/>
      <c r="G408"/>
      <c r="H408"/>
      <c r="I408"/>
      <c r="J408"/>
    </row>
    <row r="409" spans="1:10">
      <c r="A409"/>
      <c r="B409"/>
      <c r="C409"/>
      <c r="D409" s="877"/>
      <c r="E409"/>
      <c r="F409"/>
      <c r="G409"/>
      <c r="H409"/>
      <c r="I409"/>
      <c r="J409"/>
    </row>
    <row r="410" spans="1:10">
      <c r="A410"/>
      <c r="B410"/>
      <c r="C410"/>
      <c r="D410" s="877"/>
      <c r="E410"/>
      <c r="F410"/>
      <c r="G410"/>
      <c r="H410"/>
      <c r="I410"/>
      <c r="J410"/>
    </row>
    <row r="411" spans="1:10">
      <c r="A411"/>
      <c r="B411"/>
      <c r="C411"/>
      <c r="D411" s="877"/>
      <c r="E411"/>
      <c r="F411"/>
      <c r="G411"/>
      <c r="H411"/>
      <c r="I411"/>
      <c r="J411"/>
    </row>
    <row r="412" spans="1:10">
      <c r="A412"/>
      <c r="B412"/>
      <c r="C412"/>
      <c r="D412" s="877"/>
      <c r="E412"/>
      <c r="F412"/>
      <c r="G412"/>
      <c r="H412"/>
      <c r="I412"/>
      <c r="J412"/>
    </row>
    <row r="413" spans="1:10">
      <c r="A413"/>
      <c r="B413"/>
      <c r="C413"/>
      <c r="D413" s="877"/>
      <c r="E413"/>
      <c r="F413"/>
      <c r="G413"/>
      <c r="H413"/>
      <c r="I413"/>
      <c r="J413"/>
    </row>
    <row r="414" spans="1:10">
      <c r="A414"/>
      <c r="B414"/>
      <c r="C414"/>
      <c r="D414" s="877"/>
      <c r="E414"/>
      <c r="F414"/>
      <c r="G414"/>
      <c r="H414"/>
      <c r="I414"/>
      <c r="J414"/>
    </row>
    <row r="415" spans="1:10">
      <c r="A415"/>
      <c r="B415"/>
      <c r="C415"/>
      <c r="D415" s="877"/>
      <c r="E415"/>
      <c r="F415"/>
      <c r="G415"/>
      <c r="H415"/>
      <c r="I415"/>
      <c r="J415"/>
    </row>
    <row r="416" spans="1:10">
      <c r="A416"/>
      <c r="B416"/>
      <c r="C416"/>
      <c r="D416" s="877"/>
      <c r="E416"/>
      <c r="F416"/>
      <c r="G416"/>
      <c r="H416"/>
      <c r="I416"/>
      <c r="J416"/>
    </row>
    <row r="417" spans="1:10">
      <c r="A417"/>
      <c r="B417"/>
      <c r="C417"/>
      <c r="D417" s="877"/>
      <c r="E417"/>
      <c r="F417"/>
      <c r="G417"/>
      <c r="H417"/>
      <c r="I417"/>
      <c r="J417"/>
    </row>
    <row r="418" spans="1:10">
      <c r="A418"/>
      <c r="B418"/>
      <c r="C418"/>
      <c r="D418" s="877"/>
      <c r="E418"/>
      <c r="F418"/>
      <c r="G418"/>
      <c r="H418"/>
      <c r="I418"/>
      <c r="J418"/>
    </row>
    <row r="419" spans="1:10">
      <c r="A419"/>
      <c r="B419"/>
      <c r="C419"/>
      <c r="D419" s="877"/>
      <c r="E419"/>
      <c r="F419"/>
      <c r="G419"/>
      <c r="H419"/>
      <c r="I419"/>
      <c r="J419"/>
    </row>
    <row r="420" spans="1:10">
      <c r="A420"/>
      <c r="B420"/>
      <c r="C420"/>
      <c r="D420" s="877"/>
      <c r="E420"/>
      <c r="F420"/>
      <c r="G420"/>
      <c r="H420"/>
      <c r="I420"/>
      <c r="J420"/>
    </row>
    <row r="421" spans="1:10">
      <c r="A421"/>
      <c r="B421"/>
      <c r="C421"/>
      <c r="D421" s="877"/>
      <c r="E421"/>
      <c r="F421"/>
      <c r="G421"/>
      <c r="H421"/>
      <c r="I421"/>
      <c r="J421"/>
    </row>
    <row r="422" spans="1:10">
      <c r="A422"/>
      <c r="B422"/>
      <c r="C422"/>
      <c r="D422" s="877"/>
      <c r="E422"/>
      <c r="F422"/>
      <c r="G422"/>
      <c r="H422"/>
      <c r="I422"/>
      <c r="J422"/>
    </row>
    <row r="423" spans="1:10">
      <c r="A423"/>
      <c r="B423"/>
      <c r="C423"/>
      <c r="D423" s="877"/>
      <c r="E423"/>
      <c r="F423"/>
      <c r="G423"/>
      <c r="H423"/>
      <c r="I423"/>
      <c r="J423"/>
    </row>
    <row r="424" spans="1:10">
      <c r="A424"/>
      <c r="B424"/>
      <c r="C424"/>
      <c r="D424" s="877"/>
      <c r="E424"/>
      <c r="F424"/>
      <c r="G424"/>
      <c r="H424"/>
      <c r="I424"/>
      <c r="J424"/>
    </row>
    <row r="425" spans="1:10">
      <c r="A425"/>
      <c r="B425"/>
      <c r="C425"/>
      <c r="D425" s="877"/>
      <c r="E425"/>
      <c r="F425"/>
      <c r="G425"/>
      <c r="H425"/>
      <c r="I425"/>
      <c r="J425"/>
    </row>
    <row r="426" spans="1:10">
      <c r="A426"/>
      <c r="B426"/>
      <c r="C426"/>
      <c r="D426" s="877"/>
      <c r="E426"/>
      <c r="F426"/>
      <c r="G426"/>
      <c r="H426"/>
      <c r="I426"/>
      <c r="J426"/>
    </row>
    <row r="427" spans="1:10">
      <c r="A427"/>
      <c r="B427"/>
      <c r="C427"/>
      <c r="D427" s="877"/>
      <c r="E427"/>
      <c r="F427"/>
      <c r="G427"/>
      <c r="H427"/>
      <c r="I427"/>
      <c r="J427"/>
    </row>
    <row r="428" spans="1:10">
      <c r="A428"/>
      <c r="B428"/>
      <c r="C428"/>
      <c r="D428" s="877"/>
      <c r="E428"/>
      <c r="F428"/>
      <c r="G428"/>
      <c r="H428"/>
      <c r="I428"/>
      <c r="J428"/>
    </row>
    <row r="429" spans="1:10">
      <c r="A429"/>
      <c r="B429"/>
      <c r="C429"/>
      <c r="D429" s="877"/>
      <c r="E429"/>
      <c r="F429"/>
      <c r="G429"/>
      <c r="H429"/>
      <c r="I429"/>
      <c r="J429"/>
    </row>
    <row r="430" spans="1:10">
      <c r="A430"/>
      <c r="B430"/>
      <c r="C430"/>
      <c r="D430" s="877"/>
      <c r="E430"/>
      <c r="F430"/>
      <c r="G430"/>
      <c r="H430"/>
      <c r="I430"/>
      <c r="J430"/>
    </row>
    <row r="431" spans="1:10">
      <c r="A431"/>
      <c r="B431"/>
      <c r="C431"/>
      <c r="D431" s="877"/>
      <c r="E431"/>
      <c r="F431"/>
      <c r="G431"/>
      <c r="H431"/>
      <c r="I431"/>
      <c r="J431"/>
    </row>
    <row r="432" spans="1:10">
      <c r="A432"/>
      <c r="B432"/>
      <c r="C432"/>
      <c r="D432" s="877"/>
      <c r="E432"/>
      <c r="F432"/>
      <c r="G432"/>
      <c r="H432"/>
      <c r="I432"/>
      <c r="J432"/>
    </row>
    <row r="433" spans="1:10">
      <c r="A433"/>
      <c r="B433"/>
      <c r="C433"/>
      <c r="D433" s="877"/>
      <c r="E433"/>
      <c r="F433"/>
      <c r="G433"/>
      <c r="H433"/>
      <c r="I433"/>
      <c r="J433"/>
    </row>
    <row r="434" spans="1:10">
      <c r="A434"/>
      <c r="B434"/>
      <c r="C434"/>
      <c r="D434" s="877"/>
      <c r="E434"/>
      <c r="F434"/>
      <c r="G434"/>
      <c r="H434"/>
      <c r="I434"/>
      <c r="J434"/>
    </row>
    <row r="435" spans="1:10">
      <c r="A435"/>
      <c r="B435"/>
      <c r="C435"/>
      <c r="D435" s="877"/>
      <c r="E435"/>
      <c r="F435"/>
      <c r="G435"/>
      <c r="H435"/>
      <c r="I435"/>
      <c r="J435"/>
    </row>
    <row r="436" spans="1:10">
      <c r="A436"/>
      <c r="B436"/>
      <c r="C436"/>
      <c r="D436" s="877"/>
      <c r="E436"/>
      <c r="F436"/>
      <c r="G436"/>
      <c r="H436"/>
      <c r="I436"/>
      <c r="J436"/>
    </row>
    <row r="437" spans="1:10">
      <c r="A437"/>
      <c r="B437"/>
      <c r="C437"/>
      <c r="D437" s="877"/>
      <c r="E437"/>
      <c r="F437"/>
      <c r="G437"/>
      <c r="H437"/>
      <c r="I437"/>
      <c r="J437"/>
    </row>
    <row r="438" spans="1:10">
      <c r="A438"/>
      <c r="B438"/>
      <c r="C438"/>
      <c r="D438" s="877"/>
      <c r="E438"/>
      <c r="F438"/>
      <c r="G438"/>
      <c r="H438"/>
      <c r="I438"/>
      <c r="J438"/>
    </row>
    <row r="439" spans="1:10">
      <c r="A439"/>
      <c r="B439"/>
      <c r="C439"/>
      <c r="D439" s="877"/>
      <c r="E439"/>
      <c r="F439"/>
      <c r="G439"/>
      <c r="H439"/>
      <c r="I439"/>
      <c r="J439"/>
    </row>
    <row r="440" spans="1:10">
      <c r="A440"/>
      <c r="B440"/>
      <c r="C440"/>
      <c r="D440" s="877"/>
      <c r="E440"/>
      <c r="F440"/>
      <c r="G440"/>
      <c r="H440"/>
      <c r="I440"/>
      <c r="J440"/>
    </row>
    <row r="441" spans="1:10">
      <c r="A441"/>
      <c r="B441"/>
      <c r="C441"/>
      <c r="D441" s="877"/>
      <c r="E441"/>
      <c r="F441"/>
      <c r="G441"/>
      <c r="H441"/>
      <c r="I441"/>
      <c r="J441"/>
    </row>
    <row r="442" spans="1:10">
      <c r="A442"/>
      <c r="B442"/>
      <c r="C442"/>
      <c r="D442" s="877"/>
      <c r="E442"/>
      <c r="F442"/>
      <c r="G442"/>
      <c r="H442"/>
      <c r="I442"/>
      <c r="J442"/>
    </row>
    <row r="443" spans="1:10">
      <c r="A443"/>
      <c r="B443"/>
      <c r="C443"/>
      <c r="D443" s="877"/>
      <c r="E443"/>
      <c r="F443"/>
      <c r="G443"/>
      <c r="H443"/>
      <c r="I443"/>
      <c r="J443"/>
    </row>
    <row r="444" spans="1:10">
      <c r="A444"/>
      <c r="B444"/>
      <c r="C444"/>
      <c r="D444" s="877"/>
      <c r="E444"/>
      <c r="F444"/>
      <c r="G444"/>
      <c r="H444"/>
      <c r="I444"/>
      <c r="J444"/>
    </row>
    <row r="445" spans="1:10">
      <c r="A445"/>
      <c r="B445"/>
      <c r="C445"/>
      <c r="D445" s="877"/>
      <c r="E445"/>
      <c r="F445"/>
      <c r="G445"/>
      <c r="H445"/>
      <c r="I445"/>
      <c r="J445"/>
    </row>
    <row r="446" spans="1:10">
      <c r="A446"/>
      <c r="B446"/>
      <c r="C446"/>
      <c r="D446" s="877"/>
      <c r="E446"/>
      <c r="F446"/>
      <c r="G446"/>
      <c r="H446"/>
      <c r="I446"/>
      <c r="J446"/>
    </row>
    <row r="447" spans="1:10">
      <c r="A447"/>
      <c r="B447"/>
      <c r="C447"/>
      <c r="D447" s="877"/>
      <c r="E447"/>
      <c r="F447"/>
      <c r="G447"/>
      <c r="H447"/>
      <c r="I447"/>
      <c r="J447"/>
    </row>
    <row r="448" spans="1:10">
      <c r="A448"/>
      <c r="B448"/>
      <c r="C448"/>
      <c r="D448" s="877"/>
      <c r="E448"/>
      <c r="F448"/>
      <c r="G448"/>
      <c r="H448"/>
      <c r="I448"/>
      <c r="J448"/>
    </row>
    <row r="449" spans="1:10">
      <c r="A449"/>
      <c r="B449"/>
      <c r="C449"/>
      <c r="D449" s="877"/>
      <c r="E449"/>
      <c r="F449"/>
      <c r="G449"/>
      <c r="H449"/>
      <c r="I449"/>
      <c r="J449"/>
    </row>
    <row r="450" spans="1:10">
      <c r="A450"/>
      <c r="B450"/>
      <c r="C450"/>
      <c r="D450" s="877"/>
      <c r="E450"/>
      <c r="F450"/>
      <c r="G450"/>
      <c r="H450"/>
      <c r="I450"/>
      <c r="J450"/>
    </row>
    <row r="451" spans="1:10">
      <c r="A451"/>
      <c r="B451"/>
      <c r="C451"/>
      <c r="D451" s="877"/>
      <c r="E451"/>
      <c r="F451"/>
      <c r="G451"/>
      <c r="H451"/>
      <c r="I451"/>
      <c r="J451"/>
    </row>
    <row r="452" spans="1:10">
      <c r="A452"/>
      <c r="B452"/>
      <c r="C452"/>
      <c r="D452" s="877"/>
      <c r="E452"/>
      <c r="F452"/>
      <c r="G452"/>
      <c r="H452"/>
      <c r="I452"/>
      <c r="J452"/>
    </row>
    <row r="453" spans="1:10">
      <c r="A453"/>
      <c r="B453"/>
      <c r="C453"/>
      <c r="D453" s="877"/>
      <c r="E453"/>
      <c r="F453"/>
      <c r="G453"/>
      <c r="H453"/>
      <c r="I453"/>
      <c r="J453"/>
    </row>
    <row r="454" spans="1:10">
      <c r="A454"/>
      <c r="B454"/>
      <c r="C454"/>
      <c r="D454" s="877"/>
      <c r="E454"/>
      <c r="F454"/>
      <c r="G454"/>
      <c r="H454"/>
      <c r="I454"/>
      <c r="J454"/>
    </row>
    <row r="455" spans="1:10">
      <c r="A455"/>
      <c r="B455"/>
      <c r="C455"/>
      <c r="D455" s="877"/>
      <c r="E455"/>
      <c r="F455"/>
      <c r="G455"/>
      <c r="H455"/>
      <c r="I455"/>
      <c r="J455"/>
    </row>
    <row r="456" spans="1:10">
      <c r="A456"/>
      <c r="B456"/>
      <c r="C456"/>
      <c r="D456" s="877"/>
      <c r="E456"/>
      <c r="F456"/>
      <c r="G456"/>
      <c r="H456"/>
      <c r="I456"/>
      <c r="J456"/>
    </row>
    <row r="457" spans="1:10">
      <c r="A457"/>
      <c r="B457"/>
      <c r="C457"/>
      <c r="D457" s="877"/>
      <c r="E457"/>
      <c r="F457"/>
      <c r="G457"/>
      <c r="H457"/>
      <c r="I457"/>
      <c r="J457"/>
    </row>
    <row r="458" spans="1:10">
      <c r="A458"/>
      <c r="B458"/>
      <c r="C458"/>
      <c r="D458" s="877"/>
      <c r="E458"/>
      <c r="F458"/>
      <c r="G458"/>
      <c r="H458"/>
      <c r="I458"/>
      <c r="J458"/>
    </row>
    <row r="459" spans="1:10">
      <c r="A459"/>
      <c r="B459"/>
      <c r="C459"/>
      <c r="D459" s="877"/>
      <c r="E459"/>
      <c r="F459"/>
      <c r="G459"/>
      <c r="H459"/>
      <c r="I459"/>
      <c r="J459"/>
    </row>
    <row r="460" spans="1:10">
      <c r="A460"/>
      <c r="B460"/>
      <c r="C460"/>
      <c r="D460" s="877"/>
      <c r="E460"/>
      <c r="F460"/>
      <c r="G460"/>
      <c r="H460"/>
      <c r="I460"/>
      <c r="J460"/>
    </row>
    <row r="461" spans="1:10">
      <c r="A461"/>
      <c r="B461"/>
      <c r="C461"/>
      <c r="D461" s="877"/>
      <c r="E461"/>
      <c r="F461"/>
      <c r="G461"/>
      <c r="H461"/>
      <c r="I461"/>
      <c r="J461"/>
    </row>
    <row r="462" spans="1:10">
      <c r="A462"/>
      <c r="B462"/>
      <c r="C462"/>
      <c r="D462" s="877"/>
      <c r="E462"/>
      <c r="F462"/>
      <c r="G462"/>
      <c r="H462"/>
      <c r="I462"/>
      <c r="J462"/>
    </row>
    <row r="463" spans="1:10">
      <c r="A463"/>
      <c r="B463"/>
      <c r="C463"/>
      <c r="D463" s="877"/>
      <c r="E463"/>
      <c r="F463"/>
      <c r="G463"/>
      <c r="H463"/>
      <c r="I463"/>
      <c r="J463"/>
    </row>
    <row r="464" spans="1:10">
      <c r="A464"/>
      <c r="B464"/>
      <c r="C464"/>
      <c r="D464" s="877"/>
      <c r="E464"/>
      <c r="F464"/>
      <c r="G464"/>
      <c r="H464"/>
      <c r="I464"/>
      <c r="J464"/>
    </row>
    <row r="465" spans="1:10">
      <c r="A465"/>
      <c r="B465"/>
      <c r="C465"/>
      <c r="D465" s="877"/>
      <c r="E465"/>
      <c r="F465"/>
      <c r="G465"/>
      <c r="H465"/>
      <c r="I465"/>
      <c r="J465"/>
    </row>
    <row r="466" spans="1:10">
      <c r="A466"/>
      <c r="B466"/>
      <c r="C466"/>
      <c r="D466" s="877"/>
      <c r="E466"/>
      <c r="F466"/>
      <c r="G466"/>
      <c r="H466"/>
      <c r="I466"/>
      <c r="J466"/>
    </row>
    <row r="467" spans="1:10">
      <c r="A467"/>
      <c r="B467"/>
      <c r="C467"/>
      <c r="D467" s="877"/>
      <c r="E467"/>
      <c r="F467"/>
      <c r="G467"/>
      <c r="H467"/>
      <c r="I467"/>
      <c r="J467"/>
    </row>
    <row r="468" spans="1:10">
      <c r="A468"/>
      <c r="B468"/>
      <c r="C468"/>
      <c r="D468" s="877"/>
      <c r="E468"/>
      <c r="F468"/>
      <c r="G468"/>
      <c r="H468"/>
      <c r="I468"/>
      <c r="J468"/>
    </row>
    <row r="469" spans="1:10">
      <c r="A469"/>
      <c r="B469"/>
      <c r="C469"/>
      <c r="D469" s="877"/>
      <c r="E469"/>
      <c r="F469"/>
      <c r="G469"/>
      <c r="H469"/>
      <c r="I469"/>
      <c r="J469"/>
    </row>
    <row r="470" spans="1:10">
      <c r="A470"/>
      <c r="B470"/>
      <c r="C470"/>
      <c r="D470" s="877"/>
      <c r="E470"/>
      <c r="F470"/>
      <c r="G470"/>
      <c r="H470"/>
      <c r="I470"/>
      <c r="J470"/>
    </row>
    <row r="471" spans="1:10">
      <c r="A471"/>
      <c r="B471"/>
      <c r="C471"/>
      <c r="D471" s="877"/>
      <c r="E471"/>
      <c r="F471"/>
      <c r="G471"/>
      <c r="H471"/>
      <c r="I471"/>
      <c r="J471"/>
    </row>
    <row r="472" spans="1:10">
      <c r="A472"/>
      <c r="B472"/>
      <c r="C472"/>
      <c r="D472" s="877"/>
      <c r="E472"/>
      <c r="F472"/>
      <c r="G472"/>
      <c r="H472"/>
      <c r="I472"/>
      <c r="J472"/>
    </row>
    <row r="473" spans="1:10">
      <c r="A473"/>
      <c r="B473"/>
      <c r="C473"/>
      <c r="D473" s="877"/>
      <c r="E473"/>
      <c r="F473"/>
      <c r="G473"/>
      <c r="H473"/>
      <c r="I473"/>
      <c r="J473"/>
    </row>
    <row r="474" spans="1:10">
      <c r="A474"/>
      <c r="B474"/>
      <c r="C474"/>
      <c r="D474" s="877"/>
      <c r="E474"/>
      <c r="F474"/>
      <c r="G474"/>
      <c r="H474"/>
      <c r="I474"/>
      <c r="J474"/>
    </row>
    <row r="475" spans="1:10">
      <c r="A475"/>
      <c r="B475"/>
      <c r="C475"/>
      <c r="D475" s="877"/>
      <c r="E475"/>
      <c r="F475"/>
      <c r="G475"/>
      <c r="H475"/>
      <c r="I475"/>
      <c r="J475"/>
    </row>
    <row r="476" spans="1:10">
      <c r="A476"/>
      <c r="B476"/>
      <c r="C476"/>
      <c r="D476" s="877"/>
      <c r="E476"/>
      <c r="F476"/>
      <c r="G476"/>
      <c r="H476"/>
      <c r="I476"/>
      <c r="J476"/>
    </row>
    <row r="477" spans="1:10">
      <c r="A477"/>
      <c r="B477"/>
      <c r="C477"/>
      <c r="D477" s="877"/>
      <c r="E477"/>
      <c r="F477"/>
      <c r="G477"/>
      <c r="H477"/>
      <c r="I477"/>
      <c r="J477"/>
    </row>
    <row r="478" spans="1:10">
      <c r="A478"/>
      <c r="B478"/>
      <c r="C478"/>
      <c r="D478" s="877"/>
      <c r="E478"/>
      <c r="F478"/>
      <c r="G478"/>
      <c r="H478"/>
      <c r="I478"/>
      <c r="J478"/>
    </row>
    <row r="479" spans="1:10">
      <c r="A479"/>
      <c r="B479"/>
      <c r="C479"/>
      <c r="D479" s="877"/>
      <c r="E479"/>
      <c r="F479"/>
      <c r="G479"/>
      <c r="H479"/>
      <c r="I479"/>
      <c r="J479"/>
    </row>
    <row r="480" spans="1:10">
      <c r="A480"/>
      <c r="B480"/>
      <c r="C480"/>
      <c r="D480" s="877"/>
      <c r="E480"/>
      <c r="F480"/>
      <c r="G480"/>
      <c r="H480"/>
      <c r="I480"/>
      <c r="J480"/>
    </row>
    <row r="481" spans="1:10">
      <c r="A481"/>
      <c r="B481"/>
      <c r="C481"/>
      <c r="D481" s="877"/>
      <c r="E481"/>
      <c r="F481"/>
      <c r="G481"/>
      <c r="H481"/>
      <c r="I481"/>
      <c r="J481"/>
    </row>
    <row r="482" spans="1:10">
      <c r="A482"/>
      <c r="B482"/>
      <c r="C482"/>
      <c r="D482" s="877"/>
      <c r="E482"/>
      <c r="F482"/>
      <c r="G482"/>
      <c r="H482"/>
      <c r="I482"/>
      <c r="J482"/>
    </row>
    <row r="483" spans="1:10">
      <c r="A483"/>
      <c r="B483"/>
      <c r="C483"/>
      <c r="D483" s="877"/>
      <c r="E483"/>
      <c r="F483"/>
      <c r="G483"/>
      <c r="H483"/>
      <c r="I483"/>
      <c r="J483"/>
    </row>
    <row r="484" spans="1:10">
      <c r="A484"/>
      <c r="B484"/>
      <c r="C484"/>
      <c r="D484" s="877"/>
      <c r="E484"/>
      <c r="F484"/>
      <c r="G484"/>
      <c r="H484"/>
      <c r="I484"/>
      <c r="J484"/>
    </row>
    <row r="485" spans="1:10">
      <c r="A485"/>
      <c r="B485"/>
      <c r="C485"/>
      <c r="D485" s="877"/>
      <c r="E485"/>
      <c r="F485"/>
      <c r="G485"/>
      <c r="H485"/>
      <c r="I485"/>
      <c r="J485"/>
    </row>
    <row r="486" spans="1:10">
      <c r="A486"/>
      <c r="B486"/>
      <c r="C486"/>
      <c r="D486" s="877"/>
      <c r="E486"/>
      <c r="F486"/>
      <c r="G486"/>
      <c r="H486"/>
      <c r="I486"/>
      <c r="J486"/>
    </row>
    <row r="487" spans="1:10">
      <c r="A487"/>
      <c r="B487"/>
      <c r="C487"/>
      <c r="D487" s="877"/>
      <c r="E487"/>
      <c r="F487"/>
      <c r="G487"/>
      <c r="H487"/>
      <c r="I487"/>
      <c r="J487"/>
    </row>
    <row r="488" spans="1:10">
      <c r="A488"/>
      <c r="B488"/>
      <c r="C488"/>
      <c r="D488" s="877"/>
      <c r="E488"/>
      <c r="F488"/>
      <c r="G488"/>
      <c r="H488"/>
      <c r="I488"/>
      <c r="J488"/>
    </row>
    <row r="489" spans="1:10">
      <c r="A489"/>
      <c r="B489"/>
      <c r="C489"/>
      <c r="D489" s="877"/>
      <c r="E489"/>
      <c r="F489"/>
      <c r="G489"/>
      <c r="H489"/>
      <c r="I489"/>
      <c r="J489"/>
    </row>
    <row r="490" spans="1:10">
      <c r="A490"/>
      <c r="B490"/>
      <c r="C490"/>
      <c r="D490" s="877"/>
      <c r="E490"/>
      <c r="F490"/>
      <c r="G490"/>
      <c r="H490"/>
      <c r="I490"/>
      <c r="J490"/>
    </row>
    <row r="491" spans="1:10">
      <c r="A491"/>
      <c r="B491"/>
      <c r="C491"/>
      <c r="D491" s="877"/>
      <c r="E491"/>
      <c r="F491"/>
      <c r="G491"/>
      <c r="H491"/>
      <c r="I491"/>
      <c r="J491"/>
    </row>
    <row r="492" spans="1:10">
      <c r="A492"/>
      <c r="B492"/>
      <c r="C492"/>
      <c r="D492" s="877"/>
      <c r="E492"/>
      <c r="F492"/>
      <c r="G492"/>
      <c r="H492"/>
      <c r="I492"/>
      <c r="J492"/>
    </row>
    <row r="493" spans="1:10">
      <c r="A493"/>
      <c r="B493"/>
      <c r="C493"/>
      <c r="D493" s="877"/>
      <c r="E493"/>
      <c r="F493"/>
      <c r="G493"/>
      <c r="H493"/>
      <c r="I493"/>
      <c r="J493"/>
    </row>
    <row r="494" spans="1:10">
      <c r="A494"/>
      <c r="B494"/>
      <c r="C494"/>
      <c r="D494" s="877"/>
      <c r="E494"/>
      <c r="F494"/>
      <c r="G494"/>
      <c r="H494"/>
      <c r="I494"/>
      <c r="J494"/>
    </row>
    <row r="495" spans="1:10">
      <c r="A495"/>
      <c r="B495"/>
      <c r="C495"/>
      <c r="D495" s="877"/>
      <c r="E495"/>
      <c r="F495"/>
      <c r="G495"/>
      <c r="H495"/>
      <c r="I495"/>
      <c r="J495"/>
    </row>
    <row r="496" spans="1:10">
      <c r="A496"/>
      <c r="B496"/>
      <c r="C496"/>
      <c r="D496" s="877"/>
      <c r="E496"/>
      <c r="F496"/>
      <c r="G496"/>
      <c r="H496"/>
      <c r="I496"/>
      <c r="J496"/>
    </row>
    <row r="497" spans="1:10">
      <c r="A497"/>
      <c r="B497"/>
      <c r="C497"/>
      <c r="D497" s="877"/>
      <c r="E497"/>
      <c r="F497"/>
      <c r="G497"/>
      <c r="H497"/>
      <c r="I497"/>
      <c r="J497"/>
    </row>
    <row r="498" spans="1:10">
      <c r="A498"/>
      <c r="B498"/>
      <c r="C498"/>
      <c r="D498" s="877"/>
      <c r="E498"/>
      <c r="F498"/>
      <c r="G498"/>
      <c r="H498"/>
      <c r="I498"/>
      <c r="J498"/>
    </row>
    <row r="499" spans="1:10">
      <c r="A499"/>
      <c r="B499"/>
      <c r="C499"/>
      <c r="D499" s="877"/>
      <c r="E499"/>
      <c r="F499"/>
      <c r="G499"/>
      <c r="H499"/>
      <c r="I499"/>
      <c r="J499"/>
    </row>
    <row r="500" spans="1:10">
      <c r="A500"/>
      <c r="B500"/>
      <c r="C500"/>
      <c r="D500" s="877"/>
      <c r="E500"/>
      <c r="F500"/>
      <c r="G500"/>
      <c r="H500"/>
      <c r="I500"/>
      <c r="J500"/>
    </row>
    <row r="501" spans="1:10">
      <c r="A501"/>
      <c r="B501"/>
      <c r="C501"/>
      <c r="D501" s="877"/>
      <c r="E501"/>
      <c r="F501"/>
      <c r="G501"/>
      <c r="H501"/>
      <c r="I501"/>
      <c r="J501"/>
    </row>
    <row r="502" spans="1:10">
      <c r="A502"/>
      <c r="B502"/>
      <c r="C502"/>
      <c r="D502" s="877"/>
      <c r="E502"/>
      <c r="F502"/>
      <c r="G502"/>
      <c r="H502"/>
      <c r="I502"/>
      <c r="J502"/>
    </row>
    <row r="503" spans="1:10">
      <c r="A503"/>
      <c r="B503"/>
      <c r="C503"/>
      <c r="D503" s="877"/>
      <c r="E503"/>
      <c r="F503"/>
      <c r="G503"/>
      <c r="H503"/>
      <c r="I503"/>
      <c r="J503"/>
    </row>
    <row r="504" spans="1:10">
      <c r="A504"/>
      <c r="B504"/>
      <c r="C504"/>
      <c r="D504" s="877"/>
      <c r="E504"/>
      <c r="F504"/>
      <c r="G504"/>
      <c r="H504"/>
      <c r="I504"/>
      <c r="J504"/>
    </row>
    <row r="505" spans="1:10">
      <c r="A505"/>
      <c r="B505"/>
      <c r="C505"/>
      <c r="D505" s="877"/>
      <c r="E505"/>
      <c r="F505"/>
      <c r="G505"/>
      <c r="H505"/>
      <c r="I505"/>
      <c r="J505"/>
    </row>
    <row r="506" spans="1:10">
      <c r="A506"/>
      <c r="B506"/>
      <c r="C506"/>
      <c r="D506" s="877"/>
      <c r="E506"/>
      <c r="F506"/>
      <c r="G506"/>
      <c r="H506"/>
      <c r="I506"/>
      <c r="J506"/>
    </row>
    <row r="507" spans="1:10">
      <c r="A507"/>
      <c r="B507"/>
      <c r="C507"/>
      <c r="D507" s="877"/>
      <c r="E507"/>
      <c r="F507"/>
      <c r="G507"/>
      <c r="H507"/>
      <c r="I507"/>
      <c r="J507"/>
    </row>
    <row r="508" spans="1:10">
      <c r="A508"/>
      <c r="B508"/>
      <c r="C508"/>
      <c r="D508" s="877"/>
      <c r="E508"/>
      <c r="F508"/>
      <c r="G508"/>
      <c r="H508"/>
      <c r="I508"/>
      <c r="J508"/>
    </row>
    <row r="509" spans="1:10">
      <c r="A509"/>
      <c r="B509"/>
      <c r="C509"/>
      <c r="D509" s="877"/>
      <c r="E509"/>
      <c r="F509"/>
      <c r="G509"/>
      <c r="H509"/>
      <c r="I509"/>
      <c r="J509"/>
    </row>
    <row r="510" spans="1:10">
      <c r="A510"/>
      <c r="B510"/>
      <c r="C510"/>
      <c r="D510" s="877"/>
      <c r="E510"/>
      <c r="F510"/>
      <c r="G510"/>
      <c r="H510"/>
      <c r="I510"/>
      <c r="J510"/>
    </row>
    <row r="511" spans="1:10">
      <c r="A511"/>
      <c r="B511"/>
      <c r="C511"/>
      <c r="D511" s="877"/>
      <c r="E511"/>
      <c r="F511"/>
      <c r="G511"/>
      <c r="H511"/>
      <c r="I511"/>
      <c r="J511"/>
    </row>
    <row r="512" spans="1:10">
      <c r="A512"/>
      <c r="B512"/>
      <c r="C512"/>
      <c r="D512" s="877"/>
      <c r="E512"/>
      <c r="F512"/>
      <c r="G512"/>
      <c r="H512"/>
      <c r="I512"/>
      <c r="J512"/>
    </row>
    <row r="513" spans="1:10">
      <c r="A513"/>
      <c r="B513"/>
      <c r="C513"/>
      <c r="D513" s="877"/>
      <c r="E513"/>
      <c r="F513"/>
      <c r="G513"/>
      <c r="H513"/>
      <c r="I513"/>
      <c r="J513"/>
    </row>
    <row r="514" spans="1:10">
      <c r="A514"/>
      <c r="B514"/>
      <c r="C514"/>
      <c r="D514" s="877"/>
      <c r="E514"/>
      <c r="F514"/>
      <c r="G514"/>
      <c r="H514"/>
      <c r="I514"/>
      <c r="J514"/>
    </row>
    <row r="515" spans="1:10">
      <c r="A515"/>
      <c r="B515"/>
      <c r="C515"/>
      <c r="D515" s="877"/>
      <c r="E515"/>
      <c r="F515"/>
      <c r="G515"/>
      <c r="H515"/>
      <c r="I515"/>
      <c r="J515"/>
    </row>
    <row r="516" spans="1:10">
      <c r="A516"/>
      <c r="B516"/>
      <c r="C516"/>
      <c r="D516" s="877"/>
      <c r="E516"/>
      <c r="F516"/>
      <c r="G516"/>
      <c r="H516"/>
      <c r="I516"/>
      <c r="J516"/>
    </row>
    <row r="517" spans="1:10">
      <c r="A517"/>
      <c r="B517"/>
      <c r="C517"/>
      <c r="D517" s="877"/>
      <c r="E517"/>
      <c r="F517"/>
      <c r="G517"/>
      <c r="H517"/>
      <c r="I517"/>
      <c r="J517"/>
    </row>
    <row r="518" spans="1:10">
      <c r="A518"/>
      <c r="B518"/>
      <c r="C518"/>
      <c r="D518" s="877"/>
      <c r="E518"/>
      <c r="F518"/>
      <c r="G518"/>
      <c r="H518"/>
      <c r="I518"/>
      <c r="J518"/>
    </row>
    <row r="519" spans="1:10">
      <c r="A519"/>
      <c r="B519"/>
      <c r="C519"/>
      <c r="D519" s="877"/>
      <c r="E519"/>
      <c r="F519"/>
      <c r="G519"/>
      <c r="H519"/>
      <c r="I519"/>
      <c r="J519"/>
    </row>
    <row r="520" spans="1:10">
      <c r="A520"/>
      <c r="B520"/>
      <c r="C520"/>
      <c r="D520" s="877"/>
      <c r="E520"/>
      <c r="F520"/>
      <c r="G520"/>
      <c r="H520"/>
      <c r="I520"/>
      <c r="J520"/>
    </row>
    <row r="521" spans="1:10">
      <c r="A521"/>
      <c r="B521"/>
      <c r="C521"/>
      <c r="D521" s="877"/>
      <c r="E521"/>
      <c r="F521"/>
      <c r="G521"/>
      <c r="H521"/>
      <c r="I521"/>
      <c r="J521"/>
    </row>
    <row r="522" spans="1:10">
      <c r="A522"/>
      <c r="B522"/>
      <c r="C522"/>
      <c r="D522" s="877"/>
      <c r="E522"/>
      <c r="F522"/>
      <c r="G522"/>
      <c r="H522"/>
      <c r="I522"/>
      <c r="J522"/>
    </row>
    <row r="523" spans="1:10">
      <c r="A523"/>
      <c r="B523"/>
      <c r="C523"/>
      <c r="D523" s="877"/>
      <c r="E523"/>
      <c r="F523"/>
      <c r="G523"/>
      <c r="H523"/>
      <c r="I523"/>
      <c r="J523"/>
    </row>
    <row r="524" spans="1:10">
      <c r="A524"/>
      <c r="B524"/>
      <c r="C524"/>
      <c r="D524" s="877"/>
      <c r="E524"/>
      <c r="F524"/>
      <c r="G524"/>
      <c r="H524"/>
      <c r="I524"/>
      <c r="J524"/>
    </row>
    <row r="525" spans="1:10">
      <c r="A525"/>
      <c r="B525"/>
      <c r="C525"/>
      <c r="D525" s="877"/>
      <c r="E525"/>
      <c r="F525"/>
      <c r="G525"/>
      <c r="H525"/>
      <c r="I525"/>
      <c r="J525"/>
    </row>
    <row r="526" spans="1:10">
      <c r="A526"/>
      <c r="B526"/>
      <c r="C526"/>
      <c r="D526" s="877"/>
      <c r="E526"/>
      <c r="F526"/>
      <c r="G526"/>
      <c r="H526"/>
      <c r="I526"/>
      <c r="J526"/>
    </row>
    <row r="527" spans="1:10">
      <c r="A527"/>
      <c r="B527"/>
      <c r="C527"/>
      <c r="D527" s="877"/>
      <c r="E527"/>
      <c r="F527"/>
      <c r="G527"/>
      <c r="H527"/>
      <c r="I527"/>
      <c r="J527"/>
    </row>
    <row r="528" spans="1:10">
      <c r="A528"/>
      <c r="B528"/>
      <c r="C528"/>
      <c r="D528" s="877"/>
      <c r="E528"/>
      <c r="F528"/>
      <c r="G528"/>
      <c r="H528"/>
      <c r="I528"/>
      <c r="J528"/>
    </row>
    <row r="529" spans="1:10">
      <c r="A529"/>
      <c r="B529"/>
      <c r="C529"/>
      <c r="D529" s="877"/>
      <c r="E529"/>
      <c r="F529"/>
      <c r="G529"/>
      <c r="H529"/>
      <c r="I529"/>
      <c r="J529"/>
    </row>
    <row r="530" spans="1:10">
      <c r="A530"/>
      <c r="B530"/>
      <c r="C530"/>
      <c r="D530" s="877"/>
      <c r="E530"/>
      <c r="F530"/>
      <c r="G530"/>
      <c r="H530"/>
      <c r="I530"/>
      <c r="J530"/>
    </row>
    <row r="531" spans="1:10">
      <c r="A531"/>
      <c r="B531"/>
      <c r="C531"/>
      <c r="D531" s="877"/>
      <c r="E531"/>
      <c r="F531"/>
      <c r="G531"/>
      <c r="H531"/>
      <c r="I531"/>
      <c r="J531"/>
    </row>
    <row r="532" spans="1:10">
      <c r="A532"/>
      <c r="B532"/>
      <c r="C532"/>
      <c r="D532" s="877"/>
      <c r="E532"/>
      <c r="F532"/>
      <c r="G532"/>
      <c r="H532"/>
      <c r="I532"/>
      <c r="J532"/>
    </row>
    <row r="533" spans="1:10">
      <c r="A533"/>
      <c r="B533"/>
      <c r="C533"/>
      <c r="D533" s="877"/>
      <c r="E533"/>
      <c r="F533"/>
      <c r="G533"/>
      <c r="H533"/>
      <c r="I533"/>
      <c r="J533"/>
    </row>
    <row r="534" spans="1:10">
      <c r="A534"/>
      <c r="B534"/>
      <c r="C534"/>
      <c r="D534" s="877"/>
      <c r="E534"/>
      <c r="F534"/>
      <c r="G534"/>
      <c r="H534"/>
      <c r="I534"/>
      <c r="J534"/>
    </row>
    <row r="535" spans="1:10">
      <c r="A535"/>
      <c r="B535"/>
      <c r="C535"/>
      <c r="D535" s="877"/>
      <c r="E535"/>
      <c r="F535"/>
      <c r="G535"/>
      <c r="H535"/>
      <c r="I535"/>
      <c r="J535"/>
    </row>
    <row r="536" spans="1:10">
      <c r="A536"/>
      <c r="B536"/>
      <c r="C536"/>
      <c r="D536" s="877"/>
      <c r="E536"/>
      <c r="F536"/>
      <c r="G536"/>
      <c r="H536"/>
      <c r="I536"/>
      <c r="J536"/>
    </row>
    <row r="537" spans="1:10">
      <c r="A537"/>
      <c r="B537"/>
      <c r="C537"/>
      <c r="D537" s="877"/>
      <c r="E537"/>
      <c r="F537"/>
      <c r="G537"/>
      <c r="H537"/>
      <c r="I537"/>
      <c r="J537"/>
    </row>
    <row r="538" spans="1:10">
      <c r="A538"/>
      <c r="B538"/>
      <c r="C538"/>
      <c r="D538" s="877"/>
      <c r="E538"/>
      <c r="F538"/>
      <c r="G538"/>
      <c r="H538"/>
      <c r="I538"/>
      <c r="J538"/>
    </row>
    <row r="539" spans="1:10">
      <c r="A539"/>
      <c r="B539"/>
      <c r="C539"/>
      <c r="D539" s="877"/>
      <c r="E539"/>
      <c r="F539"/>
      <c r="G539"/>
      <c r="H539"/>
      <c r="I539"/>
      <c r="J539"/>
    </row>
    <row r="540" spans="1:10">
      <c r="A540"/>
      <c r="B540"/>
      <c r="C540"/>
      <c r="D540" s="877"/>
      <c r="E540"/>
      <c r="F540"/>
      <c r="G540"/>
      <c r="H540"/>
      <c r="I540"/>
      <c r="J540"/>
    </row>
    <row r="541" spans="1:10">
      <c r="A541"/>
      <c r="B541"/>
      <c r="C541"/>
      <c r="D541" s="877"/>
      <c r="E541"/>
      <c r="F541"/>
      <c r="G541"/>
      <c r="H541"/>
      <c r="I541"/>
      <c r="J541"/>
    </row>
    <row r="542" spans="1:10">
      <c r="A542"/>
      <c r="B542"/>
      <c r="C542"/>
      <c r="D542" s="877"/>
      <c r="E542"/>
      <c r="F542"/>
      <c r="G542"/>
      <c r="H542"/>
      <c r="I542"/>
      <c r="J542"/>
    </row>
    <row r="543" spans="1:10">
      <c r="A543"/>
      <c r="B543"/>
      <c r="C543"/>
      <c r="D543" s="877"/>
      <c r="E543"/>
      <c r="F543"/>
      <c r="G543"/>
      <c r="H543"/>
      <c r="I543"/>
      <c r="J543"/>
    </row>
    <row r="544" spans="1:10">
      <c r="A544"/>
      <c r="B544"/>
      <c r="C544"/>
      <c r="D544" s="877"/>
      <c r="E544"/>
      <c r="F544"/>
      <c r="G544"/>
      <c r="H544"/>
      <c r="I544"/>
      <c r="J544"/>
    </row>
    <row r="545" spans="1:10">
      <c r="A545"/>
      <c r="B545"/>
      <c r="C545"/>
      <c r="D545" s="877"/>
      <c r="E545"/>
      <c r="F545"/>
      <c r="G545"/>
      <c r="H545"/>
      <c r="I545"/>
      <c r="J545"/>
    </row>
    <row r="546" spans="1:10">
      <c r="A546"/>
      <c r="B546"/>
      <c r="C546"/>
      <c r="D546" s="877"/>
      <c r="E546"/>
      <c r="F546"/>
      <c r="G546"/>
      <c r="H546"/>
      <c r="I546"/>
      <c r="J546"/>
    </row>
    <row r="547" spans="1:10">
      <c r="A547"/>
      <c r="B547"/>
      <c r="C547"/>
      <c r="D547" s="877"/>
      <c r="E547"/>
      <c r="F547"/>
      <c r="G547"/>
      <c r="H547"/>
      <c r="I547"/>
      <c r="J547"/>
    </row>
    <row r="548" spans="1:10">
      <c r="A548"/>
      <c r="B548"/>
      <c r="C548"/>
      <c r="D548" s="877"/>
      <c r="E548"/>
      <c r="F548"/>
      <c r="G548"/>
      <c r="H548"/>
      <c r="I548"/>
      <c r="J548"/>
    </row>
    <row r="549" spans="1:10">
      <c r="A549"/>
      <c r="B549"/>
      <c r="C549"/>
      <c r="D549" s="877"/>
      <c r="E549"/>
      <c r="F549"/>
      <c r="G549"/>
      <c r="H549"/>
      <c r="I549"/>
      <c r="J549"/>
    </row>
    <row r="550" spans="1:10">
      <c r="A550"/>
      <c r="B550"/>
      <c r="C550"/>
      <c r="D550" s="877"/>
      <c r="E550"/>
      <c r="F550"/>
      <c r="G550"/>
      <c r="H550"/>
      <c r="I550"/>
      <c r="J550"/>
    </row>
    <row r="551" spans="1:10">
      <c r="A551"/>
      <c r="B551"/>
      <c r="C551"/>
      <c r="D551" s="877"/>
      <c r="E551"/>
      <c r="F551"/>
      <c r="G551"/>
      <c r="H551"/>
      <c r="I551"/>
      <c r="J551"/>
    </row>
    <row r="552" spans="1:10">
      <c r="A552"/>
      <c r="B552"/>
      <c r="C552"/>
      <c r="D552" s="877"/>
      <c r="E552"/>
      <c r="F552"/>
      <c r="G552"/>
      <c r="H552"/>
      <c r="I552"/>
      <c r="J552"/>
    </row>
    <row r="553" spans="1:10">
      <c r="A553"/>
      <c r="B553"/>
      <c r="C553"/>
      <c r="D553" s="877"/>
      <c r="E553"/>
      <c r="F553"/>
      <c r="G553"/>
      <c r="H553"/>
      <c r="I553"/>
      <c r="J553"/>
    </row>
    <row r="554" spans="1:10">
      <c r="A554"/>
      <c r="B554"/>
      <c r="C554"/>
      <c r="D554" s="877"/>
      <c r="E554"/>
      <c r="F554"/>
      <c r="G554"/>
      <c r="H554"/>
      <c r="I554"/>
      <c r="J554"/>
    </row>
    <row r="555" spans="1:10">
      <c r="A555"/>
      <c r="B555"/>
      <c r="C555"/>
      <c r="D555" s="877"/>
      <c r="E555"/>
      <c r="F555"/>
      <c r="G555"/>
      <c r="H555"/>
      <c r="I555"/>
      <c r="J555"/>
    </row>
    <row r="556" spans="1:10">
      <c r="A556"/>
      <c r="B556"/>
      <c r="C556"/>
      <c r="D556" s="877"/>
      <c r="E556"/>
      <c r="F556"/>
      <c r="G556"/>
      <c r="H556"/>
      <c r="I556"/>
      <c r="J556"/>
    </row>
    <row r="557" spans="1:10">
      <c r="A557"/>
      <c r="B557"/>
      <c r="C557"/>
      <c r="D557" s="877"/>
      <c r="E557"/>
      <c r="F557"/>
      <c r="G557"/>
      <c r="H557"/>
      <c r="I557"/>
      <c r="J557"/>
    </row>
    <row r="558" spans="1:10">
      <c r="A558"/>
      <c r="B558"/>
      <c r="C558"/>
      <c r="D558" s="877"/>
      <c r="E558"/>
      <c r="F558"/>
      <c r="G558"/>
      <c r="H558"/>
      <c r="I558"/>
      <c r="J558"/>
    </row>
    <row r="559" spans="1:10">
      <c r="A559"/>
      <c r="B559"/>
      <c r="C559"/>
      <c r="D559" s="877"/>
      <c r="E559"/>
      <c r="F559"/>
      <c r="G559"/>
      <c r="H559"/>
      <c r="I559"/>
      <c r="J559"/>
    </row>
    <row r="560" spans="1:10">
      <c r="A560"/>
      <c r="B560"/>
      <c r="C560"/>
      <c r="D560" s="877"/>
      <c r="E560"/>
      <c r="F560"/>
      <c r="G560"/>
      <c r="H560"/>
      <c r="I560"/>
      <c r="J560"/>
    </row>
    <row r="561" spans="1:10">
      <c r="A561"/>
      <c r="B561"/>
      <c r="C561"/>
      <c r="D561" s="877"/>
      <c r="E561"/>
      <c r="F561"/>
      <c r="G561"/>
      <c r="H561"/>
      <c r="I561"/>
      <c r="J561"/>
    </row>
    <row r="562" spans="1:10">
      <c r="A562"/>
      <c r="B562"/>
      <c r="C562"/>
      <c r="D562" s="877"/>
      <c r="E562"/>
      <c r="F562"/>
      <c r="G562"/>
      <c r="H562"/>
      <c r="I562"/>
      <c r="J562"/>
    </row>
    <row r="563" spans="1:10">
      <c r="A563"/>
      <c r="B563"/>
      <c r="C563"/>
      <c r="D563" s="877"/>
      <c r="E563"/>
      <c r="F563"/>
      <c r="G563"/>
      <c r="H563"/>
      <c r="I563"/>
      <c r="J563"/>
    </row>
    <row r="564" spans="1:10">
      <c r="A564"/>
      <c r="B564"/>
      <c r="C564"/>
      <c r="D564" s="877"/>
      <c r="E564"/>
      <c r="F564"/>
      <c r="G564"/>
      <c r="H564"/>
      <c r="I564"/>
      <c r="J564"/>
    </row>
    <row r="565" spans="1:10">
      <c r="A565"/>
      <c r="B565"/>
      <c r="C565"/>
      <c r="D565" s="877"/>
      <c r="E565"/>
      <c r="F565"/>
      <c r="G565"/>
      <c r="H565"/>
      <c r="I565"/>
      <c r="J565"/>
    </row>
    <row r="566" spans="1:10">
      <c r="A566"/>
      <c r="B566"/>
      <c r="C566"/>
      <c r="D566" s="877"/>
      <c r="E566"/>
      <c r="F566"/>
      <c r="G566"/>
      <c r="H566"/>
      <c r="I566"/>
      <c r="J566"/>
    </row>
    <row r="567" spans="1:10">
      <c r="A567"/>
      <c r="B567"/>
      <c r="C567"/>
      <c r="D567" s="877"/>
      <c r="E567"/>
      <c r="F567"/>
      <c r="G567"/>
      <c r="H567"/>
      <c r="I567"/>
      <c r="J567"/>
    </row>
    <row r="568" spans="1:10">
      <c r="A568"/>
      <c r="B568"/>
      <c r="C568"/>
      <c r="D568" s="877"/>
      <c r="E568"/>
      <c r="F568"/>
      <c r="G568"/>
      <c r="H568"/>
      <c r="I568"/>
      <c r="J568"/>
    </row>
    <row r="569" spans="1:10">
      <c r="A569"/>
      <c r="B569"/>
      <c r="C569"/>
      <c r="D569" s="877"/>
      <c r="E569"/>
      <c r="F569"/>
      <c r="G569"/>
      <c r="H569"/>
      <c r="I569"/>
      <c r="J569"/>
    </row>
    <row r="570" spans="1:10">
      <c r="A570"/>
      <c r="B570"/>
      <c r="C570"/>
      <c r="D570" s="877"/>
      <c r="E570"/>
      <c r="F570"/>
      <c r="G570"/>
      <c r="H570"/>
      <c r="I570"/>
      <c r="J570"/>
    </row>
    <row r="571" spans="1:10">
      <c r="A571"/>
      <c r="B571"/>
      <c r="C571"/>
      <c r="D571" s="877"/>
      <c r="E571"/>
      <c r="F571"/>
      <c r="G571"/>
      <c r="H571"/>
      <c r="I571"/>
      <c r="J571"/>
    </row>
    <row r="572" spans="1:10">
      <c r="A572"/>
      <c r="B572"/>
      <c r="C572"/>
      <c r="D572" s="877"/>
      <c r="E572"/>
      <c r="F572"/>
      <c r="G572"/>
      <c r="H572"/>
      <c r="I572"/>
      <c r="J572"/>
    </row>
    <row r="573" spans="1:10">
      <c r="A573"/>
      <c r="B573"/>
      <c r="C573"/>
      <c r="D573" s="877"/>
      <c r="E573"/>
      <c r="F573"/>
      <c r="G573"/>
      <c r="H573"/>
      <c r="I573"/>
      <c r="J573"/>
    </row>
    <row r="574" spans="1:10">
      <c r="A574"/>
      <c r="B574"/>
      <c r="C574"/>
      <c r="D574" s="877"/>
      <c r="E574"/>
      <c r="F574"/>
      <c r="G574"/>
      <c r="H574"/>
      <c r="I574"/>
      <c r="J574"/>
    </row>
    <row r="575" spans="1:10">
      <c r="A575"/>
      <c r="B575"/>
      <c r="C575"/>
      <c r="D575" s="877"/>
      <c r="E575"/>
      <c r="F575"/>
      <c r="G575"/>
      <c r="H575"/>
      <c r="I575"/>
      <c r="J575"/>
    </row>
    <row r="576" spans="1:10">
      <c r="A576"/>
      <c r="B576"/>
      <c r="C576"/>
      <c r="D576" s="877"/>
      <c r="E576"/>
      <c r="F576"/>
      <c r="G576"/>
      <c r="H576"/>
      <c r="I576"/>
      <c r="J576"/>
    </row>
    <row r="577" spans="1:10">
      <c r="A577"/>
      <c r="B577"/>
      <c r="C577"/>
      <c r="D577" s="877"/>
      <c r="E577"/>
      <c r="F577"/>
      <c r="G577"/>
      <c r="H577"/>
      <c r="I577"/>
      <c r="J577"/>
    </row>
    <row r="578" spans="1:10">
      <c r="A578"/>
      <c r="B578"/>
      <c r="C578"/>
      <c r="D578" s="877"/>
      <c r="E578"/>
      <c r="F578"/>
      <c r="G578"/>
      <c r="H578"/>
      <c r="I578"/>
      <c r="J578"/>
    </row>
    <row r="579" spans="1:10">
      <c r="A579"/>
      <c r="B579"/>
      <c r="C579"/>
      <c r="D579" s="877"/>
      <c r="E579"/>
      <c r="F579"/>
      <c r="G579"/>
      <c r="H579"/>
      <c r="I579"/>
      <c r="J579"/>
    </row>
    <row r="580" spans="1:10">
      <c r="A580"/>
      <c r="B580"/>
      <c r="C580"/>
      <c r="D580" s="877"/>
      <c r="E580"/>
      <c r="F580"/>
      <c r="G580"/>
      <c r="H580"/>
      <c r="I580"/>
      <c r="J580"/>
    </row>
    <row r="581" spans="1:10">
      <c r="A581"/>
      <c r="B581"/>
      <c r="C581"/>
      <c r="D581" s="877"/>
      <c r="E581"/>
      <c r="F581"/>
      <c r="G581"/>
      <c r="H581"/>
      <c r="I581"/>
      <c r="J581"/>
    </row>
    <row r="582" spans="1:10">
      <c r="A582"/>
      <c r="B582"/>
      <c r="C582"/>
      <c r="D582" s="877"/>
      <c r="E582"/>
      <c r="F582"/>
      <c r="G582"/>
      <c r="H582"/>
      <c r="I582"/>
      <c r="J582"/>
    </row>
    <row r="583" spans="1:10">
      <c r="A583"/>
      <c r="B583"/>
      <c r="C583"/>
      <c r="D583" s="877"/>
      <c r="E583"/>
      <c r="F583"/>
      <c r="G583"/>
      <c r="H583"/>
      <c r="I583"/>
      <c r="J583"/>
    </row>
    <row r="584" spans="1:10">
      <c r="A584"/>
      <c r="B584"/>
      <c r="C584"/>
      <c r="D584" s="877"/>
      <c r="E584"/>
      <c r="F584"/>
      <c r="G584"/>
      <c r="H584"/>
      <c r="I584"/>
      <c r="J584"/>
    </row>
    <row r="585" spans="1:10">
      <c r="A585"/>
      <c r="B585"/>
      <c r="C585"/>
      <c r="D585" s="877"/>
      <c r="E585"/>
      <c r="F585"/>
      <c r="G585"/>
      <c r="H585"/>
      <c r="I585"/>
      <c r="J585"/>
    </row>
    <row r="586" spans="1:10">
      <c r="A586"/>
      <c r="B586"/>
      <c r="C586"/>
      <c r="D586" s="877"/>
      <c r="E586"/>
      <c r="F586"/>
      <c r="G586"/>
      <c r="H586"/>
      <c r="I586"/>
      <c r="J586"/>
    </row>
    <row r="587" spans="1:10">
      <c r="A587"/>
      <c r="B587"/>
      <c r="C587"/>
      <c r="D587" s="877"/>
      <c r="E587"/>
      <c r="F587"/>
      <c r="G587"/>
      <c r="H587"/>
      <c r="I587"/>
      <c r="J587"/>
    </row>
    <row r="588" spans="1:10">
      <c r="A588"/>
      <c r="B588"/>
      <c r="C588"/>
      <c r="D588" s="877"/>
      <c r="E588"/>
      <c r="F588"/>
      <c r="G588"/>
      <c r="H588"/>
      <c r="I588"/>
      <c r="J588"/>
    </row>
    <row r="589" spans="1:10">
      <c r="A589"/>
      <c r="B589"/>
      <c r="C589"/>
      <c r="D589" s="877"/>
      <c r="E589"/>
      <c r="F589"/>
      <c r="G589"/>
      <c r="H589"/>
      <c r="I589"/>
      <c r="J589"/>
    </row>
    <row r="590" spans="1:10">
      <c r="A590"/>
      <c r="B590"/>
      <c r="C590"/>
      <c r="D590" s="877"/>
      <c r="E590"/>
      <c r="F590"/>
      <c r="G590"/>
      <c r="H590"/>
      <c r="I590"/>
      <c r="J590"/>
    </row>
    <row r="591" spans="1:10">
      <c r="A591"/>
      <c r="B591"/>
      <c r="C591"/>
      <c r="D591" s="877"/>
      <c r="E591"/>
      <c r="F591"/>
      <c r="G591"/>
      <c r="H591"/>
      <c r="I591"/>
      <c r="J591"/>
    </row>
    <row r="592" spans="1:10">
      <c r="A592"/>
      <c r="B592"/>
      <c r="C592"/>
      <c r="D592" s="877"/>
      <c r="E592"/>
      <c r="F592"/>
      <c r="G592"/>
      <c r="H592"/>
      <c r="I592"/>
      <c r="J592"/>
    </row>
    <row r="593" spans="1:10">
      <c r="A593"/>
      <c r="B593"/>
      <c r="C593"/>
      <c r="D593" s="877"/>
      <c r="E593"/>
      <c r="F593"/>
      <c r="G593"/>
      <c r="H593"/>
      <c r="I593"/>
      <c r="J593"/>
    </row>
    <row r="594" spans="1:10">
      <c r="A594"/>
      <c r="B594"/>
      <c r="C594"/>
      <c r="D594" s="877"/>
      <c r="E594"/>
      <c r="F594"/>
      <c r="G594"/>
      <c r="H594"/>
      <c r="I594"/>
      <c r="J594"/>
    </row>
    <row r="595" spans="1:10">
      <c r="A595"/>
      <c r="B595"/>
      <c r="C595"/>
      <c r="D595" s="877"/>
      <c r="E595"/>
      <c r="F595"/>
      <c r="G595"/>
      <c r="H595"/>
      <c r="I595"/>
      <c r="J595"/>
    </row>
    <row r="596" spans="1:10">
      <c r="A596"/>
      <c r="B596"/>
      <c r="C596"/>
      <c r="D596" s="877"/>
      <c r="E596"/>
      <c r="F596"/>
      <c r="G596"/>
      <c r="H596"/>
      <c r="I596"/>
      <c r="J596"/>
    </row>
    <row r="597" spans="1:10">
      <c r="A597"/>
      <c r="B597"/>
      <c r="C597"/>
      <c r="D597" s="877"/>
      <c r="E597"/>
      <c r="F597"/>
      <c r="G597"/>
      <c r="H597"/>
      <c r="I597"/>
      <c r="J597"/>
    </row>
    <row r="598" spans="1:10">
      <c r="A598"/>
      <c r="B598"/>
      <c r="C598"/>
      <c r="D598" s="877"/>
      <c r="E598"/>
      <c r="F598"/>
      <c r="G598"/>
      <c r="H598"/>
      <c r="I598"/>
      <c r="J598"/>
    </row>
    <row r="599" spans="1:10">
      <c r="A599"/>
      <c r="B599"/>
      <c r="C599"/>
      <c r="D599" s="877"/>
      <c r="E599"/>
      <c r="F599"/>
      <c r="G599"/>
      <c r="H599"/>
      <c r="I599"/>
      <c r="J599"/>
    </row>
    <row r="600" spans="1:10">
      <c r="A600"/>
      <c r="B600"/>
      <c r="C600"/>
      <c r="D600" s="877"/>
      <c r="E600"/>
      <c r="F600"/>
      <c r="G600"/>
      <c r="H600"/>
      <c r="I600"/>
      <c r="J600"/>
    </row>
    <row r="601" spans="1:10">
      <c r="A601"/>
      <c r="B601"/>
      <c r="C601"/>
      <c r="D601" s="877"/>
      <c r="E601"/>
      <c r="F601"/>
      <c r="G601"/>
      <c r="H601"/>
      <c r="I601"/>
      <c r="J601"/>
    </row>
    <row r="602" spans="1:10">
      <c r="A602"/>
      <c r="B602"/>
      <c r="C602"/>
      <c r="D602" s="877"/>
      <c r="E602"/>
      <c r="F602"/>
      <c r="G602"/>
      <c r="H602"/>
      <c r="I602"/>
      <c r="J602"/>
    </row>
    <row r="603" spans="1:10">
      <c r="A603"/>
      <c r="B603"/>
      <c r="C603"/>
      <c r="D603" s="877"/>
      <c r="E603"/>
      <c r="F603"/>
      <c r="G603"/>
      <c r="H603"/>
      <c r="I603"/>
      <c r="J603"/>
    </row>
    <row r="604" spans="1:10">
      <c r="A604"/>
      <c r="B604"/>
      <c r="C604"/>
      <c r="D604" s="877"/>
      <c r="E604"/>
      <c r="F604"/>
      <c r="G604"/>
      <c r="H604"/>
      <c r="I604"/>
      <c r="J604"/>
    </row>
    <row r="605" spans="1:10">
      <c r="A605"/>
      <c r="B605"/>
      <c r="C605"/>
      <c r="D605" s="877"/>
      <c r="E605"/>
      <c r="F605"/>
      <c r="G605"/>
      <c r="H605"/>
      <c r="I605"/>
      <c r="J605"/>
    </row>
    <row r="606" spans="1:10">
      <c r="A606"/>
      <c r="B606"/>
      <c r="C606"/>
      <c r="D606" s="877"/>
      <c r="E606"/>
      <c r="F606"/>
      <c r="G606"/>
      <c r="H606"/>
      <c r="I606"/>
      <c r="J606"/>
    </row>
    <row r="607" spans="1:10">
      <c r="A607"/>
      <c r="B607"/>
      <c r="C607"/>
      <c r="D607" s="877"/>
      <c r="E607"/>
      <c r="F607"/>
      <c r="G607"/>
      <c r="H607"/>
      <c r="I607"/>
      <c r="J607"/>
    </row>
    <row r="608" spans="1:10">
      <c r="A608"/>
      <c r="B608"/>
      <c r="C608"/>
      <c r="D608" s="877"/>
      <c r="E608"/>
      <c r="F608"/>
      <c r="G608"/>
      <c r="H608"/>
      <c r="I608"/>
      <c r="J608"/>
    </row>
    <row r="609" spans="1:10">
      <c r="A609"/>
      <c r="B609"/>
      <c r="C609"/>
      <c r="D609" s="877"/>
      <c r="E609"/>
      <c r="F609"/>
      <c r="G609"/>
      <c r="H609"/>
      <c r="I609"/>
      <c r="J609"/>
    </row>
    <row r="610" spans="1:10">
      <c r="A610"/>
      <c r="B610"/>
      <c r="C610"/>
      <c r="D610" s="877"/>
      <c r="E610"/>
      <c r="F610"/>
      <c r="G610"/>
      <c r="H610"/>
      <c r="I610"/>
      <c r="J610"/>
    </row>
    <row r="611" spans="1:10">
      <c r="A611"/>
      <c r="B611"/>
      <c r="C611"/>
      <c r="D611" s="877"/>
      <c r="E611"/>
      <c r="F611"/>
      <c r="G611"/>
      <c r="H611"/>
      <c r="I611"/>
      <c r="J611"/>
    </row>
    <row r="612" spans="1:10">
      <c r="A612"/>
      <c r="B612"/>
      <c r="C612"/>
      <c r="D612" s="877"/>
      <c r="E612"/>
      <c r="F612"/>
      <c r="G612"/>
      <c r="H612"/>
      <c r="I612"/>
      <c r="J612"/>
    </row>
    <row r="613" spans="1:10">
      <c r="A613"/>
      <c r="B613"/>
      <c r="C613"/>
      <c r="D613" s="877"/>
      <c r="E613"/>
      <c r="F613"/>
      <c r="G613"/>
      <c r="H613"/>
      <c r="I613"/>
      <c r="J613"/>
    </row>
    <row r="614" spans="1:10">
      <c r="A614"/>
      <c r="B614"/>
      <c r="C614"/>
      <c r="D614" s="877"/>
      <c r="E614"/>
      <c r="F614"/>
      <c r="G614"/>
      <c r="H614"/>
      <c r="I614"/>
      <c r="J614"/>
    </row>
    <row r="615" spans="1:10">
      <c r="A615"/>
      <c r="B615"/>
      <c r="C615"/>
      <c r="D615" s="877"/>
      <c r="E615"/>
      <c r="F615"/>
      <c r="G615"/>
      <c r="H615"/>
      <c r="I615"/>
      <c r="J615"/>
    </row>
    <row r="616" spans="1:10">
      <c r="A616"/>
      <c r="B616"/>
      <c r="C616"/>
      <c r="D616" s="877"/>
      <c r="E616"/>
      <c r="F616"/>
      <c r="G616"/>
      <c r="H616"/>
      <c r="I616"/>
      <c r="J616"/>
    </row>
    <row r="617" spans="1:10">
      <c r="A617"/>
      <c r="B617"/>
      <c r="C617"/>
      <c r="D617" s="877"/>
      <c r="E617"/>
      <c r="F617"/>
      <c r="G617"/>
      <c r="H617"/>
      <c r="I617"/>
      <c r="J617"/>
    </row>
    <row r="618" spans="1:10">
      <c r="A618"/>
      <c r="B618"/>
      <c r="C618"/>
      <c r="D618" s="877"/>
      <c r="E618"/>
      <c r="F618"/>
      <c r="G618"/>
      <c r="H618"/>
      <c r="I618"/>
      <c r="J618"/>
    </row>
    <row r="619" spans="1:10">
      <c r="A619"/>
      <c r="B619"/>
      <c r="C619"/>
      <c r="D619" s="877"/>
      <c r="E619"/>
      <c r="F619"/>
      <c r="G619"/>
      <c r="H619"/>
      <c r="I619"/>
      <c r="J619"/>
    </row>
    <row r="620" spans="1:10">
      <c r="A620"/>
      <c r="B620"/>
      <c r="C620"/>
      <c r="D620" s="877"/>
      <c r="E620"/>
      <c r="F620"/>
      <c r="G620"/>
      <c r="H620"/>
      <c r="I620"/>
      <c r="J620"/>
    </row>
    <row r="621" spans="1:10">
      <c r="A621"/>
      <c r="B621"/>
      <c r="C621"/>
      <c r="D621" s="877"/>
      <c r="E621"/>
      <c r="F621"/>
      <c r="G621"/>
      <c r="H621"/>
      <c r="I621"/>
      <c r="J621"/>
    </row>
    <row r="622" spans="1:10">
      <c r="A622"/>
      <c r="B622"/>
      <c r="C622"/>
      <c r="D622" s="877"/>
      <c r="E622"/>
      <c r="F622"/>
      <c r="G622"/>
      <c r="H622"/>
      <c r="I622"/>
      <c r="J622"/>
    </row>
    <row r="623" spans="1:10">
      <c r="A623"/>
      <c r="B623"/>
      <c r="C623"/>
      <c r="D623" s="877"/>
      <c r="E623"/>
      <c r="F623"/>
      <c r="G623"/>
      <c r="H623"/>
      <c r="I623"/>
      <c r="J623"/>
    </row>
    <row r="624" spans="1:10">
      <c r="A624"/>
      <c r="B624"/>
      <c r="C624"/>
      <c r="D624" s="877"/>
      <c r="E624"/>
      <c r="F624"/>
      <c r="G624"/>
      <c r="H624"/>
      <c r="I624"/>
      <c r="J624"/>
    </row>
    <row r="625" spans="1:10">
      <c r="A625"/>
      <c r="B625"/>
      <c r="C625"/>
      <c r="D625" s="877"/>
      <c r="E625"/>
      <c r="F625"/>
      <c r="G625"/>
      <c r="H625"/>
      <c r="I625"/>
      <c r="J625"/>
    </row>
    <row r="626" spans="1:10">
      <c r="A626"/>
      <c r="B626"/>
      <c r="C626"/>
      <c r="D626" s="877"/>
      <c r="E626"/>
      <c r="F626"/>
      <c r="G626"/>
      <c r="H626"/>
      <c r="I626"/>
      <c r="J626"/>
    </row>
    <row r="627" spans="1:10">
      <c r="A627"/>
      <c r="B627"/>
      <c r="C627"/>
      <c r="D627" s="877"/>
      <c r="E627"/>
      <c r="F627"/>
      <c r="G627"/>
      <c r="H627"/>
      <c r="I627"/>
      <c r="J627"/>
    </row>
    <row r="628" spans="1:10">
      <c r="A628"/>
      <c r="B628"/>
      <c r="C628"/>
      <c r="D628" s="877"/>
      <c r="E628"/>
      <c r="F628"/>
      <c r="G628"/>
      <c r="H628"/>
      <c r="I628"/>
      <c r="J628"/>
    </row>
    <row r="629" spans="1:10">
      <c r="A629"/>
      <c r="B629"/>
      <c r="C629"/>
      <c r="D629" s="877"/>
      <c r="E629"/>
      <c r="F629"/>
      <c r="G629"/>
      <c r="H629"/>
      <c r="I629"/>
      <c r="J629"/>
    </row>
    <row r="630" spans="1:10">
      <c r="A630"/>
      <c r="B630"/>
      <c r="C630"/>
      <c r="D630" s="877"/>
      <c r="E630"/>
      <c r="F630"/>
      <c r="G630"/>
      <c r="H630"/>
      <c r="I630"/>
      <c r="J630"/>
    </row>
    <row r="631" spans="1:10">
      <c r="A631"/>
      <c r="B631"/>
      <c r="C631"/>
      <c r="D631" s="877"/>
      <c r="E631"/>
      <c r="F631"/>
      <c r="G631"/>
      <c r="H631"/>
      <c r="I631"/>
      <c r="J631"/>
    </row>
    <row r="632" spans="1:10">
      <c r="A632"/>
      <c r="B632"/>
      <c r="C632"/>
      <c r="D632" s="877"/>
      <c r="E632"/>
      <c r="F632"/>
      <c r="G632"/>
      <c r="H632"/>
      <c r="I632"/>
      <c r="J632"/>
    </row>
    <row r="633" spans="1:10">
      <c r="A633"/>
      <c r="B633"/>
      <c r="C633"/>
      <c r="D633" s="877"/>
      <c r="E633"/>
      <c r="F633"/>
      <c r="G633"/>
      <c r="H633"/>
      <c r="I633"/>
      <c r="J633"/>
    </row>
    <row r="634" spans="1:10">
      <c r="A634"/>
      <c r="B634"/>
      <c r="C634"/>
      <c r="D634" s="877"/>
      <c r="E634"/>
      <c r="F634"/>
      <c r="G634"/>
      <c r="H634"/>
      <c r="I634"/>
      <c r="J634"/>
    </row>
    <row r="635" spans="1:10">
      <c r="A635"/>
      <c r="B635"/>
      <c r="C635"/>
      <c r="D635" s="877"/>
      <c r="E635"/>
      <c r="F635"/>
      <c r="G635"/>
      <c r="H635"/>
      <c r="I635"/>
      <c r="J635"/>
    </row>
    <row r="636" spans="1:10">
      <c r="A636"/>
      <c r="B636"/>
      <c r="C636"/>
      <c r="D636" s="877"/>
      <c r="E636"/>
      <c r="F636"/>
      <c r="G636"/>
      <c r="H636"/>
      <c r="I636"/>
      <c r="J636"/>
    </row>
    <row r="637" spans="1:10">
      <c r="A637"/>
      <c r="B637"/>
      <c r="C637"/>
      <c r="D637" s="877"/>
      <c r="E637"/>
      <c r="F637"/>
      <c r="G637"/>
      <c r="H637"/>
      <c r="I637"/>
      <c r="J637"/>
    </row>
    <row r="638" spans="1:10">
      <c r="A638"/>
      <c r="B638"/>
      <c r="C638"/>
      <c r="D638" s="877"/>
      <c r="E638"/>
      <c r="F638"/>
      <c r="G638"/>
      <c r="H638"/>
      <c r="I638"/>
      <c r="J638"/>
    </row>
    <row r="639" spans="1:10">
      <c r="A639"/>
      <c r="B639"/>
      <c r="C639"/>
      <c r="D639" s="877"/>
      <c r="E639"/>
      <c r="F639"/>
      <c r="G639"/>
      <c r="H639"/>
      <c r="I639"/>
      <c r="J639"/>
    </row>
    <row r="640" spans="1:10">
      <c r="A640"/>
      <c r="B640"/>
      <c r="C640"/>
      <c r="D640" s="877"/>
      <c r="E640"/>
      <c r="F640"/>
      <c r="G640"/>
      <c r="H640"/>
      <c r="I640"/>
      <c r="J640"/>
    </row>
    <row r="641" spans="1:10">
      <c r="A641"/>
      <c r="B641"/>
      <c r="C641"/>
      <c r="D641" s="877"/>
      <c r="E641"/>
      <c r="F641"/>
      <c r="G641"/>
      <c r="H641"/>
      <c r="I641"/>
      <c r="J641"/>
    </row>
    <row r="642" spans="1:10">
      <c r="A642"/>
      <c r="B642"/>
      <c r="C642"/>
      <c r="D642" s="877"/>
      <c r="E642"/>
      <c r="F642"/>
      <c r="G642"/>
      <c r="H642"/>
      <c r="I642"/>
      <c r="J642"/>
    </row>
    <row r="643" spans="1:10">
      <c r="A643"/>
      <c r="B643"/>
      <c r="C643"/>
      <c r="D643" s="877"/>
      <c r="E643"/>
      <c r="F643"/>
      <c r="G643"/>
      <c r="H643"/>
      <c r="I643"/>
      <c r="J643"/>
    </row>
    <row r="644" spans="1:10">
      <c r="A644"/>
      <c r="B644"/>
      <c r="C644"/>
      <c r="D644" s="877"/>
      <c r="E644"/>
      <c r="F644"/>
      <c r="G644"/>
      <c r="H644"/>
      <c r="I644"/>
      <c r="J644"/>
    </row>
    <row r="645" spans="1:10">
      <c r="A645"/>
      <c r="B645"/>
      <c r="C645"/>
      <c r="D645" s="877"/>
      <c r="E645"/>
      <c r="F645"/>
      <c r="G645"/>
      <c r="H645"/>
      <c r="I645"/>
      <c r="J645"/>
    </row>
    <row r="646" spans="1:10">
      <c r="A646"/>
      <c r="B646"/>
      <c r="C646"/>
      <c r="D646" s="877"/>
      <c r="E646"/>
      <c r="F646"/>
      <c r="G646"/>
      <c r="H646"/>
      <c r="I646"/>
      <c r="J646"/>
    </row>
    <row r="647" spans="1:10">
      <c r="A647"/>
      <c r="B647"/>
      <c r="C647"/>
      <c r="D647" s="877"/>
      <c r="E647"/>
      <c r="F647"/>
      <c r="G647"/>
      <c r="H647"/>
      <c r="I647"/>
      <c r="J647"/>
    </row>
    <row r="648" spans="1:10">
      <c r="A648"/>
      <c r="B648"/>
      <c r="C648"/>
      <c r="D648" s="877"/>
      <c r="E648"/>
      <c r="F648"/>
      <c r="G648"/>
      <c r="H648"/>
      <c r="I648"/>
      <c r="J648"/>
    </row>
    <row r="649" spans="1:10">
      <c r="A649"/>
      <c r="B649"/>
      <c r="C649"/>
      <c r="D649" s="877"/>
      <c r="E649"/>
      <c r="F649"/>
      <c r="G649"/>
      <c r="H649"/>
      <c r="I649"/>
      <c r="J649"/>
    </row>
    <row r="650" spans="1:10">
      <c r="A650"/>
      <c r="B650"/>
      <c r="C650"/>
      <c r="D650" s="877"/>
      <c r="E650"/>
      <c r="F650"/>
      <c r="G650"/>
      <c r="H650"/>
      <c r="I650"/>
      <c r="J650"/>
    </row>
    <row r="651" spans="1:10">
      <c r="A651"/>
      <c r="B651"/>
      <c r="C651"/>
      <c r="D651" s="877"/>
      <c r="E651"/>
      <c r="F651"/>
      <c r="G651"/>
      <c r="H651"/>
      <c r="I651"/>
      <c r="J651"/>
    </row>
    <row r="652" spans="1:10">
      <c r="A652"/>
      <c r="B652"/>
      <c r="C652"/>
      <c r="D652" s="877"/>
      <c r="E652"/>
      <c r="F652"/>
      <c r="G652"/>
      <c r="H652"/>
      <c r="I652"/>
      <c r="J652"/>
    </row>
    <row r="653" spans="1:10">
      <c r="A653"/>
      <c r="B653"/>
      <c r="C653"/>
      <c r="D653" s="877"/>
      <c r="E653"/>
      <c r="F653"/>
      <c r="G653"/>
      <c r="H653"/>
      <c r="I653"/>
      <c r="J653"/>
    </row>
    <row r="654" spans="1:10">
      <c r="A654"/>
      <c r="B654"/>
      <c r="C654"/>
      <c r="D654" s="877"/>
      <c r="E654"/>
      <c r="F654"/>
      <c r="G654"/>
      <c r="H654"/>
      <c r="I654"/>
      <c r="J654"/>
    </row>
    <row r="655" spans="1:10">
      <c r="A655"/>
      <c r="B655"/>
      <c r="C655"/>
      <c r="D655" s="877"/>
      <c r="E655"/>
      <c r="F655"/>
      <c r="G655"/>
      <c r="H655"/>
      <c r="I655"/>
      <c r="J655"/>
    </row>
    <row r="656" spans="1:10">
      <c r="A656"/>
      <c r="B656"/>
      <c r="C656"/>
      <c r="D656" s="877"/>
      <c r="E656"/>
      <c r="F656"/>
      <c r="G656"/>
      <c r="H656"/>
      <c r="I656"/>
      <c r="J656"/>
    </row>
    <row r="657" spans="1:10">
      <c r="A657"/>
      <c r="B657"/>
      <c r="C657"/>
      <c r="D657" s="877"/>
      <c r="E657"/>
      <c r="F657"/>
      <c r="G657"/>
      <c r="H657"/>
      <c r="I657"/>
      <c r="J657"/>
    </row>
    <row r="658" spans="1:10">
      <c r="A658"/>
      <c r="B658"/>
      <c r="C658"/>
      <c r="D658" s="877"/>
      <c r="E658"/>
      <c r="F658"/>
      <c r="G658"/>
      <c r="H658"/>
      <c r="I658"/>
      <c r="J658"/>
    </row>
    <row r="659" spans="1:10">
      <c r="A659"/>
      <c r="B659"/>
      <c r="C659"/>
      <c r="D659" s="877"/>
      <c r="E659"/>
      <c r="F659"/>
      <c r="G659"/>
      <c r="H659"/>
      <c r="I659"/>
      <c r="J659"/>
    </row>
    <row r="660" spans="1:10">
      <c r="A660"/>
      <c r="B660"/>
      <c r="C660"/>
      <c r="D660" s="877"/>
      <c r="E660"/>
      <c r="F660"/>
      <c r="G660"/>
      <c r="H660"/>
      <c r="I660"/>
      <c r="J660"/>
    </row>
    <row r="661" spans="1:10">
      <c r="A661"/>
      <c r="B661"/>
      <c r="C661"/>
      <c r="D661" s="877"/>
      <c r="E661"/>
      <c r="F661"/>
      <c r="G661"/>
      <c r="H661"/>
      <c r="I661"/>
      <c r="J661"/>
    </row>
    <row r="662" spans="1:10">
      <c r="A662"/>
      <c r="B662"/>
      <c r="C662"/>
      <c r="D662" s="877"/>
      <c r="E662"/>
      <c r="F662"/>
      <c r="G662"/>
      <c r="H662"/>
      <c r="I662"/>
      <c r="J662"/>
    </row>
    <row r="663" spans="1:10">
      <c r="A663"/>
      <c r="B663"/>
      <c r="C663"/>
      <c r="D663" s="877"/>
      <c r="E663"/>
      <c r="F663"/>
      <c r="G663"/>
      <c r="H663"/>
      <c r="I663"/>
      <c r="J663"/>
    </row>
    <row r="664" spans="1:10">
      <c r="A664"/>
      <c r="B664"/>
      <c r="C664"/>
      <c r="D664" s="877"/>
      <c r="E664"/>
      <c r="F664"/>
      <c r="G664"/>
      <c r="H664"/>
      <c r="I664"/>
      <c r="J664"/>
    </row>
    <row r="665" spans="1:10">
      <c r="A665"/>
      <c r="B665"/>
      <c r="C665"/>
      <c r="D665" s="877"/>
      <c r="E665"/>
      <c r="F665"/>
      <c r="G665"/>
      <c r="H665"/>
      <c r="I665"/>
      <c r="J665"/>
    </row>
    <row r="666" spans="1:10">
      <c r="A666"/>
      <c r="B666"/>
      <c r="C666"/>
      <c r="D666" s="877"/>
      <c r="E666"/>
      <c r="F666"/>
      <c r="G666"/>
      <c r="H666"/>
      <c r="I666"/>
      <c r="J666"/>
    </row>
    <row r="667" spans="1:10">
      <c r="A667"/>
      <c r="B667"/>
      <c r="C667"/>
      <c r="D667" s="877"/>
      <c r="E667"/>
      <c r="F667"/>
      <c r="G667"/>
      <c r="H667"/>
      <c r="I667"/>
      <c r="J667"/>
    </row>
    <row r="668" spans="1:10">
      <c r="A668"/>
      <c r="B668"/>
      <c r="C668"/>
      <c r="D668" s="877"/>
      <c r="E668"/>
      <c r="F668"/>
      <c r="G668"/>
      <c r="H668"/>
      <c r="I668"/>
      <c r="J668"/>
    </row>
    <row r="669" spans="1:10">
      <c r="A669"/>
      <c r="B669"/>
      <c r="C669"/>
      <c r="D669" s="877"/>
      <c r="E669"/>
      <c r="F669"/>
      <c r="G669"/>
      <c r="H669"/>
      <c r="I669"/>
      <c r="J669"/>
    </row>
    <row r="670" spans="1:10">
      <c r="A670"/>
      <c r="B670"/>
      <c r="C670"/>
      <c r="D670" s="877"/>
      <c r="E670"/>
      <c r="F670"/>
      <c r="G670"/>
      <c r="H670"/>
      <c r="I670"/>
      <c r="J670"/>
    </row>
    <row r="671" spans="1:10">
      <c r="A671"/>
      <c r="B671"/>
      <c r="C671"/>
      <c r="D671" s="877"/>
      <c r="E671"/>
      <c r="F671"/>
      <c r="G671"/>
      <c r="H671"/>
      <c r="I671"/>
      <c r="J671"/>
    </row>
    <row r="672" spans="1:10">
      <c r="A672"/>
      <c r="B672"/>
      <c r="C672"/>
      <c r="D672" s="877"/>
      <c r="E672"/>
      <c r="F672"/>
      <c r="G672"/>
      <c r="H672"/>
      <c r="I672"/>
      <c r="J672"/>
    </row>
    <row r="673" spans="1:10">
      <c r="A673"/>
      <c r="B673"/>
      <c r="C673"/>
      <c r="D673" s="877"/>
      <c r="E673"/>
      <c r="F673"/>
      <c r="G673"/>
      <c r="H673"/>
      <c r="I673"/>
      <c r="J673"/>
    </row>
    <row r="674" spans="1:10">
      <c r="A674"/>
      <c r="B674"/>
      <c r="C674"/>
      <c r="D674" s="877"/>
      <c r="E674"/>
      <c r="F674"/>
      <c r="G674"/>
      <c r="H674"/>
      <c r="I674"/>
      <c r="J674"/>
    </row>
    <row r="675" spans="1:10">
      <c r="A675"/>
      <c r="B675"/>
      <c r="C675"/>
      <c r="D675" s="877"/>
      <c r="E675"/>
      <c r="F675"/>
      <c r="G675"/>
      <c r="H675"/>
      <c r="I675"/>
      <c r="J675"/>
    </row>
    <row r="676" spans="1:10">
      <c r="A676"/>
      <c r="B676"/>
      <c r="C676"/>
      <c r="D676" s="877"/>
      <c r="E676"/>
      <c r="F676"/>
      <c r="G676"/>
      <c r="H676"/>
      <c r="I676"/>
      <c r="J676"/>
    </row>
    <row r="677" spans="1:10">
      <c r="A677"/>
      <c r="B677"/>
      <c r="C677"/>
      <c r="D677" s="877"/>
      <c r="E677"/>
      <c r="F677"/>
      <c r="G677"/>
      <c r="H677"/>
      <c r="I677"/>
      <c r="J677"/>
    </row>
    <row r="678" spans="1:10">
      <c r="A678"/>
      <c r="B678"/>
      <c r="C678"/>
      <c r="D678" s="877"/>
      <c r="E678"/>
      <c r="F678"/>
      <c r="G678"/>
      <c r="H678"/>
      <c r="I678"/>
      <c r="J678"/>
    </row>
    <row r="679" spans="1:10">
      <c r="A679"/>
      <c r="B679"/>
      <c r="C679"/>
      <c r="D679" s="877"/>
      <c r="E679"/>
      <c r="F679"/>
      <c r="G679"/>
      <c r="H679"/>
      <c r="I679"/>
      <c r="J679"/>
    </row>
    <row r="680" spans="1:10">
      <c r="A680"/>
      <c r="B680"/>
      <c r="C680"/>
      <c r="D680" s="877"/>
      <c r="E680"/>
      <c r="F680"/>
      <c r="G680"/>
      <c r="H680"/>
      <c r="I680"/>
      <c r="J680"/>
    </row>
    <row r="681" spans="1:10">
      <c r="A681"/>
      <c r="B681"/>
      <c r="C681"/>
      <c r="D681" s="877"/>
      <c r="E681"/>
      <c r="F681"/>
      <c r="G681"/>
      <c r="H681"/>
      <c r="I681"/>
      <c r="J681"/>
    </row>
    <row r="682" spans="1:10">
      <c r="A682"/>
      <c r="B682"/>
      <c r="C682"/>
      <c r="D682" s="877"/>
      <c r="E682"/>
      <c r="F682"/>
      <c r="G682"/>
      <c r="H682"/>
      <c r="I682"/>
      <c r="J682"/>
    </row>
    <row r="683" spans="1:10">
      <c r="A683"/>
      <c r="B683"/>
      <c r="C683"/>
      <c r="D683" s="877"/>
      <c r="E683"/>
      <c r="F683"/>
      <c r="G683"/>
      <c r="H683"/>
      <c r="I683"/>
      <c r="J683"/>
    </row>
    <row r="684" spans="1:10">
      <c r="A684"/>
      <c r="B684"/>
      <c r="C684"/>
      <c r="D684" s="877"/>
      <c r="E684"/>
      <c r="F684"/>
      <c r="G684"/>
      <c r="H684"/>
      <c r="I684"/>
      <c r="J684"/>
    </row>
    <row r="685" spans="1:10">
      <c r="A685"/>
      <c r="B685"/>
      <c r="C685"/>
      <c r="D685" s="877"/>
      <c r="E685"/>
      <c r="F685"/>
      <c r="G685"/>
      <c r="H685"/>
      <c r="I685"/>
      <c r="J685"/>
    </row>
    <row r="686" spans="1:10">
      <c r="A686"/>
      <c r="B686"/>
      <c r="C686"/>
      <c r="D686" s="877"/>
      <c r="E686"/>
      <c r="F686"/>
      <c r="G686"/>
      <c r="H686"/>
      <c r="I686"/>
      <c r="J686"/>
    </row>
    <row r="687" spans="1:10">
      <c r="A687"/>
      <c r="B687"/>
      <c r="C687"/>
      <c r="D687" s="877"/>
      <c r="E687"/>
      <c r="F687"/>
      <c r="G687"/>
      <c r="H687"/>
      <c r="I687"/>
      <c r="J687"/>
    </row>
    <row r="688" spans="1:10">
      <c r="A688"/>
      <c r="B688"/>
      <c r="C688"/>
      <c r="D688" s="877"/>
      <c r="E688"/>
      <c r="F688"/>
      <c r="G688"/>
      <c r="H688"/>
      <c r="I688"/>
      <c r="J688"/>
    </row>
    <row r="689" spans="1:10">
      <c r="A689"/>
      <c r="B689"/>
      <c r="C689"/>
      <c r="D689" s="877"/>
      <c r="E689"/>
      <c r="F689"/>
      <c r="G689"/>
      <c r="H689"/>
      <c r="I689"/>
      <c r="J689"/>
    </row>
    <row r="690" spans="1:10">
      <c r="A690"/>
      <c r="B690"/>
      <c r="C690"/>
      <c r="D690" s="877"/>
      <c r="E690"/>
      <c r="F690"/>
      <c r="G690"/>
      <c r="H690"/>
      <c r="I690"/>
      <c r="J690"/>
    </row>
    <row r="691" spans="1:10">
      <c r="A691"/>
      <c r="B691"/>
      <c r="C691"/>
      <c r="D691" s="877"/>
      <c r="E691"/>
      <c r="F691"/>
      <c r="G691"/>
      <c r="H691"/>
      <c r="I691"/>
      <c r="J691"/>
    </row>
    <row r="692" spans="1:10">
      <c r="A692"/>
      <c r="B692"/>
      <c r="C692"/>
      <c r="D692" s="877"/>
      <c r="E692"/>
      <c r="F692"/>
      <c r="G692"/>
      <c r="H692"/>
      <c r="I692"/>
      <c r="J692"/>
    </row>
    <row r="693" spans="1:10">
      <c r="A693"/>
      <c r="B693"/>
      <c r="C693"/>
      <c r="D693" s="877"/>
      <c r="E693"/>
      <c r="F693"/>
      <c r="G693"/>
      <c r="H693"/>
      <c r="I693"/>
      <c r="J693"/>
    </row>
    <row r="694" spans="1:10">
      <c r="A694"/>
      <c r="B694"/>
      <c r="C694"/>
      <c r="D694" s="877"/>
      <c r="E694"/>
      <c r="F694"/>
      <c r="G694"/>
      <c r="H694"/>
      <c r="I694"/>
      <c r="J694"/>
    </row>
    <row r="695" spans="1:10">
      <c r="A695"/>
      <c r="B695"/>
      <c r="C695"/>
      <c r="D695" s="877"/>
      <c r="E695"/>
      <c r="F695"/>
      <c r="G695"/>
      <c r="H695"/>
      <c r="I695"/>
      <c r="J695"/>
    </row>
    <row r="696" spans="1:10">
      <c r="A696"/>
      <c r="B696"/>
      <c r="C696"/>
      <c r="D696" s="877"/>
      <c r="E696"/>
      <c r="F696"/>
      <c r="G696"/>
      <c r="H696"/>
      <c r="I696"/>
      <c r="J696"/>
    </row>
    <row r="697" spans="1:10">
      <c r="A697"/>
      <c r="B697"/>
      <c r="C697"/>
      <c r="D697" s="877"/>
      <c r="E697"/>
      <c r="F697"/>
      <c r="G697"/>
      <c r="H697"/>
      <c r="I697"/>
      <c r="J697"/>
    </row>
    <row r="698" spans="1:10">
      <c r="A698"/>
      <c r="B698"/>
      <c r="C698"/>
      <c r="D698" s="877"/>
      <c r="E698"/>
      <c r="F698"/>
      <c r="G698"/>
      <c r="H698"/>
      <c r="I698"/>
      <c r="J698"/>
    </row>
    <row r="699" spans="1:10">
      <c r="A699"/>
      <c r="B699"/>
      <c r="C699"/>
      <c r="D699" s="877"/>
      <c r="E699"/>
      <c r="F699"/>
      <c r="G699"/>
      <c r="H699"/>
      <c r="I699"/>
      <c r="J699"/>
    </row>
    <row r="700" spans="1:10">
      <c r="A700"/>
      <c r="B700"/>
      <c r="C700"/>
      <c r="D700" s="877"/>
      <c r="E700"/>
      <c r="F700"/>
      <c r="G700"/>
      <c r="H700"/>
      <c r="I700"/>
      <c r="J700"/>
    </row>
    <row r="701" spans="1:10">
      <c r="A701"/>
      <c r="B701"/>
      <c r="C701"/>
      <c r="D701" s="877"/>
      <c r="E701"/>
      <c r="F701"/>
      <c r="G701"/>
      <c r="H701"/>
      <c r="I701"/>
      <c r="J701"/>
    </row>
    <row r="702" spans="1:10">
      <c r="A702"/>
      <c r="B702"/>
      <c r="C702"/>
      <c r="D702" s="877"/>
      <c r="E702"/>
      <c r="F702"/>
      <c r="G702"/>
      <c r="H702"/>
      <c r="I702"/>
      <c r="J702"/>
    </row>
    <row r="703" spans="1:10">
      <c r="A703"/>
      <c r="B703"/>
      <c r="C703"/>
      <c r="D703" s="877"/>
      <c r="E703"/>
      <c r="F703"/>
      <c r="G703"/>
      <c r="H703"/>
      <c r="I703"/>
      <c r="J703"/>
    </row>
    <row r="704" spans="1:10">
      <c r="A704"/>
      <c r="B704"/>
      <c r="C704"/>
      <c r="D704" s="877"/>
      <c r="E704"/>
      <c r="F704"/>
      <c r="G704"/>
      <c r="H704"/>
      <c r="I704"/>
      <c r="J704"/>
    </row>
    <row r="705" spans="1:10">
      <c r="A705"/>
      <c r="B705"/>
      <c r="C705"/>
      <c r="D705" s="877"/>
      <c r="E705"/>
      <c r="F705"/>
      <c r="G705"/>
      <c r="H705"/>
      <c r="I705"/>
      <c r="J705"/>
    </row>
    <row r="706" spans="1:10">
      <c r="A706"/>
      <c r="B706"/>
      <c r="C706"/>
      <c r="D706" s="877"/>
      <c r="E706"/>
      <c r="F706"/>
      <c r="G706"/>
      <c r="H706"/>
      <c r="I706"/>
      <c r="J706"/>
    </row>
    <row r="707" spans="1:10">
      <c r="A707"/>
      <c r="B707"/>
      <c r="C707"/>
      <c r="D707" s="877"/>
      <c r="E707"/>
      <c r="F707"/>
      <c r="G707"/>
      <c r="H707"/>
      <c r="I707"/>
      <c r="J707"/>
    </row>
    <row r="708" spans="1:10">
      <c r="A708"/>
      <c r="B708"/>
      <c r="C708"/>
      <c r="D708" s="877"/>
      <c r="E708"/>
      <c r="F708"/>
      <c r="G708"/>
      <c r="H708"/>
      <c r="I708"/>
      <c r="J708"/>
    </row>
    <row r="709" spans="1:10">
      <c r="A709"/>
      <c r="B709"/>
      <c r="C709"/>
      <c r="D709" s="877"/>
      <c r="E709"/>
      <c r="F709"/>
      <c r="G709"/>
      <c r="H709"/>
      <c r="I709"/>
      <c r="J709"/>
    </row>
    <row r="710" spans="1:10">
      <c r="A710"/>
      <c r="B710"/>
      <c r="C710"/>
      <c r="D710" s="877"/>
      <c r="E710"/>
      <c r="F710"/>
      <c r="G710"/>
      <c r="H710"/>
      <c r="I710"/>
      <c r="J710"/>
    </row>
    <row r="711" spans="1:10">
      <c r="A711"/>
      <c r="B711"/>
      <c r="C711"/>
      <c r="D711" s="877"/>
      <c r="E711"/>
      <c r="F711"/>
      <c r="G711"/>
      <c r="H711"/>
      <c r="I711"/>
      <c r="J711"/>
    </row>
    <row r="712" spans="1:10">
      <c r="A712"/>
      <c r="B712"/>
      <c r="C712"/>
      <c r="D712" s="877"/>
      <c r="E712"/>
      <c r="F712"/>
      <c r="G712"/>
      <c r="H712"/>
      <c r="I712"/>
      <c r="J712"/>
    </row>
    <row r="713" spans="1:10">
      <c r="A713"/>
      <c r="B713"/>
      <c r="C713"/>
      <c r="D713" s="877"/>
      <c r="E713"/>
      <c r="F713"/>
      <c r="G713"/>
      <c r="H713"/>
      <c r="I713"/>
      <c r="J713"/>
    </row>
    <row r="714" spans="1:10">
      <c r="A714"/>
      <c r="B714"/>
      <c r="C714"/>
      <c r="D714" s="877"/>
      <c r="E714"/>
      <c r="F714"/>
      <c r="G714"/>
      <c r="H714"/>
      <c r="I714"/>
      <c r="J714"/>
    </row>
    <row r="715" spans="1:10">
      <c r="A715"/>
      <c r="B715"/>
      <c r="C715"/>
      <c r="D715" s="877"/>
      <c r="E715"/>
      <c r="F715"/>
      <c r="G715"/>
      <c r="H715"/>
      <c r="I715"/>
      <c r="J715"/>
    </row>
    <row r="716" spans="1:10">
      <c r="A716"/>
      <c r="B716"/>
      <c r="C716"/>
      <c r="D716" s="877"/>
      <c r="E716"/>
      <c r="F716"/>
      <c r="G716"/>
      <c r="H716"/>
      <c r="I716"/>
      <c r="J716"/>
    </row>
    <row r="717" spans="1:10">
      <c r="A717"/>
      <c r="B717"/>
      <c r="C717"/>
      <c r="D717" s="877"/>
      <c r="E717"/>
      <c r="F717"/>
      <c r="G717"/>
      <c r="H717"/>
      <c r="I717"/>
      <c r="J717"/>
    </row>
    <row r="718" spans="1:10">
      <c r="A718"/>
      <c r="B718"/>
      <c r="C718"/>
      <c r="D718" s="877"/>
      <c r="E718"/>
      <c r="F718"/>
      <c r="G718"/>
      <c r="H718"/>
      <c r="I718"/>
      <c r="J718"/>
    </row>
    <row r="719" spans="1:10">
      <c r="A719"/>
      <c r="B719"/>
      <c r="C719"/>
      <c r="D719" s="877"/>
      <c r="E719"/>
      <c r="F719"/>
      <c r="G719"/>
      <c r="H719"/>
      <c r="I719"/>
      <c r="J719"/>
    </row>
    <row r="720" spans="1:10">
      <c r="A720"/>
      <c r="B720"/>
      <c r="C720"/>
      <c r="D720" s="877"/>
      <c r="E720"/>
      <c r="F720"/>
      <c r="G720"/>
      <c r="H720"/>
      <c r="I720"/>
      <c r="J720"/>
    </row>
    <row r="721" spans="1:10">
      <c r="A721"/>
      <c r="B721"/>
      <c r="C721"/>
      <c r="D721" s="877"/>
      <c r="E721"/>
      <c r="F721"/>
      <c r="G721"/>
      <c r="H721"/>
      <c r="I721"/>
      <c r="J721"/>
    </row>
    <row r="722" spans="1:10">
      <c r="A722"/>
      <c r="B722"/>
      <c r="C722"/>
      <c r="D722" s="877"/>
      <c r="E722"/>
      <c r="F722"/>
      <c r="G722"/>
      <c r="H722"/>
      <c r="I722"/>
      <c r="J722"/>
    </row>
    <row r="723" spans="1:10">
      <c r="A723"/>
      <c r="B723"/>
      <c r="C723"/>
      <c r="D723" s="877"/>
      <c r="E723"/>
      <c r="F723"/>
      <c r="G723"/>
      <c r="H723"/>
      <c r="I723"/>
      <c r="J723"/>
    </row>
    <row r="724" spans="1:10">
      <c r="A724"/>
      <c r="B724"/>
      <c r="C724"/>
      <c r="D724" s="877"/>
      <c r="E724"/>
      <c r="F724"/>
      <c r="G724"/>
      <c r="H724"/>
      <c r="I724"/>
      <c r="J724"/>
    </row>
    <row r="725" spans="1:10">
      <c r="A725"/>
      <c r="B725"/>
      <c r="C725"/>
      <c r="D725" s="877"/>
      <c r="E725"/>
      <c r="F725"/>
      <c r="G725"/>
      <c r="H725"/>
      <c r="I725"/>
      <c r="J725"/>
    </row>
    <row r="726" spans="1:10">
      <c r="A726"/>
      <c r="B726"/>
      <c r="C726"/>
      <c r="D726" s="877"/>
      <c r="E726"/>
      <c r="F726"/>
      <c r="G726"/>
      <c r="H726"/>
      <c r="I726"/>
      <c r="J726"/>
    </row>
    <row r="727" spans="1:10">
      <c r="A727"/>
      <c r="B727"/>
      <c r="C727"/>
      <c r="D727" s="877"/>
      <c r="E727"/>
      <c r="F727"/>
      <c r="G727"/>
      <c r="H727"/>
      <c r="I727"/>
      <c r="J727"/>
    </row>
    <row r="728" spans="1:10">
      <c r="A728"/>
      <c r="B728"/>
      <c r="C728"/>
      <c r="D728" s="877"/>
      <c r="E728"/>
      <c r="F728"/>
      <c r="G728"/>
      <c r="H728"/>
      <c r="I728"/>
      <c r="J728"/>
    </row>
    <row r="729" spans="1:10">
      <c r="A729"/>
      <c r="B729"/>
      <c r="C729"/>
      <c r="D729" s="877"/>
      <c r="E729"/>
      <c r="F729"/>
      <c r="G729"/>
      <c r="H729"/>
      <c r="I729"/>
      <c r="J729"/>
    </row>
    <row r="730" spans="1:10">
      <c r="A730"/>
      <c r="B730"/>
      <c r="C730"/>
      <c r="D730" s="877"/>
      <c r="E730"/>
      <c r="F730"/>
      <c r="G730"/>
      <c r="H730"/>
      <c r="I730"/>
      <c r="J730"/>
    </row>
    <row r="731" spans="1:10">
      <c r="A731"/>
      <c r="B731"/>
      <c r="C731"/>
      <c r="D731" s="877"/>
      <c r="E731"/>
      <c r="F731"/>
      <c r="G731"/>
      <c r="H731"/>
      <c r="I731"/>
      <c r="J731"/>
    </row>
    <row r="732" spans="1:10">
      <c r="A732"/>
      <c r="B732"/>
      <c r="C732"/>
      <c r="D732" s="877"/>
      <c r="E732"/>
      <c r="F732"/>
      <c r="G732"/>
      <c r="H732"/>
      <c r="I732"/>
      <c r="J732"/>
    </row>
    <row r="733" spans="1:10">
      <c r="A733"/>
      <c r="B733"/>
      <c r="C733"/>
      <c r="D733" s="877"/>
      <c r="E733"/>
      <c r="F733"/>
      <c r="G733"/>
      <c r="H733"/>
      <c r="I733"/>
      <c r="J733"/>
    </row>
    <row r="734" spans="1:10">
      <c r="A734"/>
      <c r="B734"/>
      <c r="C734"/>
      <c r="D734" s="877"/>
      <c r="E734"/>
      <c r="F734"/>
      <c r="G734"/>
      <c r="H734"/>
      <c r="I734"/>
      <c r="J734"/>
    </row>
    <row r="735" spans="1:10">
      <c r="A735"/>
      <c r="B735"/>
      <c r="C735"/>
      <c r="D735" s="877"/>
      <c r="E735"/>
      <c r="F735"/>
      <c r="G735"/>
      <c r="H735"/>
      <c r="I735"/>
      <c r="J735"/>
    </row>
    <row r="736" spans="1:10">
      <c r="A736"/>
      <c r="B736"/>
      <c r="C736"/>
      <c r="D736" s="877"/>
      <c r="E736"/>
      <c r="F736"/>
      <c r="G736"/>
      <c r="H736"/>
      <c r="I736"/>
      <c r="J736"/>
    </row>
    <row r="737" spans="1:10">
      <c r="A737"/>
      <c r="B737"/>
      <c r="C737"/>
      <c r="D737" s="877"/>
      <c r="E737"/>
      <c r="F737"/>
      <c r="G737"/>
      <c r="H737"/>
      <c r="I737"/>
      <c r="J737"/>
    </row>
    <row r="738" spans="1:10">
      <c r="A738"/>
      <c r="B738"/>
      <c r="C738"/>
      <c r="D738" s="877"/>
      <c r="E738"/>
      <c r="F738"/>
      <c r="G738"/>
      <c r="H738"/>
      <c r="I738"/>
      <c r="J738"/>
    </row>
    <row r="739" spans="1:10">
      <c r="A739"/>
      <c r="B739"/>
      <c r="C739"/>
      <c r="D739" s="877"/>
      <c r="E739"/>
      <c r="F739"/>
      <c r="G739"/>
      <c r="H739"/>
      <c r="I739"/>
      <c r="J739"/>
    </row>
    <row r="740" spans="1:10">
      <c r="A740"/>
      <c r="B740"/>
      <c r="C740"/>
      <c r="D740" s="877"/>
      <c r="E740"/>
      <c r="F740"/>
      <c r="G740"/>
      <c r="H740"/>
      <c r="I740"/>
      <c r="J740"/>
    </row>
    <row r="741" spans="1:10">
      <c r="A741"/>
      <c r="B741"/>
      <c r="C741"/>
      <c r="D741" s="877"/>
      <c r="E741"/>
      <c r="F741"/>
      <c r="G741"/>
      <c r="H741"/>
      <c r="I741"/>
      <c r="J741"/>
    </row>
    <row r="742" spans="1:10">
      <c r="A742"/>
      <c r="B742"/>
      <c r="C742"/>
      <c r="D742" s="877"/>
      <c r="E742"/>
      <c r="F742"/>
      <c r="G742"/>
      <c r="H742"/>
      <c r="I742"/>
      <c r="J742"/>
    </row>
    <row r="743" spans="1:10">
      <c r="A743"/>
      <c r="B743"/>
      <c r="C743"/>
      <c r="D743" s="877"/>
      <c r="E743"/>
      <c r="F743"/>
      <c r="G743"/>
      <c r="H743"/>
      <c r="I743"/>
      <c r="J743"/>
    </row>
    <row r="744" spans="1:10">
      <c r="A744"/>
      <c r="B744"/>
      <c r="C744"/>
      <c r="D744" s="877"/>
      <c r="E744"/>
      <c r="F744"/>
      <c r="G744"/>
      <c r="H744"/>
      <c r="I744"/>
      <c r="J744"/>
    </row>
    <row r="745" spans="1:10">
      <c r="A745"/>
      <c r="B745"/>
      <c r="C745"/>
      <c r="D745" s="877"/>
      <c r="E745"/>
      <c r="F745"/>
      <c r="G745"/>
      <c r="H745"/>
      <c r="I745"/>
      <c r="J745"/>
    </row>
    <row r="746" spans="1:10">
      <c r="A746"/>
      <c r="B746"/>
      <c r="C746"/>
      <c r="D746" s="877"/>
      <c r="E746"/>
      <c r="F746"/>
      <c r="G746"/>
      <c r="H746"/>
      <c r="I746"/>
      <c r="J746"/>
    </row>
    <row r="747" spans="1:10">
      <c r="A747"/>
      <c r="B747"/>
      <c r="C747"/>
      <c r="D747" s="877"/>
      <c r="E747"/>
      <c r="F747"/>
      <c r="G747"/>
      <c r="H747"/>
      <c r="I747"/>
      <c r="J747"/>
    </row>
    <row r="748" spans="1:10">
      <c r="A748"/>
      <c r="B748"/>
      <c r="C748"/>
      <c r="D748" s="877"/>
      <c r="E748"/>
      <c r="F748"/>
      <c r="G748"/>
      <c r="H748"/>
      <c r="I748"/>
      <c r="J748"/>
    </row>
    <row r="749" spans="1:10">
      <c r="A749"/>
      <c r="B749"/>
      <c r="C749"/>
      <c r="D749" s="877"/>
      <c r="E749"/>
      <c r="F749"/>
      <c r="G749"/>
      <c r="H749"/>
      <c r="I749"/>
      <c r="J749"/>
    </row>
    <row r="750" spans="1:10">
      <c r="A750"/>
      <c r="B750"/>
      <c r="C750"/>
      <c r="D750" s="877"/>
      <c r="E750"/>
      <c r="F750"/>
      <c r="G750"/>
      <c r="H750"/>
      <c r="I750"/>
      <c r="J750"/>
    </row>
    <row r="751" spans="1:10">
      <c r="A751"/>
      <c r="B751"/>
      <c r="C751"/>
      <c r="D751" s="877"/>
      <c r="E751"/>
      <c r="F751"/>
      <c r="G751"/>
      <c r="H751"/>
      <c r="I751"/>
      <c r="J751"/>
    </row>
    <row r="752" spans="1:10">
      <c r="A752"/>
      <c r="B752"/>
      <c r="C752"/>
      <c r="D752" s="877"/>
      <c r="E752"/>
      <c r="F752"/>
      <c r="G752"/>
      <c r="H752"/>
      <c r="I752"/>
      <c r="J752"/>
    </row>
    <row r="753" spans="1:10">
      <c r="A753"/>
      <c r="B753"/>
      <c r="C753"/>
      <c r="D753" s="877"/>
      <c r="E753"/>
      <c r="F753"/>
      <c r="G753"/>
      <c r="H753"/>
      <c r="I753"/>
      <c r="J753"/>
    </row>
    <row r="754" spans="1:10">
      <c r="A754"/>
      <c r="B754"/>
      <c r="C754"/>
      <c r="D754" s="877"/>
      <c r="E754"/>
      <c r="F754"/>
      <c r="G754"/>
      <c r="H754"/>
      <c r="I754"/>
      <c r="J754"/>
    </row>
    <row r="755" spans="1:10">
      <c r="A755"/>
      <c r="B755"/>
      <c r="C755"/>
      <c r="D755" s="877"/>
      <c r="E755"/>
      <c r="F755"/>
      <c r="G755"/>
      <c r="H755"/>
      <c r="I755"/>
      <c r="J755"/>
    </row>
    <row r="756" spans="1:10">
      <c r="A756"/>
      <c r="B756"/>
      <c r="C756"/>
      <c r="D756" s="877"/>
      <c r="E756"/>
      <c r="F756"/>
      <c r="G756"/>
      <c r="H756"/>
      <c r="I756"/>
      <c r="J756"/>
    </row>
    <row r="757" spans="1:10">
      <c r="A757"/>
      <c r="B757"/>
      <c r="C757"/>
      <c r="D757" s="877"/>
      <c r="E757"/>
      <c r="F757"/>
      <c r="G757"/>
      <c r="H757"/>
      <c r="I757"/>
      <c r="J757"/>
    </row>
    <row r="758" spans="1:10">
      <c r="A758"/>
      <c r="B758"/>
      <c r="C758"/>
      <c r="D758" s="877"/>
      <c r="E758"/>
      <c r="F758"/>
      <c r="G758"/>
      <c r="H758"/>
      <c r="I758"/>
      <c r="J758"/>
    </row>
    <row r="759" spans="1:10">
      <c r="A759"/>
      <c r="B759"/>
      <c r="C759"/>
      <c r="D759" s="877"/>
      <c r="E759"/>
      <c r="F759"/>
      <c r="G759"/>
      <c r="H759"/>
      <c r="I759"/>
      <c r="J759"/>
    </row>
    <row r="760" spans="1:10">
      <c r="A760"/>
      <c r="B760"/>
      <c r="C760"/>
      <c r="D760" s="877"/>
      <c r="E760"/>
      <c r="F760"/>
      <c r="G760"/>
      <c r="H760"/>
      <c r="I760"/>
      <c r="J760"/>
    </row>
    <row r="761" spans="1:10">
      <c r="A761"/>
      <c r="B761"/>
      <c r="C761"/>
      <c r="D761" s="877"/>
      <c r="E761"/>
      <c r="F761"/>
      <c r="G761"/>
      <c r="H761"/>
      <c r="I761"/>
      <c r="J761"/>
    </row>
    <row r="762" spans="1:10">
      <c r="A762"/>
      <c r="B762"/>
      <c r="C762"/>
      <c r="D762" s="877"/>
      <c r="E762"/>
      <c r="F762"/>
      <c r="G762"/>
      <c r="H762"/>
      <c r="I762"/>
      <c r="J762"/>
    </row>
    <row r="763" spans="1:10">
      <c r="A763"/>
      <c r="B763"/>
      <c r="C763"/>
      <c r="D763" s="877"/>
      <c r="E763"/>
      <c r="F763"/>
      <c r="G763"/>
      <c r="H763"/>
      <c r="I763"/>
      <c r="J763"/>
    </row>
    <row r="764" spans="1:10">
      <c r="A764"/>
      <c r="B764"/>
      <c r="C764"/>
      <c r="D764" s="877"/>
      <c r="E764"/>
      <c r="F764"/>
      <c r="G764"/>
      <c r="H764"/>
      <c r="I764"/>
      <c r="J764"/>
    </row>
    <row r="765" spans="1:10">
      <c r="A765"/>
      <c r="B765"/>
      <c r="C765"/>
      <c r="D765" s="877"/>
      <c r="E765"/>
      <c r="F765"/>
      <c r="G765"/>
      <c r="H765"/>
      <c r="I765"/>
      <c r="J765"/>
    </row>
    <row r="766" spans="1:10">
      <c r="A766"/>
      <c r="B766"/>
      <c r="C766"/>
      <c r="D766" s="877"/>
      <c r="E766"/>
      <c r="F766"/>
      <c r="G766"/>
      <c r="H766"/>
      <c r="I766"/>
      <c r="J766"/>
    </row>
    <row r="767" spans="1:10">
      <c r="A767"/>
      <c r="B767"/>
      <c r="C767"/>
      <c r="D767" s="877"/>
      <c r="E767"/>
      <c r="F767"/>
      <c r="G767"/>
      <c r="H767"/>
      <c r="I767"/>
      <c r="J767"/>
    </row>
    <row r="768" spans="1:10">
      <c r="A768"/>
      <c r="B768"/>
      <c r="C768"/>
      <c r="D768" s="877"/>
      <c r="E768"/>
      <c r="F768"/>
      <c r="G768"/>
      <c r="H768"/>
      <c r="I768"/>
      <c r="J768"/>
    </row>
    <row r="769" spans="1:10">
      <c r="A769"/>
      <c r="B769"/>
      <c r="C769"/>
      <c r="D769" s="877"/>
      <c r="E769"/>
      <c r="F769"/>
      <c r="G769"/>
      <c r="H769"/>
      <c r="I769"/>
      <c r="J769"/>
    </row>
    <row r="770" spans="1:10">
      <c r="A770"/>
      <c r="B770"/>
      <c r="C770"/>
      <c r="D770" s="877"/>
      <c r="E770"/>
      <c r="F770"/>
      <c r="G770"/>
      <c r="H770"/>
      <c r="I770"/>
      <c r="J770"/>
    </row>
    <row r="771" spans="1:10">
      <c r="A771"/>
      <c r="B771"/>
      <c r="C771"/>
      <c r="D771" s="877"/>
      <c r="E771"/>
      <c r="F771"/>
      <c r="G771"/>
      <c r="H771"/>
      <c r="I771"/>
      <c r="J771"/>
    </row>
    <row r="772" spans="1:10">
      <c r="A772"/>
      <c r="B772"/>
      <c r="C772"/>
      <c r="D772" s="877"/>
      <c r="E772"/>
      <c r="F772"/>
      <c r="G772"/>
      <c r="H772"/>
      <c r="I772"/>
      <c r="J772"/>
    </row>
    <row r="773" spans="1:10">
      <c r="A773"/>
      <c r="B773"/>
      <c r="C773"/>
      <c r="D773" s="877"/>
      <c r="E773"/>
      <c r="F773"/>
      <c r="G773"/>
      <c r="H773"/>
      <c r="I773"/>
      <c r="J773"/>
    </row>
    <row r="774" spans="1:10">
      <c r="A774"/>
      <c r="B774"/>
      <c r="C774"/>
      <c r="D774" s="877"/>
      <c r="E774"/>
      <c r="F774"/>
      <c r="G774"/>
      <c r="H774"/>
      <c r="I774"/>
      <c r="J774"/>
    </row>
    <row r="775" spans="1:10">
      <c r="A775"/>
      <c r="B775"/>
      <c r="C775"/>
      <c r="D775" s="877"/>
      <c r="E775"/>
      <c r="F775"/>
      <c r="G775"/>
      <c r="H775"/>
      <c r="I775"/>
      <c r="J775"/>
    </row>
    <row r="776" spans="1:10">
      <c r="A776"/>
      <c r="B776"/>
      <c r="C776"/>
      <c r="D776" s="877"/>
      <c r="E776"/>
      <c r="F776"/>
      <c r="G776"/>
      <c r="H776"/>
      <c r="I776"/>
      <c r="J776"/>
    </row>
    <row r="777" spans="1:10">
      <c r="A777"/>
      <c r="B777"/>
      <c r="C777"/>
      <c r="D777" s="877"/>
      <c r="E777"/>
      <c r="F777"/>
      <c r="G777"/>
      <c r="H777"/>
      <c r="I777"/>
      <c r="J777"/>
    </row>
    <row r="778" spans="1:10">
      <c r="A778"/>
      <c r="B778"/>
      <c r="C778"/>
      <c r="D778" s="877"/>
      <c r="E778"/>
      <c r="F778"/>
      <c r="G778"/>
      <c r="H778"/>
      <c r="I778"/>
      <c r="J778"/>
    </row>
    <row r="779" spans="1:10">
      <c r="A779"/>
      <c r="B779"/>
      <c r="C779"/>
      <c r="D779" s="877"/>
      <c r="E779"/>
      <c r="F779"/>
      <c r="G779"/>
      <c r="H779"/>
      <c r="I779"/>
      <c r="J779"/>
    </row>
    <row r="780" spans="1:10">
      <c r="A780"/>
      <c r="B780"/>
      <c r="C780"/>
      <c r="D780" s="877"/>
      <c r="E780"/>
      <c r="F780"/>
      <c r="G780"/>
      <c r="H780"/>
      <c r="I780"/>
      <c r="J780"/>
    </row>
    <row r="781" spans="1:10">
      <c r="A781"/>
      <c r="B781"/>
      <c r="C781"/>
      <c r="D781" s="877"/>
      <c r="E781"/>
      <c r="F781"/>
      <c r="G781"/>
      <c r="H781"/>
      <c r="I781"/>
      <c r="J781"/>
    </row>
    <row r="782" spans="1:10">
      <c r="A782"/>
      <c r="B782"/>
      <c r="C782"/>
      <c r="D782" s="877"/>
      <c r="E782"/>
      <c r="F782"/>
      <c r="G782"/>
      <c r="H782"/>
      <c r="I782"/>
      <c r="J782"/>
    </row>
    <row r="783" spans="1:10">
      <c r="A783"/>
      <c r="B783"/>
      <c r="C783"/>
      <c r="D783" s="877"/>
      <c r="E783"/>
      <c r="F783"/>
      <c r="G783"/>
      <c r="H783"/>
      <c r="I783"/>
      <c r="J783"/>
    </row>
    <row r="784" spans="1:10">
      <c r="A784"/>
      <c r="B784"/>
      <c r="C784"/>
      <c r="D784" s="877"/>
      <c r="E784"/>
      <c r="F784"/>
      <c r="G784"/>
      <c r="H784"/>
      <c r="I784"/>
      <c r="J784"/>
    </row>
    <row r="785" spans="1:10">
      <c r="A785"/>
      <c r="B785"/>
      <c r="C785"/>
      <c r="D785" s="877"/>
      <c r="E785"/>
      <c r="F785"/>
      <c r="G785"/>
      <c r="H785"/>
      <c r="I785"/>
      <c r="J785"/>
    </row>
    <row r="786" spans="1:10">
      <c r="A786"/>
      <c r="B786"/>
      <c r="C786"/>
      <c r="D786" s="877"/>
      <c r="E786"/>
      <c r="F786"/>
      <c r="G786"/>
      <c r="H786"/>
      <c r="I786"/>
      <c r="J786"/>
    </row>
    <row r="787" spans="1:10">
      <c r="A787"/>
      <c r="B787"/>
      <c r="C787"/>
      <c r="D787" s="877"/>
      <c r="E787"/>
      <c r="F787"/>
      <c r="G787"/>
      <c r="H787"/>
      <c r="I787"/>
      <c r="J787"/>
    </row>
    <row r="788" spans="1:10">
      <c r="A788"/>
      <c r="B788"/>
      <c r="C788"/>
      <c r="D788" s="877"/>
      <c r="E788"/>
      <c r="F788"/>
      <c r="G788"/>
      <c r="H788"/>
      <c r="I788"/>
      <c r="J788"/>
    </row>
    <row r="789" spans="1:10">
      <c r="A789"/>
      <c r="B789"/>
      <c r="C789"/>
      <c r="D789" s="877"/>
      <c r="E789"/>
      <c r="F789"/>
      <c r="G789"/>
      <c r="H789"/>
      <c r="I789"/>
      <c r="J789"/>
    </row>
    <row r="790" spans="1:10">
      <c r="A790"/>
      <c r="B790"/>
      <c r="C790"/>
      <c r="D790" s="877"/>
      <c r="E790"/>
      <c r="F790"/>
      <c r="G790"/>
      <c r="H790"/>
      <c r="I790"/>
      <c r="J790"/>
    </row>
    <row r="791" spans="1:10">
      <c r="A791"/>
      <c r="B791"/>
      <c r="C791"/>
      <c r="D791" s="877"/>
      <c r="E791"/>
      <c r="F791"/>
      <c r="G791"/>
      <c r="H791"/>
      <c r="I791"/>
      <c r="J791"/>
    </row>
    <row r="792" spans="1:10">
      <c r="A792"/>
      <c r="B792"/>
      <c r="C792"/>
      <c r="D792" s="877"/>
      <c r="E792"/>
      <c r="F792"/>
      <c r="G792"/>
      <c r="H792"/>
      <c r="I792"/>
      <c r="J792"/>
    </row>
    <row r="793" spans="1:10">
      <c r="A793"/>
      <c r="B793"/>
      <c r="C793"/>
      <c r="D793" s="877"/>
      <c r="E793"/>
      <c r="F793"/>
      <c r="G793"/>
      <c r="H793"/>
      <c r="I793"/>
      <c r="J793"/>
    </row>
    <row r="794" spans="1:10">
      <c r="A794"/>
      <c r="B794"/>
      <c r="C794"/>
      <c r="D794" s="877"/>
      <c r="E794"/>
      <c r="F794"/>
      <c r="G794"/>
      <c r="H794"/>
      <c r="I794"/>
      <c r="J794"/>
    </row>
    <row r="795" spans="1:10">
      <c r="A795"/>
      <c r="B795"/>
      <c r="C795"/>
      <c r="D795" s="877"/>
      <c r="E795"/>
      <c r="F795"/>
      <c r="G795"/>
      <c r="H795"/>
      <c r="I795"/>
      <c r="J795"/>
    </row>
    <row r="796" spans="1:10">
      <c r="A796"/>
      <c r="B796"/>
      <c r="C796"/>
      <c r="D796" s="877"/>
      <c r="E796"/>
      <c r="F796"/>
      <c r="G796"/>
      <c r="H796"/>
      <c r="I796"/>
      <c r="J796"/>
    </row>
    <row r="797" spans="1:10">
      <c r="A797"/>
      <c r="B797"/>
      <c r="C797"/>
      <c r="D797" s="877"/>
      <c r="E797"/>
      <c r="F797"/>
      <c r="G797"/>
      <c r="H797"/>
      <c r="I797"/>
      <c r="J797"/>
    </row>
    <row r="798" spans="1:10">
      <c r="A798"/>
      <c r="B798"/>
      <c r="C798"/>
      <c r="D798" s="877"/>
      <c r="E798"/>
      <c r="F798"/>
      <c r="G798"/>
      <c r="H798"/>
      <c r="I798"/>
      <c r="J798"/>
    </row>
    <row r="799" spans="1:10">
      <c r="A799"/>
      <c r="B799"/>
      <c r="C799"/>
      <c r="D799" s="877"/>
      <c r="E799"/>
      <c r="F799"/>
      <c r="G799"/>
      <c r="H799"/>
      <c r="I799"/>
      <c r="J799"/>
    </row>
    <row r="800" spans="1:10">
      <c r="A800"/>
      <c r="B800"/>
      <c r="C800"/>
      <c r="D800" s="877"/>
      <c r="E800"/>
      <c r="F800"/>
      <c r="G800"/>
      <c r="H800"/>
      <c r="I800"/>
      <c r="J800"/>
    </row>
    <row r="801" spans="1:10">
      <c r="A801"/>
      <c r="B801"/>
      <c r="C801"/>
      <c r="D801" s="877"/>
      <c r="E801"/>
      <c r="F801"/>
      <c r="G801"/>
      <c r="H801"/>
      <c r="I801"/>
      <c r="J801"/>
    </row>
    <row r="802" spans="1:10">
      <c r="A802"/>
      <c r="B802"/>
      <c r="C802"/>
      <c r="D802" s="877"/>
      <c r="E802"/>
      <c r="F802"/>
      <c r="G802"/>
      <c r="H802"/>
      <c r="I802"/>
      <c r="J802"/>
    </row>
    <row r="803" spans="1:10">
      <c r="A803"/>
      <c r="B803"/>
      <c r="C803"/>
      <c r="D803" s="877"/>
      <c r="E803"/>
      <c r="F803"/>
      <c r="G803"/>
      <c r="H803"/>
      <c r="I803"/>
      <c r="J803"/>
    </row>
    <row r="804" spans="1:10">
      <c r="A804"/>
      <c r="B804"/>
      <c r="C804"/>
      <c r="D804" s="877"/>
      <c r="E804"/>
      <c r="F804"/>
      <c r="G804"/>
      <c r="H804"/>
      <c r="I804"/>
      <c r="J804"/>
    </row>
    <row r="805" spans="1:10">
      <c r="A805"/>
      <c r="B805"/>
      <c r="C805"/>
      <c r="D805" s="877"/>
      <c r="E805"/>
      <c r="F805"/>
      <c r="G805"/>
      <c r="H805"/>
      <c r="I805"/>
      <c r="J805"/>
    </row>
    <row r="806" spans="1:10">
      <c r="A806"/>
      <c r="B806"/>
      <c r="C806"/>
      <c r="D806" s="877"/>
      <c r="E806"/>
      <c r="F806"/>
      <c r="G806"/>
      <c r="H806"/>
      <c r="I806"/>
      <c r="J806"/>
    </row>
    <row r="807" spans="1:10">
      <c r="A807"/>
      <c r="B807"/>
      <c r="C807"/>
      <c r="D807" s="877"/>
      <c r="E807"/>
      <c r="F807"/>
      <c r="G807"/>
      <c r="H807"/>
      <c r="I807"/>
      <c r="J807"/>
    </row>
    <row r="808" spans="1:10">
      <c r="A808"/>
      <c r="B808"/>
      <c r="C808"/>
      <c r="D808" s="877"/>
      <c r="E808"/>
      <c r="F808"/>
      <c r="G808"/>
      <c r="H808"/>
      <c r="I808"/>
      <c r="J808"/>
    </row>
    <row r="809" spans="1:10">
      <c r="A809"/>
      <c r="B809"/>
      <c r="C809"/>
      <c r="D809" s="877"/>
      <c r="E809"/>
      <c r="F809"/>
      <c r="G809"/>
      <c r="H809"/>
      <c r="I809"/>
      <c r="J809"/>
    </row>
    <row r="810" spans="1:10">
      <c r="A810"/>
      <c r="B810"/>
      <c r="C810"/>
      <c r="D810" s="877"/>
      <c r="E810"/>
      <c r="F810"/>
      <c r="G810"/>
      <c r="H810"/>
      <c r="I810"/>
      <c r="J810"/>
    </row>
    <row r="811" spans="1:10">
      <c r="A811"/>
      <c r="B811"/>
      <c r="C811"/>
      <c r="D811" s="877"/>
      <c r="E811"/>
      <c r="F811"/>
      <c r="G811"/>
      <c r="H811"/>
      <c r="I811"/>
      <c r="J811"/>
    </row>
    <row r="812" spans="1:10">
      <c r="A812"/>
      <c r="B812"/>
      <c r="C812"/>
      <c r="D812" s="877"/>
      <c r="E812"/>
      <c r="F812"/>
      <c r="G812"/>
      <c r="H812"/>
      <c r="I812"/>
      <c r="J812"/>
    </row>
    <row r="813" spans="1:10">
      <c r="A813"/>
      <c r="B813"/>
      <c r="C813"/>
      <c r="D813" s="877"/>
      <c r="E813"/>
      <c r="F813"/>
      <c r="G813"/>
      <c r="H813"/>
      <c r="I813"/>
      <c r="J813"/>
    </row>
    <row r="814" spans="1:10">
      <c r="A814"/>
      <c r="B814"/>
      <c r="C814"/>
      <c r="D814" s="877"/>
      <c r="E814"/>
      <c r="F814"/>
      <c r="G814"/>
      <c r="H814"/>
      <c r="I814"/>
      <c r="J814"/>
    </row>
    <row r="815" spans="1:10">
      <c r="A815"/>
      <c r="B815"/>
      <c r="C815"/>
      <c r="D815" s="877"/>
      <c r="E815"/>
      <c r="F815"/>
      <c r="G815"/>
      <c r="H815"/>
      <c r="I815"/>
      <c r="J815"/>
    </row>
    <row r="816" spans="1:10">
      <c r="A816"/>
      <c r="B816"/>
      <c r="C816"/>
      <c r="D816" s="877"/>
      <c r="E816"/>
      <c r="F816"/>
      <c r="G816"/>
      <c r="H816"/>
      <c r="I816"/>
      <c r="J816"/>
    </row>
    <row r="817" spans="1:10">
      <c r="A817"/>
      <c r="B817"/>
      <c r="C817"/>
      <c r="D817" s="877"/>
      <c r="E817"/>
      <c r="F817"/>
      <c r="G817"/>
      <c r="H817"/>
      <c r="I817"/>
      <c r="J817"/>
    </row>
    <row r="818" spans="1:10">
      <c r="A818"/>
      <c r="B818"/>
      <c r="C818"/>
      <c r="D818" s="877"/>
      <c r="E818"/>
      <c r="F818"/>
      <c r="G818"/>
      <c r="H818"/>
      <c r="I818"/>
      <c r="J818"/>
    </row>
    <row r="819" spans="1:10">
      <c r="A819"/>
      <c r="B819"/>
      <c r="C819"/>
      <c r="D819" s="877"/>
      <c r="E819"/>
      <c r="F819"/>
      <c r="G819"/>
      <c r="H819"/>
      <c r="I819"/>
      <c r="J819"/>
    </row>
    <row r="820" spans="1:10">
      <c r="A820"/>
      <c r="B820"/>
      <c r="C820"/>
      <c r="D820" s="877"/>
      <c r="E820"/>
      <c r="F820"/>
      <c r="G820"/>
      <c r="H820"/>
      <c r="I820"/>
      <c r="J820"/>
    </row>
    <row r="821" spans="1:10">
      <c r="A821"/>
      <c r="B821"/>
      <c r="C821"/>
      <c r="D821" s="877"/>
      <c r="E821"/>
      <c r="F821"/>
      <c r="G821"/>
      <c r="H821"/>
      <c r="I821"/>
      <c r="J821"/>
    </row>
    <row r="822" spans="1:10">
      <c r="A822"/>
      <c r="B822"/>
      <c r="C822"/>
      <c r="D822" s="877"/>
      <c r="E822"/>
      <c r="F822"/>
      <c r="G822"/>
      <c r="H822"/>
      <c r="I822"/>
      <c r="J822"/>
    </row>
    <row r="823" spans="1:10">
      <c r="A823"/>
      <c r="B823"/>
      <c r="C823"/>
      <c r="D823" s="877"/>
      <c r="E823"/>
      <c r="F823"/>
      <c r="G823"/>
      <c r="H823"/>
      <c r="I823"/>
      <c r="J823"/>
    </row>
    <row r="824" spans="1:10">
      <c r="A824"/>
      <c r="B824"/>
      <c r="C824"/>
      <c r="D824" s="877"/>
      <c r="E824"/>
      <c r="F824"/>
      <c r="G824"/>
      <c r="H824"/>
      <c r="I824"/>
      <c r="J824"/>
    </row>
    <row r="825" spans="1:10">
      <c r="A825"/>
      <c r="B825"/>
      <c r="C825"/>
      <c r="D825" s="877"/>
      <c r="E825"/>
      <c r="F825"/>
      <c r="G825"/>
      <c r="H825"/>
      <c r="I825"/>
      <c r="J825"/>
    </row>
    <row r="826" spans="1:10">
      <c r="A826"/>
      <c r="B826"/>
      <c r="C826"/>
      <c r="D826" s="877"/>
      <c r="E826"/>
      <c r="F826"/>
      <c r="G826"/>
      <c r="H826"/>
      <c r="I826"/>
      <c r="J826"/>
    </row>
    <row r="827" spans="1:10">
      <c r="A827"/>
      <c r="B827"/>
      <c r="C827"/>
      <c r="D827" s="877"/>
      <c r="E827"/>
      <c r="F827"/>
      <c r="G827"/>
      <c r="H827"/>
      <c r="I827"/>
      <c r="J827"/>
    </row>
    <row r="828" spans="1:10">
      <c r="A828"/>
      <c r="B828"/>
      <c r="C828"/>
      <c r="D828" s="877"/>
      <c r="E828"/>
      <c r="F828"/>
      <c r="G828"/>
      <c r="H828"/>
      <c r="I828"/>
      <c r="J828"/>
    </row>
    <row r="829" spans="1:10">
      <c r="A829"/>
      <c r="B829"/>
      <c r="C829"/>
      <c r="D829" s="877"/>
      <c r="E829"/>
      <c r="F829"/>
      <c r="G829"/>
      <c r="H829"/>
      <c r="I829"/>
      <c r="J829"/>
    </row>
    <row r="830" spans="1:10">
      <c r="A830"/>
      <c r="B830"/>
      <c r="C830"/>
      <c r="D830" s="877"/>
      <c r="E830"/>
      <c r="F830"/>
      <c r="G830"/>
      <c r="H830"/>
      <c r="I830"/>
      <c r="J830"/>
    </row>
    <row r="831" spans="1:10">
      <c r="A831"/>
      <c r="B831"/>
      <c r="C831"/>
      <c r="D831" s="877"/>
      <c r="E831"/>
      <c r="F831"/>
      <c r="G831"/>
      <c r="H831"/>
      <c r="I831"/>
      <c r="J831"/>
    </row>
    <row r="832" spans="1:10">
      <c r="A832"/>
      <c r="B832"/>
      <c r="C832"/>
      <c r="D832" s="877"/>
      <c r="E832"/>
      <c r="F832"/>
      <c r="G832"/>
      <c r="H832"/>
      <c r="I832"/>
      <c r="J832"/>
    </row>
    <row r="833" spans="1:10">
      <c r="A833"/>
      <c r="B833"/>
      <c r="C833"/>
      <c r="D833" s="877"/>
      <c r="E833"/>
      <c r="F833"/>
      <c r="G833"/>
      <c r="H833"/>
      <c r="I833"/>
      <c r="J833"/>
    </row>
    <row r="834" spans="1:10">
      <c r="A834"/>
      <c r="B834"/>
      <c r="C834"/>
      <c r="D834" s="877"/>
      <c r="E834"/>
      <c r="F834"/>
      <c r="G834"/>
      <c r="H834"/>
      <c r="I834"/>
      <c r="J834"/>
    </row>
    <row r="835" spans="1:10">
      <c r="A835"/>
      <c r="B835"/>
      <c r="C835"/>
      <c r="D835" s="877"/>
      <c r="E835"/>
      <c r="F835"/>
      <c r="G835"/>
      <c r="H835"/>
      <c r="I835"/>
      <c r="J835"/>
    </row>
    <row r="836" spans="1:10">
      <c r="A836"/>
      <c r="B836"/>
      <c r="C836"/>
      <c r="D836" s="877"/>
      <c r="E836"/>
      <c r="F836"/>
      <c r="G836"/>
      <c r="H836"/>
      <c r="I836"/>
      <c r="J836"/>
    </row>
    <row r="837" spans="1:10">
      <c r="A837"/>
      <c r="B837"/>
      <c r="C837"/>
      <c r="D837" s="877"/>
      <c r="E837"/>
      <c r="F837"/>
      <c r="G837"/>
      <c r="H837"/>
      <c r="I837"/>
      <c r="J837"/>
    </row>
    <row r="838" spans="1:10">
      <c r="A838"/>
      <c r="B838"/>
      <c r="C838"/>
      <c r="D838" s="877"/>
      <c r="E838"/>
      <c r="F838"/>
      <c r="G838"/>
      <c r="H838"/>
      <c r="I838"/>
      <c r="J838"/>
    </row>
    <row r="839" spans="1:10">
      <c r="A839"/>
      <c r="B839"/>
      <c r="C839"/>
      <c r="D839" s="877"/>
      <c r="E839"/>
      <c r="F839"/>
      <c r="G839"/>
      <c r="H839"/>
      <c r="I839"/>
      <c r="J839"/>
    </row>
    <row r="840" spans="1:10">
      <c r="A840"/>
      <c r="B840"/>
      <c r="C840"/>
      <c r="D840" s="877"/>
      <c r="E840"/>
      <c r="F840"/>
      <c r="G840"/>
      <c r="H840"/>
      <c r="I840"/>
      <c r="J840"/>
    </row>
    <row r="841" spans="1:10">
      <c r="A841"/>
      <c r="B841"/>
      <c r="C841"/>
      <c r="D841" s="877"/>
      <c r="E841"/>
      <c r="F841"/>
      <c r="G841"/>
      <c r="H841"/>
      <c r="I841"/>
      <c r="J841"/>
    </row>
    <row r="842" spans="1:10">
      <c r="A842"/>
      <c r="B842"/>
      <c r="C842"/>
      <c r="D842" s="877"/>
      <c r="E842"/>
      <c r="F842"/>
      <c r="G842"/>
      <c r="H842"/>
      <c r="I842"/>
      <c r="J842"/>
    </row>
    <row r="843" spans="1:10">
      <c r="A843"/>
      <c r="B843"/>
      <c r="C843"/>
      <c r="D843" s="877"/>
      <c r="E843"/>
      <c r="F843"/>
      <c r="G843"/>
      <c r="H843"/>
      <c r="I843"/>
      <c r="J843"/>
    </row>
    <row r="844" spans="1:10">
      <c r="A844"/>
      <c r="B844"/>
      <c r="C844"/>
      <c r="D844" s="877"/>
      <c r="E844"/>
      <c r="F844"/>
      <c r="G844"/>
      <c r="H844"/>
      <c r="I844"/>
      <c r="J844"/>
    </row>
    <row r="845" spans="1:10">
      <c r="A845"/>
      <c r="B845"/>
      <c r="C845"/>
      <c r="D845" s="877"/>
      <c r="E845"/>
      <c r="F845"/>
      <c r="G845"/>
      <c r="H845"/>
      <c r="I845"/>
      <c r="J845"/>
    </row>
    <row r="846" spans="1:10">
      <c r="A846"/>
      <c r="B846"/>
      <c r="C846"/>
      <c r="D846" s="877"/>
      <c r="E846"/>
      <c r="F846"/>
      <c r="G846"/>
      <c r="H846"/>
      <c r="I846"/>
      <c r="J846"/>
    </row>
    <row r="847" spans="1:10">
      <c r="A847"/>
      <c r="B847"/>
      <c r="C847"/>
      <c r="D847" s="877"/>
      <c r="E847"/>
      <c r="F847"/>
      <c r="G847"/>
      <c r="H847"/>
      <c r="I847"/>
      <c r="J847"/>
    </row>
    <row r="848" spans="1:10">
      <c r="A848"/>
      <c r="B848"/>
      <c r="C848"/>
      <c r="D848" s="877"/>
      <c r="E848"/>
      <c r="F848"/>
      <c r="G848"/>
      <c r="H848"/>
      <c r="I848"/>
      <c r="J848"/>
    </row>
    <row r="849" spans="1:10">
      <c r="A849"/>
      <c r="B849"/>
      <c r="C849"/>
      <c r="D849" s="877"/>
      <c r="E849"/>
      <c r="F849"/>
      <c r="G849"/>
      <c r="H849"/>
      <c r="I849"/>
      <c r="J849"/>
    </row>
    <row r="850" spans="1:10">
      <c r="A850"/>
      <c r="B850"/>
      <c r="C850"/>
      <c r="D850" s="877"/>
      <c r="E850"/>
      <c r="F850"/>
      <c r="G850"/>
      <c r="H850"/>
      <c r="I850"/>
      <c r="J850"/>
    </row>
    <row r="851" spans="1:10">
      <c r="A851"/>
      <c r="B851"/>
      <c r="C851"/>
      <c r="D851" s="877"/>
      <c r="E851"/>
      <c r="F851"/>
      <c r="G851"/>
      <c r="H851"/>
      <c r="I851"/>
      <c r="J851"/>
    </row>
    <row r="852" spans="1:10">
      <c r="A852"/>
      <c r="B852"/>
      <c r="C852"/>
      <c r="D852" s="877"/>
      <c r="E852"/>
      <c r="F852"/>
      <c r="G852"/>
      <c r="H852"/>
      <c r="I852"/>
      <c r="J852"/>
    </row>
    <row r="853" spans="1:10">
      <c r="A853"/>
      <c r="B853"/>
      <c r="C853"/>
      <c r="D853" s="877"/>
      <c r="E853"/>
      <c r="F853"/>
      <c r="G853"/>
      <c r="H853"/>
      <c r="I853"/>
      <c r="J853"/>
    </row>
    <row r="854" spans="1:10">
      <c r="A854"/>
      <c r="B854"/>
      <c r="C854"/>
      <c r="D854" s="877"/>
      <c r="E854"/>
      <c r="F854"/>
      <c r="G854"/>
      <c r="H854"/>
      <c r="I854"/>
      <c r="J854"/>
    </row>
    <row r="855" spans="1:10">
      <c r="A855"/>
      <c r="B855"/>
      <c r="C855"/>
      <c r="D855" s="877"/>
      <c r="E855"/>
      <c r="F855"/>
      <c r="G855"/>
      <c r="H855"/>
      <c r="I855"/>
      <c r="J855"/>
    </row>
    <row r="856" spans="1:10">
      <c r="A856"/>
      <c r="B856"/>
      <c r="C856"/>
      <c r="D856" s="877"/>
      <c r="E856"/>
      <c r="F856"/>
      <c r="G856"/>
      <c r="H856"/>
      <c r="I856"/>
      <c r="J856"/>
    </row>
    <row r="857" spans="1:10">
      <c r="A857"/>
      <c r="B857"/>
      <c r="C857"/>
      <c r="D857" s="877"/>
      <c r="E857"/>
      <c r="F857"/>
      <c r="G857"/>
      <c r="H857"/>
      <c r="I857"/>
      <c r="J857"/>
    </row>
    <row r="858" spans="1:10">
      <c r="A858"/>
      <c r="B858"/>
      <c r="C858"/>
      <c r="D858" s="877"/>
      <c r="E858"/>
      <c r="F858"/>
      <c r="G858"/>
      <c r="H858"/>
      <c r="I858"/>
      <c r="J858"/>
    </row>
    <row r="859" spans="1:10">
      <c r="A859"/>
      <c r="B859"/>
      <c r="C859"/>
      <c r="D859" s="877"/>
      <c r="E859"/>
      <c r="F859"/>
      <c r="G859"/>
      <c r="H859"/>
      <c r="I859"/>
      <c r="J859"/>
    </row>
    <row r="860" spans="1:10">
      <c r="A860"/>
      <c r="B860"/>
      <c r="C860"/>
      <c r="D860" s="877"/>
      <c r="E860"/>
      <c r="F860"/>
      <c r="G860"/>
      <c r="H860"/>
      <c r="I860"/>
      <c r="J860"/>
    </row>
    <row r="861" spans="1:10">
      <c r="A861"/>
      <c r="B861"/>
      <c r="C861"/>
      <c r="D861" s="877"/>
      <c r="E861"/>
      <c r="F861"/>
      <c r="G861"/>
      <c r="H861"/>
      <c r="I861"/>
      <c r="J861"/>
    </row>
    <row r="862" spans="1:10">
      <c r="A862"/>
      <c r="B862"/>
      <c r="C862"/>
      <c r="D862" s="877"/>
      <c r="E862"/>
      <c r="F862"/>
      <c r="G862"/>
      <c r="H862"/>
      <c r="I862"/>
      <c r="J862"/>
    </row>
    <row r="863" spans="1:10">
      <c r="A863"/>
      <c r="B863"/>
      <c r="C863"/>
      <c r="D863" s="877"/>
      <c r="E863"/>
      <c r="F863"/>
      <c r="G863"/>
      <c r="H863"/>
      <c r="I863"/>
      <c r="J863"/>
    </row>
    <row r="864" spans="1:10">
      <c r="A864"/>
      <c r="B864"/>
      <c r="C864"/>
      <c r="D864" s="877"/>
      <c r="E864"/>
      <c r="F864"/>
      <c r="G864"/>
      <c r="H864"/>
      <c r="I864"/>
      <c r="J864"/>
    </row>
    <row r="865" spans="1:10">
      <c r="A865"/>
      <c r="B865"/>
      <c r="C865"/>
      <c r="D865" s="877"/>
      <c r="E865"/>
      <c r="F865"/>
      <c r="G865"/>
      <c r="H865"/>
      <c r="I865"/>
      <c r="J865"/>
    </row>
    <row r="866" spans="1:10">
      <c r="A866"/>
      <c r="B866"/>
      <c r="C866"/>
      <c r="D866" s="877"/>
      <c r="E866"/>
      <c r="F866"/>
      <c r="G866"/>
      <c r="H866"/>
      <c r="I866"/>
      <c r="J866"/>
    </row>
    <row r="867" spans="1:10">
      <c r="A867"/>
      <c r="B867"/>
      <c r="C867"/>
      <c r="D867" s="877"/>
      <c r="E867"/>
      <c r="F867"/>
      <c r="G867"/>
      <c r="H867"/>
      <c r="I867"/>
      <c r="J867"/>
    </row>
    <row r="868" spans="1:10">
      <c r="A868"/>
      <c r="B868"/>
      <c r="C868"/>
      <c r="D868" s="877"/>
      <c r="E868"/>
      <c r="F868"/>
      <c r="G868"/>
      <c r="H868"/>
      <c r="I868"/>
      <c r="J868"/>
    </row>
    <row r="869" spans="1:10">
      <c r="A869"/>
      <c r="B869"/>
      <c r="C869"/>
      <c r="D869" s="877"/>
      <c r="E869"/>
      <c r="F869"/>
      <c r="G869"/>
      <c r="H869"/>
      <c r="I869"/>
      <c r="J869"/>
    </row>
    <row r="870" spans="1:10">
      <c r="A870"/>
      <c r="B870"/>
      <c r="C870"/>
      <c r="D870" s="877"/>
      <c r="E870"/>
      <c r="F870"/>
      <c r="G870"/>
      <c r="H870"/>
      <c r="I870"/>
      <c r="J870"/>
    </row>
    <row r="871" spans="1:10">
      <c r="A871"/>
      <c r="B871"/>
      <c r="C871"/>
      <c r="D871" s="877"/>
      <c r="E871"/>
      <c r="F871"/>
      <c r="G871"/>
      <c r="H871"/>
      <c r="I871"/>
      <c r="J871"/>
    </row>
    <row r="872" spans="1:10">
      <c r="A872"/>
      <c r="B872"/>
      <c r="C872"/>
      <c r="D872" s="877"/>
      <c r="E872"/>
      <c r="F872"/>
      <c r="G872"/>
      <c r="H872"/>
      <c r="I872"/>
      <c r="J872"/>
    </row>
    <row r="873" spans="1:10">
      <c r="A873"/>
      <c r="B873"/>
      <c r="C873"/>
      <c r="D873" s="877"/>
      <c r="E873"/>
      <c r="F873"/>
      <c r="G873"/>
      <c r="H873"/>
      <c r="I873"/>
      <c r="J873"/>
    </row>
    <row r="874" spans="1:10">
      <c r="A874"/>
      <c r="B874"/>
      <c r="C874"/>
      <c r="D874" s="877"/>
      <c r="E874"/>
      <c r="F874"/>
      <c r="G874"/>
      <c r="H874"/>
      <c r="I874"/>
      <c r="J874"/>
    </row>
    <row r="875" spans="1:10">
      <c r="A875"/>
      <c r="B875"/>
      <c r="C875"/>
      <c r="D875" s="877"/>
      <c r="E875"/>
      <c r="F875"/>
      <c r="G875"/>
      <c r="H875"/>
      <c r="I875"/>
      <c r="J875"/>
    </row>
    <row r="876" spans="1:10">
      <c r="A876"/>
      <c r="B876"/>
      <c r="C876"/>
      <c r="D876" s="877"/>
      <c r="E876"/>
      <c r="F876"/>
      <c r="G876"/>
      <c r="H876"/>
      <c r="I876"/>
      <c r="J876"/>
    </row>
    <row r="877" spans="1:10">
      <c r="A877"/>
      <c r="B877"/>
      <c r="C877"/>
      <c r="D877" s="877"/>
      <c r="E877"/>
      <c r="F877"/>
      <c r="G877"/>
      <c r="H877"/>
      <c r="I877"/>
      <c r="J877"/>
    </row>
    <row r="878" spans="1:10">
      <c r="A878"/>
      <c r="B878"/>
      <c r="C878"/>
      <c r="D878" s="877"/>
      <c r="E878"/>
      <c r="F878"/>
      <c r="G878"/>
      <c r="H878"/>
      <c r="I878"/>
      <c r="J878"/>
    </row>
    <row r="879" spans="1:10">
      <c r="A879"/>
      <c r="B879"/>
      <c r="C879"/>
      <c r="D879" s="877"/>
      <c r="E879"/>
      <c r="F879"/>
      <c r="G879"/>
      <c r="H879"/>
      <c r="I879"/>
      <c r="J879"/>
    </row>
    <row r="880" spans="1:10">
      <c r="A880"/>
      <c r="B880"/>
      <c r="C880"/>
      <c r="D880" s="877"/>
      <c r="E880"/>
      <c r="F880"/>
      <c r="G880"/>
      <c r="H880"/>
      <c r="I880"/>
      <c r="J880"/>
    </row>
    <row r="881" spans="1:10">
      <c r="A881"/>
      <c r="B881"/>
      <c r="C881"/>
      <c r="D881" s="877"/>
      <c r="E881"/>
      <c r="F881"/>
      <c r="G881"/>
      <c r="H881"/>
      <c r="I881"/>
      <c r="J881"/>
    </row>
    <row r="882" spans="1:10">
      <c r="A882"/>
      <c r="B882"/>
      <c r="C882"/>
      <c r="D882" s="877"/>
      <c r="E882"/>
      <c r="F882"/>
      <c r="G882"/>
      <c r="H882"/>
      <c r="I882"/>
      <c r="J882"/>
    </row>
    <row r="883" spans="1:10">
      <c r="A883"/>
      <c r="B883"/>
      <c r="C883"/>
      <c r="D883" s="877"/>
      <c r="E883"/>
      <c r="F883"/>
      <c r="G883"/>
      <c r="H883"/>
      <c r="I883"/>
      <c r="J883"/>
    </row>
    <row r="884" spans="1:10">
      <c r="A884"/>
      <c r="B884"/>
      <c r="C884"/>
      <c r="D884" s="877"/>
      <c r="E884"/>
      <c r="F884"/>
      <c r="G884"/>
      <c r="H884"/>
      <c r="I884"/>
      <c r="J884"/>
    </row>
    <row r="885" spans="1:10">
      <c r="A885"/>
      <c r="B885"/>
      <c r="C885"/>
      <c r="D885" s="877"/>
      <c r="E885"/>
      <c r="F885"/>
      <c r="G885"/>
      <c r="H885"/>
      <c r="I885"/>
      <c r="J885"/>
    </row>
    <row r="886" spans="1:10">
      <c r="A886"/>
      <c r="B886"/>
      <c r="C886"/>
      <c r="D886" s="877"/>
      <c r="E886"/>
      <c r="F886"/>
      <c r="G886"/>
      <c r="H886"/>
      <c r="I886"/>
      <c r="J886"/>
    </row>
    <row r="887" spans="1:10">
      <c r="A887"/>
      <c r="B887"/>
      <c r="C887"/>
      <c r="D887" s="877"/>
      <c r="E887"/>
      <c r="F887"/>
      <c r="G887"/>
      <c r="H887"/>
      <c r="I887"/>
      <c r="J887"/>
    </row>
    <row r="888" spans="1:10">
      <c r="A888"/>
      <c r="B888"/>
      <c r="C888"/>
      <c r="D888" s="877"/>
      <c r="E888"/>
      <c r="F888"/>
      <c r="G888"/>
      <c r="H888"/>
      <c r="I888"/>
      <c r="J888"/>
    </row>
    <row r="889" spans="1:10">
      <c r="A889"/>
      <c r="B889"/>
      <c r="C889"/>
      <c r="D889" s="877"/>
      <c r="E889"/>
      <c r="F889"/>
      <c r="G889"/>
      <c r="H889"/>
      <c r="I889"/>
      <c r="J889"/>
    </row>
    <row r="890" spans="1:10">
      <c r="A890"/>
      <c r="B890"/>
      <c r="C890"/>
      <c r="D890" s="877"/>
      <c r="E890"/>
      <c r="F890"/>
      <c r="G890"/>
      <c r="H890"/>
      <c r="I890"/>
      <c r="J890"/>
    </row>
    <row r="891" spans="1:10">
      <c r="A891"/>
      <c r="B891"/>
      <c r="C891"/>
      <c r="D891" s="877"/>
      <c r="E891"/>
      <c r="F891"/>
      <c r="G891"/>
      <c r="H891"/>
      <c r="I891"/>
      <c r="J891"/>
    </row>
    <row r="892" spans="1:10">
      <c r="A892"/>
      <c r="B892"/>
      <c r="C892"/>
      <c r="D892" s="877"/>
      <c r="E892"/>
      <c r="F892"/>
      <c r="G892"/>
      <c r="H892"/>
      <c r="I892"/>
      <c r="J892"/>
    </row>
    <row r="893" spans="1:10">
      <c r="A893"/>
      <c r="B893"/>
      <c r="C893"/>
      <c r="D893" s="877"/>
      <c r="E893"/>
      <c r="F893"/>
      <c r="G893"/>
      <c r="H893"/>
      <c r="I893"/>
      <c r="J893"/>
    </row>
    <row r="894" spans="1:10">
      <c r="A894"/>
      <c r="B894"/>
      <c r="C894"/>
      <c r="D894" s="877"/>
      <c r="E894"/>
      <c r="F894"/>
      <c r="G894"/>
      <c r="H894"/>
      <c r="I894"/>
      <c r="J894"/>
    </row>
    <row r="895" spans="1:10">
      <c r="A895"/>
      <c r="B895"/>
      <c r="C895"/>
      <c r="D895" s="877"/>
      <c r="E895"/>
      <c r="F895"/>
      <c r="G895"/>
      <c r="H895"/>
      <c r="I895"/>
      <c r="J895"/>
    </row>
    <row r="896" spans="1:10">
      <c r="A896"/>
      <c r="B896"/>
      <c r="C896"/>
      <c r="D896" s="877"/>
      <c r="E896"/>
      <c r="F896"/>
      <c r="G896"/>
      <c r="H896"/>
      <c r="I896"/>
      <c r="J896"/>
    </row>
    <row r="897" spans="1:10">
      <c r="A897"/>
      <c r="B897"/>
      <c r="C897"/>
      <c r="D897" s="877"/>
      <c r="E897"/>
      <c r="F897"/>
      <c r="G897"/>
      <c r="H897"/>
      <c r="I897"/>
      <c r="J897"/>
    </row>
    <row r="898" spans="1:10">
      <c r="A898"/>
      <c r="B898"/>
      <c r="C898"/>
      <c r="D898" s="877"/>
      <c r="E898"/>
      <c r="F898"/>
      <c r="G898"/>
      <c r="H898"/>
      <c r="I898"/>
      <c r="J898"/>
    </row>
    <row r="899" spans="1:10">
      <c r="A899"/>
      <c r="B899"/>
      <c r="C899"/>
      <c r="D899" s="877"/>
      <c r="E899"/>
      <c r="F899"/>
      <c r="G899"/>
      <c r="H899"/>
      <c r="I899"/>
      <c r="J899"/>
    </row>
    <row r="900" spans="1:10">
      <c r="A900"/>
      <c r="B900"/>
      <c r="C900"/>
      <c r="D900" s="877"/>
      <c r="E900"/>
      <c r="F900"/>
      <c r="G900"/>
      <c r="H900"/>
      <c r="I900"/>
      <c r="J900"/>
    </row>
    <row r="901" spans="1:10">
      <c r="A901"/>
      <c r="B901"/>
      <c r="C901"/>
      <c r="D901" s="877"/>
      <c r="E901"/>
      <c r="F901"/>
      <c r="G901"/>
      <c r="H901"/>
      <c r="I901"/>
      <c r="J901"/>
    </row>
    <row r="902" spans="1:10">
      <c r="A902"/>
      <c r="B902"/>
      <c r="C902"/>
      <c r="D902" s="877"/>
      <c r="E902"/>
      <c r="F902"/>
      <c r="G902"/>
      <c r="H902"/>
      <c r="I902"/>
      <c r="J902"/>
    </row>
    <row r="903" spans="1:10">
      <c r="A903"/>
      <c r="B903"/>
      <c r="C903"/>
      <c r="D903" s="877"/>
      <c r="E903"/>
      <c r="F903"/>
      <c r="G903"/>
      <c r="H903"/>
      <c r="I903"/>
      <c r="J903"/>
    </row>
    <row r="904" spans="1:10">
      <c r="A904"/>
      <c r="B904"/>
      <c r="C904"/>
      <c r="D904" s="877"/>
      <c r="E904"/>
      <c r="F904"/>
      <c r="G904"/>
      <c r="H904"/>
      <c r="I904"/>
      <c r="J904"/>
    </row>
    <row r="905" spans="1:10">
      <c r="A905"/>
      <c r="B905"/>
      <c r="C905"/>
      <c r="D905" s="877"/>
      <c r="E905"/>
      <c r="F905"/>
      <c r="G905"/>
      <c r="H905"/>
      <c r="I905"/>
      <c r="J905"/>
    </row>
    <row r="906" spans="1:10">
      <c r="A906"/>
      <c r="B906"/>
      <c r="C906"/>
      <c r="D906" s="877"/>
      <c r="E906"/>
      <c r="F906"/>
      <c r="G906"/>
      <c r="H906"/>
      <c r="I906"/>
      <c r="J906"/>
    </row>
    <row r="907" spans="1:10">
      <c r="A907"/>
      <c r="B907"/>
      <c r="C907"/>
      <c r="D907" s="877"/>
      <c r="E907"/>
      <c r="F907"/>
      <c r="G907"/>
      <c r="H907"/>
      <c r="I907"/>
      <c r="J907"/>
    </row>
    <row r="908" spans="1:10">
      <c r="A908"/>
      <c r="B908"/>
      <c r="C908"/>
      <c r="D908" s="877"/>
      <c r="E908"/>
      <c r="F908"/>
      <c r="G908"/>
      <c r="H908"/>
      <c r="I908"/>
      <c r="J908"/>
    </row>
    <row r="909" spans="1:10">
      <c r="A909"/>
      <c r="B909"/>
      <c r="C909"/>
      <c r="D909" s="877"/>
      <c r="E909"/>
      <c r="F909"/>
      <c r="G909"/>
      <c r="H909"/>
      <c r="I909"/>
      <c r="J909"/>
    </row>
    <row r="910" spans="1:10">
      <c r="A910"/>
      <c r="B910"/>
      <c r="C910"/>
      <c r="D910" s="877"/>
      <c r="E910"/>
      <c r="F910"/>
      <c r="G910"/>
      <c r="H910"/>
      <c r="I910"/>
      <c r="J910"/>
    </row>
    <row r="911" spans="1:10">
      <c r="A911"/>
      <c r="B911"/>
      <c r="C911"/>
      <c r="D911" s="877"/>
      <c r="E911"/>
      <c r="F911"/>
      <c r="G911"/>
      <c r="H911"/>
      <c r="I911"/>
      <c r="J911"/>
    </row>
    <row r="912" spans="1:10">
      <c r="A912"/>
      <c r="B912"/>
      <c r="C912"/>
      <c r="D912" s="877"/>
      <c r="E912"/>
      <c r="F912"/>
      <c r="G912"/>
      <c r="H912"/>
      <c r="I912"/>
      <c r="J912"/>
    </row>
    <row r="913" spans="1:10">
      <c r="A913"/>
      <c r="B913"/>
      <c r="C913"/>
      <c r="D913" s="877"/>
      <c r="E913"/>
      <c r="F913"/>
      <c r="G913"/>
      <c r="H913"/>
      <c r="I913"/>
      <c r="J913"/>
    </row>
    <row r="914" spans="1:10">
      <c r="A914"/>
      <c r="B914"/>
      <c r="C914"/>
      <c r="D914" s="877"/>
      <c r="E914"/>
      <c r="F914"/>
      <c r="G914"/>
      <c r="H914"/>
      <c r="I914"/>
      <c r="J914"/>
    </row>
    <row r="915" spans="1:10">
      <c r="A915"/>
      <c r="B915"/>
      <c r="C915"/>
      <c r="D915" s="877"/>
      <c r="E915"/>
      <c r="F915"/>
      <c r="G915"/>
      <c r="H915"/>
      <c r="I915"/>
      <c r="J915"/>
    </row>
    <row r="916" spans="1:10">
      <c r="A916"/>
      <c r="B916"/>
      <c r="C916"/>
      <c r="D916" s="877"/>
      <c r="E916"/>
      <c r="F916"/>
      <c r="G916"/>
      <c r="H916"/>
      <c r="I916"/>
      <c r="J916"/>
    </row>
    <row r="917" spans="1:10">
      <c r="A917"/>
      <c r="B917"/>
      <c r="C917"/>
      <c r="D917" s="877"/>
      <c r="E917"/>
      <c r="F917"/>
      <c r="G917"/>
      <c r="H917"/>
      <c r="I917"/>
      <c r="J917"/>
    </row>
    <row r="918" spans="1:10">
      <c r="A918"/>
      <c r="B918"/>
      <c r="C918"/>
      <c r="D918" s="877"/>
      <c r="E918"/>
      <c r="F918"/>
      <c r="G918"/>
      <c r="H918"/>
      <c r="I918"/>
      <c r="J918"/>
    </row>
    <row r="919" spans="1:10">
      <c r="A919"/>
      <c r="B919"/>
      <c r="C919"/>
      <c r="D919" s="877"/>
      <c r="E919"/>
      <c r="F919"/>
      <c r="G919"/>
      <c r="H919"/>
      <c r="I919"/>
      <c r="J919"/>
    </row>
    <row r="920" spans="1:10">
      <c r="A920"/>
      <c r="B920"/>
      <c r="C920"/>
      <c r="D920" s="877"/>
      <c r="E920"/>
      <c r="F920"/>
      <c r="G920"/>
      <c r="H920"/>
      <c r="I920"/>
      <c r="J920"/>
    </row>
    <row r="921" spans="1:10">
      <c r="A921"/>
      <c r="B921"/>
      <c r="C921"/>
      <c r="D921" s="877"/>
      <c r="E921"/>
      <c r="F921"/>
      <c r="G921"/>
      <c r="H921"/>
      <c r="I921"/>
      <c r="J921"/>
    </row>
    <row r="922" spans="1:10">
      <c r="A922"/>
      <c r="B922"/>
      <c r="C922"/>
      <c r="D922" s="877"/>
      <c r="E922"/>
      <c r="F922"/>
      <c r="G922"/>
      <c r="H922"/>
      <c r="I922"/>
      <c r="J922"/>
    </row>
    <row r="923" spans="1:10">
      <c r="A923"/>
      <c r="B923"/>
      <c r="C923"/>
      <c r="D923" s="877"/>
      <c r="E923"/>
      <c r="F923"/>
      <c r="G923"/>
      <c r="H923"/>
      <c r="I923"/>
      <c r="J923"/>
    </row>
    <row r="924" spans="1:10">
      <c r="A924"/>
      <c r="B924"/>
      <c r="C924"/>
      <c r="D924" s="877"/>
      <c r="E924"/>
      <c r="F924"/>
      <c r="G924"/>
      <c r="H924"/>
      <c r="I924"/>
      <c r="J924"/>
    </row>
    <row r="925" spans="1:10">
      <c r="A925"/>
      <c r="B925"/>
      <c r="C925"/>
      <c r="D925" s="877"/>
      <c r="E925"/>
      <c r="F925"/>
      <c r="G925"/>
      <c r="H925"/>
      <c r="I925"/>
      <c r="J925"/>
    </row>
    <row r="926" spans="1:10">
      <c r="A926"/>
      <c r="B926"/>
      <c r="C926"/>
      <c r="D926" s="877"/>
      <c r="E926"/>
      <c r="F926"/>
      <c r="G926"/>
      <c r="H926"/>
      <c r="I926"/>
      <c r="J926"/>
    </row>
    <row r="927" spans="1:10">
      <c r="A927"/>
      <c r="B927"/>
      <c r="C927"/>
      <c r="D927" s="877"/>
      <c r="E927"/>
      <c r="F927"/>
      <c r="G927"/>
      <c r="H927"/>
      <c r="I927"/>
      <c r="J927"/>
    </row>
    <row r="928" spans="1:10">
      <c r="A928"/>
      <c r="B928"/>
      <c r="C928"/>
      <c r="D928" s="877"/>
      <c r="E928"/>
      <c r="F928"/>
      <c r="G928"/>
      <c r="H928"/>
      <c r="I928"/>
      <c r="J928"/>
    </row>
    <row r="929" spans="1:10">
      <c r="A929"/>
      <c r="B929"/>
      <c r="C929"/>
      <c r="D929" s="877"/>
      <c r="E929"/>
      <c r="F929"/>
      <c r="G929"/>
      <c r="H929"/>
      <c r="I929"/>
      <c r="J929"/>
    </row>
    <row r="930" spans="1:10">
      <c r="A930"/>
      <c r="B930"/>
      <c r="C930"/>
      <c r="D930" s="877"/>
      <c r="E930"/>
      <c r="F930"/>
      <c r="G930"/>
      <c r="H930"/>
      <c r="I930"/>
      <c r="J930"/>
    </row>
    <row r="931" spans="1:10">
      <c r="A931"/>
      <c r="B931"/>
      <c r="C931"/>
      <c r="D931" s="877"/>
      <c r="E931"/>
      <c r="F931"/>
      <c r="G931"/>
      <c r="H931"/>
      <c r="I931"/>
      <c r="J931"/>
    </row>
    <row r="932" spans="1:10">
      <c r="A932"/>
      <c r="B932"/>
      <c r="C932"/>
      <c r="D932" s="877"/>
      <c r="E932"/>
      <c r="F932"/>
      <c r="G932"/>
      <c r="H932"/>
      <c r="I932"/>
      <c r="J932"/>
    </row>
    <row r="933" spans="1:10">
      <c r="A933"/>
      <c r="B933"/>
      <c r="C933"/>
      <c r="D933" s="877"/>
      <c r="E933"/>
      <c r="F933"/>
      <c r="G933"/>
      <c r="H933"/>
      <c r="I933"/>
      <c r="J933"/>
    </row>
    <row r="934" spans="1:10">
      <c r="A934"/>
      <c r="B934"/>
      <c r="C934"/>
      <c r="D934" s="877"/>
      <c r="E934"/>
      <c r="F934"/>
      <c r="G934"/>
      <c r="H934"/>
      <c r="I934"/>
      <c r="J934"/>
    </row>
    <row r="935" spans="1:10">
      <c r="A935"/>
      <c r="B935"/>
      <c r="C935"/>
      <c r="D935" s="877"/>
      <c r="E935"/>
      <c r="F935"/>
      <c r="G935"/>
      <c r="H935"/>
      <c r="I935"/>
      <c r="J935"/>
    </row>
    <row r="936" spans="1:10">
      <c r="A936"/>
      <c r="B936"/>
      <c r="C936"/>
      <c r="D936" s="877"/>
      <c r="E936"/>
      <c r="F936"/>
      <c r="G936"/>
      <c r="H936"/>
      <c r="I936"/>
      <c r="J936"/>
    </row>
    <row r="937" spans="1:10">
      <c r="A937"/>
      <c r="B937"/>
      <c r="C937"/>
      <c r="D937" s="877"/>
      <c r="E937"/>
      <c r="F937"/>
      <c r="G937"/>
      <c r="H937"/>
      <c r="I937"/>
      <c r="J937"/>
    </row>
    <row r="938" spans="1:10">
      <c r="A938"/>
      <c r="B938"/>
      <c r="C938"/>
      <c r="D938" s="877"/>
      <c r="E938"/>
      <c r="F938"/>
      <c r="G938"/>
      <c r="H938"/>
      <c r="I938"/>
      <c r="J938"/>
    </row>
    <row r="939" spans="1:10">
      <c r="A939"/>
      <c r="B939"/>
      <c r="C939"/>
      <c r="D939" s="877"/>
      <c r="E939"/>
      <c r="F939"/>
      <c r="G939"/>
      <c r="H939"/>
      <c r="I939"/>
      <c r="J939"/>
    </row>
    <row r="940" spans="1:10">
      <c r="A940"/>
      <c r="B940"/>
      <c r="C940"/>
      <c r="D940" s="877"/>
      <c r="E940"/>
      <c r="F940"/>
      <c r="G940"/>
      <c r="H940"/>
      <c r="I940"/>
      <c r="J940"/>
    </row>
    <row r="941" spans="1:10">
      <c r="A941"/>
      <c r="B941"/>
      <c r="C941"/>
      <c r="D941" s="877"/>
      <c r="E941"/>
      <c r="F941"/>
      <c r="G941"/>
      <c r="H941"/>
      <c r="I941"/>
      <c r="J941"/>
    </row>
    <row r="942" spans="1:10">
      <c r="A942"/>
      <c r="B942"/>
      <c r="C942"/>
      <c r="D942" s="877"/>
      <c r="E942"/>
      <c r="F942"/>
      <c r="G942"/>
      <c r="H942"/>
      <c r="I942"/>
      <c r="J942"/>
    </row>
    <row r="943" spans="1:10">
      <c r="A943"/>
      <c r="B943"/>
      <c r="C943"/>
      <c r="D943" s="877"/>
      <c r="E943"/>
      <c r="F943"/>
      <c r="G943"/>
      <c r="H943"/>
      <c r="I943"/>
      <c r="J943"/>
    </row>
    <row r="944" spans="1:10">
      <c r="A944"/>
      <c r="B944"/>
      <c r="C944"/>
      <c r="D944" s="877"/>
      <c r="E944"/>
      <c r="F944"/>
      <c r="G944"/>
      <c r="H944"/>
      <c r="I944"/>
      <c r="J944"/>
    </row>
    <row r="945" spans="1:10">
      <c r="A945"/>
      <c r="B945"/>
      <c r="C945"/>
      <c r="D945" s="877"/>
      <c r="E945"/>
      <c r="F945"/>
      <c r="G945"/>
      <c r="H945"/>
      <c r="I945"/>
      <c r="J945"/>
    </row>
    <row r="946" spans="1:10">
      <c r="A946"/>
      <c r="B946"/>
      <c r="C946"/>
      <c r="D946" s="877"/>
      <c r="E946"/>
      <c r="F946"/>
      <c r="G946"/>
      <c r="H946"/>
      <c r="I946"/>
      <c r="J946"/>
    </row>
    <row r="947" spans="1:10">
      <c r="A947"/>
      <c r="B947"/>
      <c r="C947"/>
      <c r="D947" s="877"/>
      <c r="E947"/>
      <c r="F947"/>
      <c r="G947"/>
      <c r="H947"/>
      <c r="I947"/>
      <c r="J947"/>
    </row>
    <row r="948" spans="1:10">
      <c r="A948"/>
      <c r="B948"/>
      <c r="C948"/>
      <c r="D948" s="877"/>
      <c r="E948"/>
      <c r="F948"/>
      <c r="G948"/>
      <c r="H948"/>
      <c r="I948"/>
      <c r="J948"/>
    </row>
    <row r="949" spans="1:10">
      <c r="A949"/>
      <c r="B949"/>
      <c r="C949"/>
      <c r="D949" s="877"/>
      <c r="E949"/>
      <c r="F949"/>
      <c r="G949"/>
      <c r="H949"/>
      <c r="I949"/>
      <c r="J949"/>
    </row>
    <row r="950" spans="1:10">
      <c r="A950"/>
      <c r="B950"/>
      <c r="C950"/>
      <c r="D950" s="877"/>
      <c r="E950"/>
      <c r="F950"/>
      <c r="G950"/>
      <c r="H950"/>
      <c r="I950"/>
      <c r="J950"/>
    </row>
    <row r="951" spans="1:10">
      <c r="A951"/>
      <c r="B951"/>
      <c r="C951"/>
      <c r="D951" s="877"/>
      <c r="E951"/>
      <c r="F951"/>
      <c r="G951"/>
      <c r="H951"/>
      <c r="I951"/>
      <c r="J951"/>
    </row>
    <row r="952" spans="1:10">
      <c r="A952"/>
      <c r="B952"/>
      <c r="C952"/>
      <c r="D952" s="877"/>
      <c r="E952"/>
      <c r="F952"/>
      <c r="G952"/>
      <c r="H952"/>
      <c r="I952"/>
      <c r="J952"/>
    </row>
    <row r="953" spans="1:10">
      <c r="A953"/>
      <c r="B953"/>
      <c r="C953"/>
      <c r="D953" s="877"/>
      <c r="E953"/>
      <c r="F953"/>
      <c r="G953"/>
      <c r="H953"/>
      <c r="I953"/>
      <c r="J953"/>
    </row>
    <row r="954" spans="1:10">
      <c r="A954"/>
      <c r="B954"/>
      <c r="C954"/>
      <c r="D954" s="877"/>
      <c r="E954"/>
      <c r="F954"/>
      <c r="G954"/>
      <c r="H954"/>
      <c r="I954"/>
      <c r="J954"/>
    </row>
    <row r="955" spans="1:10">
      <c r="A955"/>
      <c r="B955"/>
      <c r="C955"/>
      <c r="D955" s="877"/>
      <c r="E955"/>
      <c r="F955"/>
      <c r="G955"/>
      <c r="H955"/>
      <c r="I955"/>
      <c r="J955"/>
    </row>
    <row r="956" spans="1:10">
      <c r="A956"/>
      <c r="B956"/>
      <c r="C956"/>
      <c r="D956" s="877"/>
      <c r="E956"/>
      <c r="F956"/>
      <c r="G956"/>
      <c r="H956"/>
      <c r="I956"/>
      <c r="J956"/>
    </row>
    <row r="957" spans="1:10">
      <c r="A957"/>
      <c r="B957"/>
      <c r="C957"/>
      <c r="D957" s="877"/>
      <c r="E957"/>
      <c r="F957"/>
      <c r="G957"/>
      <c r="H957"/>
      <c r="I957"/>
      <c r="J957"/>
    </row>
    <row r="958" spans="1:10">
      <c r="A958"/>
      <c r="B958"/>
      <c r="C958"/>
      <c r="D958" s="877"/>
      <c r="E958"/>
      <c r="F958"/>
      <c r="G958"/>
      <c r="H958"/>
      <c r="I958"/>
      <c r="J958"/>
    </row>
    <row r="959" spans="1:10">
      <c r="A959"/>
      <c r="B959"/>
      <c r="C959"/>
      <c r="D959" s="877"/>
      <c r="E959"/>
      <c r="F959"/>
      <c r="G959"/>
      <c r="H959"/>
      <c r="I959"/>
      <c r="J959"/>
    </row>
    <row r="960" spans="1:10">
      <c r="A960"/>
      <c r="B960"/>
      <c r="C960"/>
      <c r="D960" s="877"/>
      <c r="E960"/>
      <c r="F960"/>
      <c r="G960"/>
      <c r="H960"/>
      <c r="I960"/>
      <c r="J960"/>
    </row>
    <row r="961" spans="1:10">
      <c r="A961"/>
      <c r="B961"/>
      <c r="C961"/>
      <c r="D961" s="877"/>
      <c r="E961"/>
      <c r="F961"/>
      <c r="G961"/>
      <c r="H961"/>
      <c r="I961"/>
      <c r="J961"/>
    </row>
    <row r="962" spans="1:10">
      <c r="A962"/>
      <c r="B962"/>
      <c r="C962"/>
      <c r="D962" s="877"/>
      <c r="E962"/>
      <c r="F962"/>
      <c r="G962"/>
      <c r="H962"/>
      <c r="I962"/>
      <c r="J962"/>
    </row>
    <row r="963" spans="1:10">
      <c r="A963"/>
      <c r="B963"/>
      <c r="C963"/>
      <c r="D963" s="877"/>
      <c r="E963"/>
      <c r="F963"/>
      <c r="G963"/>
      <c r="H963"/>
      <c r="I963"/>
      <c r="J963"/>
    </row>
    <row r="964" spans="1:10">
      <c r="A964"/>
      <c r="B964"/>
      <c r="C964"/>
      <c r="D964" s="877"/>
      <c r="E964"/>
      <c r="F964"/>
      <c r="G964"/>
      <c r="H964"/>
      <c r="I964"/>
      <c r="J964"/>
    </row>
    <row r="965" spans="1:10">
      <c r="A965"/>
      <c r="B965"/>
      <c r="C965"/>
      <c r="D965" s="877"/>
      <c r="E965"/>
      <c r="F965"/>
      <c r="G965"/>
      <c r="H965"/>
      <c r="I965"/>
      <c r="J965"/>
    </row>
    <row r="966" spans="1:10">
      <c r="A966"/>
      <c r="B966"/>
      <c r="C966"/>
      <c r="D966" s="877"/>
      <c r="E966"/>
      <c r="F966"/>
      <c r="G966"/>
      <c r="H966"/>
      <c r="I966"/>
      <c r="J966"/>
    </row>
    <row r="967" spans="1:10">
      <c r="A967"/>
      <c r="B967"/>
      <c r="C967"/>
      <c r="D967" s="877"/>
      <c r="E967"/>
      <c r="F967"/>
      <c r="G967"/>
      <c r="H967"/>
      <c r="I967"/>
      <c r="J967"/>
    </row>
    <row r="968" spans="1:10">
      <c r="A968"/>
      <c r="B968"/>
      <c r="C968"/>
      <c r="D968" s="877"/>
      <c r="E968"/>
      <c r="F968"/>
      <c r="G968"/>
      <c r="H968"/>
      <c r="I968"/>
      <c r="J968"/>
    </row>
    <row r="969" spans="1:10">
      <c r="A969"/>
      <c r="B969"/>
      <c r="C969"/>
      <c r="D969" s="877"/>
      <c r="E969"/>
      <c r="F969"/>
      <c r="G969"/>
      <c r="H969"/>
      <c r="I969"/>
      <c r="J969"/>
    </row>
    <row r="970" spans="1:10">
      <c r="A970"/>
      <c r="B970"/>
      <c r="C970"/>
      <c r="D970" s="877"/>
      <c r="E970"/>
      <c r="F970"/>
      <c r="G970"/>
      <c r="H970"/>
      <c r="I970"/>
      <c r="J970"/>
    </row>
    <row r="971" spans="1:10">
      <c r="A971"/>
      <c r="B971"/>
      <c r="C971"/>
      <c r="D971" s="877"/>
      <c r="E971"/>
      <c r="F971"/>
      <c r="G971"/>
      <c r="H971"/>
      <c r="I971"/>
      <c r="J971"/>
    </row>
    <row r="972" spans="1:10">
      <c r="A972"/>
      <c r="B972"/>
      <c r="C972"/>
      <c r="D972" s="877"/>
      <c r="E972"/>
      <c r="F972"/>
      <c r="G972"/>
      <c r="H972"/>
      <c r="I972"/>
      <c r="J972"/>
    </row>
    <row r="973" spans="1:10">
      <c r="A973"/>
      <c r="B973"/>
      <c r="C973"/>
      <c r="D973" s="877"/>
      <c r="E973"/>
      <c r="F973"/>
      <c r="G973"/>
      <c r="H973"/>
      <c r="I973"/>
      <c r="J973"/>
    </row>
    <row r="974" spans="1:10">
      <c r="A974"/>
      <c r="B974"/>
      <c r="C974"/>
      <c r="D974" s="877"/>
      <c r="E974"/>
      <c r="F974"/>
      <c r="G974"/>
      <c r="H974"/>
      <c r="I974"/>
      <c r="J974"/>
    </row>
    <row r="975" spans="1:10">
      <c r="A975"/>
      <c r="B975"/>
      <c r="C975"/>
      <c r="D975" s="877"/>
      <c r="E975"/>
      <c r="F975"/>
      <c r="G975"/>
      <c r="H975"/>
      <c r="I975"/>
      <c r="J975"/>
    </row>
    <row r="976" spans="1:10">
      <c r="A976"/>
      <c r="B976"/>
      <c r="C976"/>
      <c r="D976" s="877"/>
      <c r="E976"/>
      <c r="F976"/>
      <c r="G976"/>
      <c r="H976"/>
      <c r="I976"/>
      <c r="J976"/>
    </row>
    <row r="977" spans="1:10">
      <c r="A977"/>
      <c r="B977"/>
      <c r="C977"/>
      <c r="D977" s="877"/>
      <c r="E977"/>
      <c r="F977"/>
      <c r="G977"/>
      <c r="H977"/>
      <c r="I977"/>
      <c r="J977"/>
    </row>
    <row r="978" spans="1:10">
      <c r="A978"/>
      <c r="B978"/>
      <c r="C978"/>
      <c r="D978" s="877"/>
      <c r="E978"/>
      <c r="F978"/>
      <c r="G978"/>
      <c r="H978"/>
      <c r="I978"/>
      <c r="J978"/>
    </row>
    <row r="979" spans="1:10">
      <c r="A979"/>
      <c r="B979"/>
      <c r="C979"/>
      <c r="D979" s="877"/>
      <c r="E979"/>
      <c r="F979"/>
      <c r="G979"/>
      <c r="H979"/>
      <c r="I979"/>
      <c r="J979"/>
    </row>
    <row r="980" spans="1:10">
      <c r="A980"/>
      <c r="B980"/>
      <c r="C980"/>
      <c r="D980" s="877"/>
      <c r="E980"/>
      <c r="F980"/>
      <c r="G980"/>
      <c r="H980"/>
      <c r="I980"/>
      <c r="J980"/>
    </row>
    <row r="981" spans="1:10">
      <c r="A981"/>
      <c r="B981"/>
      <c r="C981"/>
      <c r="D981" s="877"/>
      <c r="E981"/>
      <c r="F981"/>
      <c r="G981"/>
      <c r="H981"/>
      <c r="I981"/>
      <c r="J981"/>
    </row>
    <row r="982" spans="1:10">
      <c r="A982"/>
      <c r="B982"/>
      <c r="C982"/>
      <c r="D982" s="877"/>
      <c r="E982"/>
      <c r="F982"/>
      <c r="G982"/>
      <c r="H982"/>
      <c r="I982"/>
      <c r="J982"/>
    </row>
    <row r="983" spans="1:10">
      <c r="A983"/>
      <c r="B983"/>
      <c r="C983"/>
      <c r="D983" s="877"/>
      <c r="E983"/>
      <c r="F983"/>
      <c r="G983"/>
      <c r="H983"/>
      <c r="I983"/>
      <c r="J983"/>
    </row>
    <row r="984" spans="1:10">
      <c r="A984"/>
      <c r="B984"/>
      <c r="C984"/>
      <c r="D984" s="877"/>
      <c r="E984"/>
      <c r="F984"/>
      <c r="G984"/>
      <c r="H984"/>
      <c r="I984"/>
      <c r="J984"/>
    </row>
    <row r="985" spans="1:10">
      <c r="A985"/>
      <c r="B985"/>
      <c r="C985"/>
      <c r="D985" s="877"/>
      <c r="E985"/>
      <c r="F985"/>
      <c r="G985"/>
      <c r="H985"/>
      <c r="I985"/>
      <c r="J985"/>
    </row>
    <row r="986" spans="1:10">
      <c r="A986"/>
      <c r="B986"/>
      <c r="C986"/>
      <c r="D986" s="877"/>
      <c r="E986"/>
      <c r="F986"/>
      <c r="G986"/>
      <c r="H986"/>
      <c r="I986"/>
      <c r="J986"/>
    </row>
    <row r="987" spans="1:10">
      <c r="A987"/>
      <c r="B987"/>
      <c r="C987"/>
      <c r="D987" s="877"/>
      <c r="E987"/>
      <c r="F987"/>
      <c r="G987"/>
      <c r="H987"/>
      <c r="I987"/>
      <c r="J987"/>
    </row>
    <row r="988" spans="1:10">
      <c r="A988"/>
      <c r="B988"/>
      <c r="C988"/>
      <c r="D988" s="877"/>
      <c r="E988"/>
      <c r="F988"/>
      <c r="G988"/>
      <c r="H988"/>
      <c r="I988"/>
      <c r="J988"/>
    </row>
    <row r="989" spans="1:10">
      <c r="A989"/>
      <c r="B989"/>
      <c r="C989"/>
      <c r="D989" s="877"/>
      <c r="E989"/>
      <c r="F989"/>
      <c r="G989"/>
      <c r="H989"/>
      <c r="I989"/>
      <c r="J989"/>
    </row>
    <row r="990" spans="1:10">
      <c r="A990"/>
      <c r="B990"/>
      <c r="C990"/>
      <c r="D990" s="877"/>
      <c r="E990"/>
      <c r="F990"/>
      <c r="G990"/>
      <c r="H990"/>
      <c r="I990"/>
      <c r="J990"/>
    </row>
    <row r="991" spans="1:10">
      <c r="A991"/>
      <c r="B991"/>
      <c r="C991"/>
      <c r="D991" s="877"/>
      <c r="E991"/>
      <c r="F991"/>
      <c r="G991"/>
      <c r="H991"/>
      <c r="I991"/>
      <c r="J991"/>
    </row>
    <row r="992" spans="1:10">
      <c r="A992"/>
      <c r="B992"/>
      <c r="C992"/>
      <c r="D992" s="877"/>
      <c r="E992"/>
      <c r="F992"/>
      <c r="G992"/>
      <c r="H992"/>
      <c r="I992"/>
      <c r="J992"/>
    </row>
    <row r="993" spans="1:10">
      <c r="A993"/>
      <c r="B993"/>
      <c r="C993"/>
      <c r="D993" s="877"/>
      <c r="E993"/>
      <c r="F993"/>
      <c r="G993"/>
      <c r="H993"/>
      <c r="I993"/>
      <c r="J993"/>
    </row>
    <row r="994" spans="1:10">
      <c r="A994"/>
      <c r="B994"/>
      <c r="C994"/>
      <c r="D994" s="877"/>
      <c r="E994"/>
      <c r="F994"/>
      <c r="G994"/>
      <c r="H994"/>
      <c r="I994"/>
      <c r="J994"/>
    </row>
    <row r="995" spans="1:10">
      <c r="A995"/>
      <c r="B995"/>
      <c r="C995"/>
      <c r="D995" s="877"/>
      <c r="E995"/>
      <c r="F995"/>
      <c r="G995"/>
      <c r="H995"/>
      <c r="I995"/>
      <c r="J995"/>
    </row>
    <row r="996" spans="1:10">
      <c r="A996"/>
      <c r="B996"/>
      <c r="C996"/>
      <c r="D996" s="877"/>
      <c r="E996"/>
      <c r="F996"/>
      <c r="G996"/>
      <c r="H996"/>
      <c r="I996"/>
      <c r="J996"/>
    </row>
    <row r="997" spans="1:10">
      <c r="A997"/>
      <c r="B997"/>
      <c r="C997"/>
      <c r="D997" s="877"/>
      <c r="E997"/>
      <c r="F997"/>
      <c r="G997"/>
      <c r="H997"/>
      <c r="I997"/>
      <c r="J997"/>
    </row>
    <row r="998" spans="1:10">
      <c r="A998"/>
      <c r="B998"/>
      <c r="C998"/>
      <c r="D998" s="877"/>
      <c r="E998"/>
      <c r="F998"/>
      <c r="G998"/>
      <c r="H998"/>
      <c r="I998"/>
      <c r="J998"/>
    </row>
    <row r="999" spans="1:10">
      <c r="A999"/>
      <c r="B999"/>
      <c r="C999"/>
      <c r="D999" s="877"/>
      <c r="E999"/>
      <c r="F999"/>
      <c r="G999"/>
      <c r="H999"/>
      <c r="I999"/>
      <c r="J999"/>
    </row>
    <row r="1000" spans="1:10">
      <c r="A1000"/>
      <c r="B1000"/>
      <c r="C1000"/>
      <c r="D1000" s="877"/>
      <c r="E1000"/>
      <c r="F1000"/>
      <c r="G1000"/>
      <c r="H1000"/>
      <c r="I1000"/>
      <c r="J1000"/>
    </row>
    <row r="1001" spans="1:10">
      <c r="A1001"/>
      <c r="B1001"/>
      <c r="C1001"/>
      <c r="D1001" s="877"/>
      <c r="E1001"/>
      <c r="F1001"/>
      <c r="G1001"/>
      <c r="H1001"/>
      <c r="I1001"/>
      <c r="J1001"/>
    </row>
    <row r="1002" spans="1:10">
      <c r="A1002"/>
      <c r="B1002"/>
      <c r="C1002"/>
      <c r="D1002" s="877"/>
      <c r="E1002"/>
      <c r="F1002"/>
      <c r="G1002"/>
      <c r="H1002"/>
      <c r="I1002"/>
      <c r="J1002"/>
    </row>
    <row r="1003" spans="1:10">
      <c r="A1003"/>
      <c r="B1003"/>
      <c r="C1003"/>
      <c r="D1003" s="877"/>
      <c r="E1003"/>
      <c r="F1003"/>
      <c r="G1003"/>
      <c r="H1003"/>
      <c r="I1003"/>
      <c r="J1003"/>
    </row>
    <row r="1004" spans="1:10">
      <c r="A1004"/>
      <c r="B1004"/>
      <c r="C1004"/>
      <c r="D1004" s="877"/>
      <c r="E1004"/>
      <c r="F1004"/>
      <c r="G1004"/>
      <c r="H1004"/>
      <c r="I1004"/>
      <c r="J1004"/>
    </row>
    <row r="1005" spans="1:10">
      <c r="A1005"/>
      <c r="B1005"/>
      <c r="C1005"/>
      <c r="D1005" s="877"/>
      <c r="E1005"/>
      <c r="F1005"/>
      <c r="G1005"/>
      <c r="H1005"/>
      <c r="I1005"/>
      <c r="J1005"/>
    </row>
    <row r="1006" spans="1:10">
      <c r="A1006"/>
      <c r="B1006"/>
      <c r="C1006"/>
      <c r="D1006" s="877"/>
      <c r="E1006"/>
      <c r="F1006"/>
      <c r="G1006"/>
      <c r="H1006"/>
      <c r="I1006"/>
      <c r="J1006"/>
    </row>
    <row r="1007" spans="1:10">
      <c r="A1007"/>
      <c r="B1007"/>
      <c r="C1007"/>
      <c r="D1007" s="877"/>
      <c r="E1007"/>
      <c r="F1007"/>
      <c r="G1007"/>
      <c r="H1007"/>
      <c r="I1007"/>
      <c r="J1007"/>
    </row>
    <row r="1008" spans="1:10">
      <c r="A1008"/>
      <c r="B1008"/>
      <c r="C1008"/>
      <c r="D1008" s="877"/>
      <c r="E1008"/>
      <c r="F1008"/>
      <c r="G1008"/>
      <c r="H1008"/>
      <c r="I1008"/>
      <c r="J1008"/>
    </row>
    <row r="1009" spans="1:10">
      <c r="A1009"/>
      <c r="B1009"/>
      <c r="C1009"/>
      <c r="D1009" s="877"/>
      <c r="E1009"/>
      <c r="F1009"/>
      <c r="G1009"/>
      <c r="H1009"/>
      <c r="I1009"/>
      <c r="J1009"/>
    </row>
    <row r="1010" spans="1:10">
      <c r="A1010"/>
      <c r="B1010"/>
      <c r="C1010"/>
      <c r="D1010" s="877"/>
      <c r="E1010"/>
      <c r="F1010"/>
      <c r="G1010"/>
      <c r="H1010"/>
      <c r="I1010"/>
      <c r="J1010"/>
    </row>
    <row r="1011" spans="1:10">
      <c r="A1011"/>
      <c r="B1011"/>
      <c r="C1011"/>
      <c r="D1011" s="877"/>
      <c r="E1011"/>
      <c r="F1011"/>
      <c r="G1011"/>
      <c r="H1011"/>
      <c r="I1011"/>
      <c r="J1011"/>
    </row>
    <row r="1012" spans="1:10">
      <c r="A1012"/>
      <c r="B1012"/>
      <c r="C1012"/>
      <c r="D1012" s="877"/>
      <c r="E1012"/>
      <c r="F1012"/>
      <c r="G1012"/>
      <c r="H1012"/>
      <c r="I1012"/>
      <c r="J1012"/>
    </row>
    <row r="1013" spans="1:10">
      <c r="A1013"/>
      <c r="B1013"/>
      <c r="C1013"/>
      <c r="D1013" s="877"/>
      <c r="E1013"/>
      <c r="F1013"/>
      <c r="G1013"/>
      <c r="H1013"/>
      <c r="I1013"/>
      <c r="J1013"/>
    </row>
    <row r="1014" spans="1:10">
      <c r="A1014"/>
      <c r="B1014"/>
      <c r="C1014"/>
      <c r="D1014" s="877"/>
      <c r="E1014"/>
      <c r="F1014"/>
      <c r="G1014"/>
      <c r="H1014"/>
      <c r="I1014"/>
      <c r="J1014"/>
    </row>
    <row r="1015" spans="1:10">
      <c r="A1015"/>
      <c r="B1015"/>
      <c r="C1015"/>
      <c r="D1015" s="877"/>
      <c r="E1015"/>
      <c r="F1015"/>
      <c r="G1015"/>
      <c r="H1015"/>
      <c r="I1015"/>
      <c r="J1015"/>
    </row>
    <row r="1016" spans="1:10">
      <c r="A1016"/>
      <c r="B1016"/>
      <c r="C1016"/>
      <c r="D1016" s="877"/>
      <c r="E1016"/>
      <c r="F1016"/>
      <c r="G1016"/>
      <c r="H1016"/>
      <c r="I1016"/>
      <c r="J1016"/>
    </row>
    <row r="1017" spans="1:10">
      <c r="A1017"/>
      <c r="B1017"/>
      <c r="C1017"/>
      <c r="D1017" s="877"/>
      <c r="E1017"/>
      <c r="F1017"/>
      <c r="G1017"/>
      <c r="H1017"/>
      <c r="I1017"/>
      <c r="J1017"/>
    </row>
    <row r="1018" spans="1:10">
      <c r="A1018"/>
      <c r="B1018"/>
      <c r="C1018"/>
      <c r="D1018" s="877"/>
      <c r="E1018"/>
      <c r="F1018"/>
      <c r="G1018"/>
      <c r="H1018"/>
      <c r="I1018"/>
      <c r="J1018"/>
    </row>
    <row r="1019" spans="1:10">
      <c r="A1019"/>
      <c r="B1019"/>
      <c r="C1019"/>
      <c r="D1019" s="877"/>
      <c r="E1019"/>
      <c r="F1019"/>
      <c r="G1019"/>
      <c r="H1019"/>
      <c r="I1019"/>
      <c r="J1019"/>
    </row>
    <row r="1020" spans="1:10">
      <c r="A1020"/>
      <c r="B1020"/>
      <c r="C1020"/>
      <c r="D1020" s="877"/>
      <c r="E1020"/>
      <c r="F1020"/>
      <c r="G1020"/>
      <c r="H1020"/>
      <c r="I1020"/>
      <c r="J1020"/>
    </row>
    <row r="1021" spans="1:10">
      <c r="A1021"/>
      <c r="B1021"/>
      <c r="C1021"/>
      <c r="D1021" s="877"/>
      <c r="E1021"/>
      <c r="F1021"/>
      <c r="G1021"/>
      <c r="H1021"/>
      <c r="I1021"/>
      <c r="J1021"/>
    </row>
    <row r="1022" spans="1:10">
      <c r="A1022"/>
      <c r="B1022"/>
      <c r="C1022"/>
      <c r="D1022" s="877"/>
      <c r="E1022"/>
      <c r="F1022"/>
      <c r="G1022"/>
      <c r="H1022"/>
      <c r="I1022"/>
      <c r="J1022"/>
    </row>
    <row r="1023" spans="1:10">
      <c r="A1023"/>
      <c r="B1023"/>
      <c r="C1023"/>
      <c r="D1023" s="877"/>
      <c r="E1023"/>
      <c r="F1023"/>
      <c r="G1023"/>
      <c r="H1023"/>
      <c r="I1023"/>
      <c r="J1023"/>
    </row>
    <row r="1024" spans="1:10">
      <c r="A1024"/>
      <c r="B1024"/>
      <c r="C1024"/>
      <c r="D1024" s="877"/>
      <c r="E1024"/>
      <c r="F1024"/>
      <c r="G1024"/>
      <c r="H1024"/>
      <c r="I1024"/>
      <c r="J1024"/>
    </row>
    <row r="1025" spans="1:10">
      <c r="A1025"/>
      <c r="B1025"/>
      <c r="C1025"/>
      <c r="D1025" s="877"/>
      <c r="E1025"/>
      <c r="F1025"/>
      <c r="G1025"/>
      <c r="H1025"/>
      <c r="I1025"/>
      <c r="J1025"/>
    </row>
    <row r="1026" spans="1:10">
      <c r="A1026"/>
      <c r="B1026"/>
      <c r="C1026"/>
      <c r="D1026" s="877"/>
      <c r="E1026"/>
      <c r="F1026"/>
      <c r="G1026"/>
      <c r="H1026"/>
      <c r="I1026"/>
      <c r="J1026"/>
    </row>
    <row r="1027" spans="1:10">
      <c r="A1027"/>
      <c r="B1027"/>
      <c r="C1027"/>
      <c r="D1027" s="877"/>
      <c r="E1027"/>
      <c r="F1027"/>
      <c r="G1027"/>
      <c r="H1027"/>
      <c r="I1027"/>
      <c r="J1027"/>
    </row>
    <row r="1028" spans="1:10">
      <c r="A1028"/>
      <c r="B1028"/>
      <c r="C1028"/>
      <c r="D1028" s="877"/>
      <c r="E1028"/>
      <c r="F1028"/>
      <c r="G1028"/>
      <c r="H1028"/>
      <c r="I1028"/>
      <c r="J1028"/>
    </row>
    <row r="1029" spans="1:10">
      <c r="A1029"/>
      <c r="B1029"/>
      <c r="C1029"/>
      <c r="D1029" s="877"/>
      <c r="E1029"/>
      <c r="F1029"/>
      <c r="G1029"/>
      <c r="H1029"/>
      <c r="I1029"/>
      <c r="J1029"/>
    </row>
    <row r="1030" spans="1:10">
      <c r="A1030"/>
      <c r="B1030"/>
      <c r="C1030"/>
      <c r="D1030" s="877"/>
      <c r="E1030"/>
      <c r="F1030"/>
      <c r="G1030"/>
      <c r="H1030"/>
      <c r="I1030"/>
      <c r="J1030"/>
    </row>
    <row r="1031" spans="1:10">
      <c r="A1031"/>
      <c r="B1031"/>
      <c r="C1031"/>
      <c r="D1031" s="877"/>
      <c r="E1031"/>
      <c r="F1031"/>
      <c r="G1031"/>
      <c r="H1031"/>
      <c r="I1031"/>
      <c r="J1031"/>
    </row>
    <row r="1032" spans="1:10">
      <c r="A1032"/>
      <c r="B1032"/>
      <c r="C1032"/>
      <c r="D1032" s="877"/>
      <c r="E1032"/>
      <c r="F1032"/>
      <c r="G1032"/>
      <c r="H1032"/>
      <c r="I1032"/>
      <c r="J1032"/>
    </row>
    <row r="1033" spans="1:10">
      <c r="A1033"/>
      <c r="B1033"/>
      <c r="C1033"/>
      <c r="D1033" s="877"/>
      <c r="E1033"/>
      <c r="F1033"/>
      <c r="G1033"/>
      <c r="H1033"/>
      <c r="I1033"/>
      <c r="J1033"/>
    </row>
    <row r="1034" spans="1:10">
      <c r="A1034"/>
      <c r="B1034"/>
      <c r="C1034"/>
      <c r="D1034" s="877"/>
      <c r="E1034"/>
      <c r="F1034"/>
      <c r="G1034"/>
      <c r="H1034"/>
      <c r="I1034"/>
      <c r="J1034"/>
    </row>
    <row r="1035" spans="1:10">
      <c r="A1035"/>
      <c r="B1035"/>
      <c r="C1035"/>
      <c r="D1035" s="877"/>
      <c r="E1035"/>
      <c r="F1035"/>
      <c r="G1035"/>
      <c r="H1035"/>
      <c r="I1035"/>
      <c r="J1035"/>
    </row>
    <row r="1036" spans="1:10">
      <c r="A1036"/>
      <c r="B1036"/>
      <c r="C1036"/>
      <c r="D1036" s="877"/>
      <c r="E1036"/>
      <c r="F1036"/>
      <c r="G1036"/>
      <c r="H1036"/>
      <c r="I1036"/>
      <c r="J1036"/>
    </row>
    <row r="1037" spans="1:10">
      <c r="A1037"/>
      <c r="B1037"/>
      <c r="C1037"/>
      <c r="D1037" s="877"/>
      <c r="E1037"/>
      <c r="F1037"/>
      <c r="G1037"/>
      <c r="H1037"/>
      <c r="I1037"/>
      <c r="J1037"/>
    </row>
    <row r="1038" spans="1:10">
      <c r="A1038"/>
      <c r="B1038"/>
      <c r="C1038"/>
      <c r="D1038" s="877"/>
      <c r="E1038"/>
      <c r="F1038"/>
      <c r="G1038"/>
      <c r="H1038"/>
      <c r="I1038"/>
      <c r="J1038"/>
    </row>
    <row r="1039" spans="1:10">
      <c r="A1039"/>
      <c r="B1039"/>
      <c r="C1039"/>
      <c r="D1039" s="877"/>
      <c r="E1039"/>
      <c r="F1039"/>
      <c r="G1039"/>
      <c r="H1039"/>
      <c r="I1039"/>
      <c r="J1039"/>
    </row>
    <row r="1040" spans="1:10">
      <c r="A1040"/>
      <c r="B1040"/>
      <c r="C1040"/>
      <c r="D1040" s="877"/>
      <c r="E1040"/>
      <c r="F1040"/>
      <c r="G1040"/>
      <c r="H1040"/>
      <c r="I1040"/>
      <c r="J1040"/>
    </row>
    <row r="1041" spans="1:10">
      <c r="A1041"/>
      <c r="B1041"/>
      <c r="C1041"/>
      <c r="D1041" s="877"/>
      <c r="E1041"/>
      <c r="F1041"/>
      <c r="G1041"/>
      <c r="H1041"/>
      <c r="I1041"/>
      <c r="J1041"/>
    </row>
    <row r="1042" spans="1:10">
      <c r="A1042"/>
      <c r="B1042"/>
      <c r="C1042"/>
      <c r="D1042" s="877"/>
      <c r="E1042"/>
      <c r="F1042"/>
      <c r="G1042"/>
      <c r="H1042"/>
      <c r="I1042"/>
      <c r="J1042"/>
    </row>
    <row r="1043" spans="1:10">
      <c r="A1043"/>
      <c r="B1043"/>
      <c r="C1043"/>
      <c r="D1043" s="877"/>
      <c r="E1043"/>
      <c r="F1043"/>
      <c r="G1043"/>
      <c r="H1043"/>
      <c r="I1043"/>
      <c r="J1043"/>
    </row>
    <row r="1044" spans="1:10">
      <c r="A1044"/>
      <c r="B1044"/>
      <c r="C1044"/>
      <c r="D1044" s="877"/>
      <c r="E1044"/>
      <c r="F1044"/>
      <c r="G1044"/>
      <c r="H1044"/>
      <c r="I1044"/>
      <c r="J1044"/>
    </row>
    <row r="1045" spans="1:10">
      <c r="A1045"/>
      <c r="B1045"/>
      <c r="C1045"/>
      <c r="D1045" s="877"/>
      <c r="E1045"/>
      <c r="F1045"/>
      <c r="G1045"/>
      <c r="H1045"/>
      <c r="I1045"/>
      <c r="J1045"/>
    </row>
    <row r="1046" spans="1:10">
      <c r="A1046"/>
      <c r="B1046"/>
      <c r="C1046"/>
      <c r="D1046" s="877"/>
      <c r="E1046"/>
      <c r="F1046"/>
      <c r="G1046"/>
      <c r="H1046"/>
      <c r="I1046"/>
      <c r="J1046"/>
    </row>
    <row r="1047" spans="1:10">
      <c r="A1047"/>
      <c r="B1047"/>
      <c r="C1047"/>
      <c r="D1047" s="877"/>
      <c r="E1047"/>
      <c r="F1047"/>
      <c r="G1047"/>
      <c r="H1047"/>
      <c r="I1047"/>
      <c r="J1047"/>
    </row>
    <row r="1048" spans="1:10">
      <c r="A1048"/>
      <c r="B1048"/>
      <c r="C1048"/>
      <c r="D1048" s="877"/>
      <c r="E1048"/>
      <c r="F1048"/>
      <c r="G1048"/>
      <c r="H1048"/>
      <c r="I1048"/>
      <c r="J1048"/>
    </row>
    <row r="1049" spans="1:10">
      <c r="A1049"/>
      <c r="B1049"/>
      <c r="C1049"/>
      <c r="D1049" s="877"/>
      <c r="E1049"/>
      <c r="F1049"/>
      <c r="G1049"/>
      <c r="H1049"/>
      <c r="I1049"/>
      <c r="J1049"/>
    </row>
    <row r="1050" spans="1:10">
      <c r="A1050"/>
      <c r="B1050"/>
      <c r="C1050"/>
      <c r="D1050" s="877"/>
      <c r="E1050"/>
      <c r="F1050"/>
      <c r="G1050"/>
      <c r="H1050"/>
      <c r="I1050"/>
      <c r="J1050"/>
    </row>
    <row r="1051" spans="1:10">
      <c r="A1051"/>
      <c r="B1051"/>
      <c r="C1051"/>
      <c r="D1051" s="877"/>
      <c r="E1051"/>
      <c r="F1051"/>
      <c r="G1051"/>
      <c r="H1051"/>
      <c r="I1051"/>
      <c r="J1051"/>
    </row>
    <row r="1052" spans="1:10">
      <c r="A1052"/>
      <c r="B1052"/>
      <c r="C1052"/>
      <c r="D1052" s="877"/>
      <c r="E1052"/>
      <c r="F1052"/>
      <c r="G1052"/>
      <c r="H1052"/>
      <c r="I1052"/>
      <c r="J1052"/>
    </row>
    <row r="1053" spans="1:10">
      <c r="A1053"/>
      <c r="B1053"/>
      <c r="C1053"/>
      <c r="D1053" s="877"/>
      <c r="E1053"/>
      <c r="F1053"/>
      <c r="G1053"/>
      <c r="H1053"/>
      <c r="I1053"/>
      <c r="J1053"/>
    </row>
    <row r="1054" spans="1:10">
      <c r="A1054"/>
      <c r="B1054"/>
      <c r="C1054"/>
      <c r="D1054" s="877"/>
      <c r="E1054"/>
      <c r="F1054"/>
      <c r="G1054"/>
      <c r="H1054"/>
      <c r="I1054"/>
      <c r="J1054"/>
    </row>
    <row r="1055" spans="1:10">
      <c r="A1055"/>
      <c r="B1055"/>
      <c r="C1055"/>
      <c r="D1055" s="877"/>
      <c r="E1055"/>
      <c r="F1055"/>
      <c r="G1055"/>
      <c r="H1055"/>
      <c r="I1055"/>
      <c r="J1055"/>
    </row>
    <row r="1056" spans="1:10">
      <c r="A1056"/>
      <c r="B1056"/>
      <c r="C1056"/>
      <c r="D1056" s="877"/>
      <c r="E1056"/>
      <c r="F1056"/>
      <c r="G1056"/>
      <c r="H1056"/>
      <c r="I1056"/>
      <c r="J1056"/>
    </row>
    <row r="1057" spans="1:10">
      <c r="A1057"/>
      <c r="B1057"/>
      <c r="C1057"/>
      <c r="D1057" s="877"/>
      <c r="E1057"/>
      <c r="F1057"/>
      <c r="G1057"/>
      <c r="H1057"/>
      <c r="I1057"/>
      <c r="J1057"/>
    </row>
    <row r="1058" spans="1:10">
      <c r="A1058"/>
      <c r="B1058"/>
      <c r="C1058"/>
      <c r="D1058" s="877"/>
      <c r="E1058"/>
      <c r="F1058"/>
      <c r="G1058"/>
      <c r="H1058"/>
      <c r="I1058"/>
      <c r="J1058"/>
    </row>
    <row r="1059" spans="1:10">
      <c r="A1059"/>
      <c r="B1059"/>
      <c r="C1059"/>
      <c r="D1059" s="877"/>
      <c r="E1059"/>
      <c r="F1059"/>
      <c r="G1059"/>
      <c r="H1059"/>
      <c r="I1059"/>
      <c r="J1059"/>
    </row>
    <row r="1060" spans="1:10">
      <c r="A1060"/>
      <c r="B1060"/>
      <c r="C1060"/>
      <c r="D1060" s="877"/>
      <c r="E1060"/>
      <c r="F1060"/>
      <c r="G1060"/>
      <c r="H1060"/>
      <c r="I1060"/>
      <c r="J1060"/>
    </row>
    <row r="1061" spans="1:10">
      <c r="A1061"/>
      <c r="B1061"/>
      <c r="C1061"/>
      <c r="D1061" s="877"/>
      <c r="E1061"/>
      <c r="F1061"/>
      <c r="G1061"/>
      <c r="H1061"/>
      <c r="I1061"/>
      <c r="J1061"/>
    </row>
    <row r="1062" spans="1:10">
      <c r="A1062"/>
      <c r="B1062"/>
      <c r="C1062"/>
      <c r="D1062" s="877"/>
      <c r="E1062"/>
      <c r="F1062"/>
      <c r="G1062"/>
      <c r="H1062"/>
      <c r="I1062"/>
      <c r="J1062"/>
    </row>
    <row r="1063" spans="1:10">
      <c r="A1063"/>
      <c r="B1063"/>
      <c r="C1063"/>
      <c r="D1063" s="877"/>
      <c r="E1063"/>
      <c r="F1063"/>
      <c r="G1063"/>
      <c r="H1063"/>
      <c r="I1063"/>
      <c r="J1063"/>
    </row>
    <row r="1064" spans="1:10">
      <c r="A1064"/>
      <c r="B1064"/>
      <c r="C1064"/>
      <c r="D1064" s="877"/>
      <c r="E1064"/>
      <c r="F1064"/>
      <c r="G1064"/>
      <c r="H1064"/>
      <c r="I1064"/>
      <c r="J1064"/>
    </row>
    <row r="1065" spans="1:10">
      <c r="A1065"/>
      <c r="B1065"/>
      <c r="C1065"/>
      <c r="D1065" s="877"/>
      <c r="E1065"/>
      <c r="F1065"/>
      <c r="G1065"/>
      <c r="H1065"/>
      <c r="I1065"/>
      <c r="J1065"/>
    </row>
    <row r="1066" spans="1:10">
      <c r="A1066"/>
      <c r="B1066"/>
      <c r="C1066"/>
      <c r="D1066" s="877"/>
      <c r="E1066"/>
      <c r="F1066"/>
      <c r="G1066"/>
      <c r="H1066"/>
      <c r="I1066"/>
      <c r="J1066"/>
    </row>
    <row r="1067" spans="1:10">
      <c r="A1067"/>
      <c r="B1067"/>
      <c r="C1067"/>
      <c r="D1067" s="877"/>
      <c r="E1067"/>
      <c r="F1067"/>
      <c r="G1067"/>
      <c r="H1067"/>
      <c r="I1067"/>
      <c r="J1067"/>
    </row>
    <row r="1068" spans="1:10">
      <c r="A1068"/>
      <c r="B1068"/>
      <c r="C1068"/>
      <c r="D1068" s="877"/>
      <c r="E1068"/>
      <c r="F1068"/>
      <c r="G1068"/>
      <c r="H1068"/>
      <c r="I1068"/>
      <c r="J1068"/>
    </row>
    <row r="1069" spans="1:10">
      <c r="A1069"/>
      <c r="B1069"/>
      <c r="C1069"/>
      <c r="D1069" s="877"/>
      <c r="E1069"/>
      <c r="F1069"/>
      <c r="G1069"/>
      <c r="H1069"/>
      <c r="I1069"/>
      <c r="J1069"/>
    </row>
    <row r="1070" spans="1:10">
      <c r="A1070"/>
      <c r="B1070"/>
      <c r="C1070"/>
      <c r="D1070" s="877"/>
      <c r="E1070"/>
      <c r="F1070"/>
      <c r="G1070"/>
      <c r="H1070"/>
      <c r="I1070"/>
      <c r="J1070"/>
    </row>
    <row r="1071" spans="1:10">
      <c r="A1071"/>
      <c r="B1071"/>
      <c r="C1071"/>
      <c r="D1071" s="877"/>
      <c r="E1071"/>
      <c r="F1071"/>
      <c r="G1071"/>
      <c r="H1071"/>
      <c r="I1071"/>
      <c r="J1071"/>
    </row>
    <row r="1072" spans="1:10">
      <c r="A1072"/>
      <c r="B1072"/>
      <c r="C1072"/>
      <c r="D1072" s="877"/>
      <c r="E1072"/>
      <c r="F1072"/>
      <c r="G1072"/>
      <c r="H1072"/>
      <c r="I1072"/>
      <c r="J1072"/>
    </row>
    <row r="1073" spans="1:10">
      <c r="A1073"/>
      <c r="B1073"/>
      <c r="C1073"/>
      <c r="D1073" s="877"/>
      <c r="E1073"/>
      <c r="F1073"/>
      <c r="G1073"/>
      <c r="H1073"/>
      <c r="I1073"/>
      <c r="J1073"/>
    </row>
    <row r="1074" spans="1:10">
      <c r="A1074"/>
      <c r="B1074"/>
      <c r="C1074"/>
      <c r="D1074" s="877"/>
      <c r="E1074"/>
      <c r="F1074"/>
      <c r="G1074"/>
      <c r="H1074"/>
      <c r="I1074"/>
      <c r="J1074"/>
    </row>
    <row r="1075" spans="1:10">
      <c r="A1075"/>
      <c r="B1075"/>
      <c r="C1075"/>
      <c r="D1075" s="877"/>
      <c r="E1075"/>
      <c r="F1075"/>
      <c r="G1075"/>
      <c r="H1075"/>
      <c r="I1075"/>
      <c r="J1075"/>
    </row>
    <row r="1076" spans="1:10">
      <c r="A1076"/>
      <c r="B1076"/>
      <c r="C1076"/>
      <c r="D1076" s="877"/>
      <c r="E1076"/>
      <c r="F1076"/>
      <c r="G1076"/>
      <c r="H1076"/>
      <c r="I1076"/>
      <c r="J1076"/>
    </row>
    <row r="1077" spans="1:10">
      <c r="A1077"/>
      <c r="B1077"/>
      <c r="C1077"/>
      <c r="D1077" s="877"/>
      <c r="E1077"/>
      <c r="F1077"/>
      <c r="G1077"/>
      <c r="H1077"/>
      <c r="I1077"/>
      <c r="J1077"/>
    </row>
    <row r="1078" spans="1:10">
      <c r="A1078"/>
      <c r="B1078"/>
      <c r="C1078"/>
      <c r="D1078" s="877"/>
      <c r="E1078"/>
      <c r="F1078"/>
      <c r="G1078"/>
      <c r="H1078"/>
      <c r="I1078"/>
      <c r="J1078"/>
    </row>
    <row r="1079" spans="1:10">
      <c r="A1079"/>
      <c r="B1079"/>
      <c r="C1079"/>
      <c r="D1079" s="877"/>
      <c r="E1079"/>
      <c r="F1079"/>
      <c r="G1079"/>
      <c r="H1079"/>
      <c r="I1079"/>
      <c r="J1079"/>
    </row>
    <row r="1080" spans="1:10">
      <c r="A1080"/>
      <c r="B1080"/>
      <c r="C1080"/>
      <c r="D1080" s="877"/>
      <c r="E1080"/>
      <c r="F1080"/>
      <c r="G1080"/>
      <c r="H1080"/>
      <c r="I1080"/>
      <c r="J1080"/>
    </row>
    <row r="1081" spans="1:10">
      <c r="A1081"/>
      <c r="B1081"/>
      <c r="C1081"/>
      <c r="D1081" s="877"/>
      <c r="E1081"/>
      <c r="F1081"/>
      <c r="G1081"/>
      <c r="H1081"/>
      <c r="I1081"/>
      <c r="J1081"/>
    </row>
    <row r="1082" spans="1:10">
      <c r="A1082"/>
      <c r="B1082"/>
      <c r="C1082"/>
      <c r="D1082" s="877"/>
      <c r="E1082"/>
      <c r="F1082"/>
      <c r="G1082"/>
      <c r="H1082"/>
      <c r="I1082"/>
      <c r="J1082"/>
    </row>
    <row r="1083" spans="1:10">
      <c r="A1083"/>
      <c r="B1083"/>
      <c r="C1083"/>
      <c r="D1083" s="877"/>
      <c r="E1083"/>
      <c r="F1083"/>
      <c r="G1083"/>
      <c r="H1083"/>
      <c r="I1083"/>
      <c r="J1083"/>
    </row>
    <row r="1084" spans="1:10">
      <c r="A1084"/>
      <c r="B1084"/>
      <c r="C1084"/>
      <c r="D1084" s="877"/>
      <c r="E1084"/>
      <c r="F1084"/>
      <c r="G1084"/>
      <c r="H1084"/>
      <c r="I1084"/>
      <c r="J1084"/>
    </row>
    <row r="1085" spans="1:10">
      <c r="A1085"/>
      <c r="B1085"/>
      <c r="C1085"/>
      <c r="D1085" s="877"/>
      <c r="E1085"/>
      <c r="F1085"/>
      <c r="G1085"/>
      <c r="H1085"/>
      <c r="I1085"/>
      <c r="J1085"/>
    </row>
    <row r="1086" spans="1:10">
      <c r="A1086"/>
      <c r="B1086"/>
      <c r="C1086"/>
      <c r="D1086" s="877"/>
      <c r="E1086"/>
      <c r="F1086"/>
      <c r="G1086"/>
      <c r="H1086"/>
      <c r="I1086"/>
      <c r="J1086"/>
    </row>
    <row r="1087" spans="1:10">
      <c r="A1087"/>
      <c r="B1087"/>
      <c r="C1087"/>
      <c r="D1087" s="877"/>
      <c r="E1087"/>
      <c r="F1087"/>
      <c r="G1087"/>
      <c r="H1087"/>
      <c r="I1087"/>
      <c r="J1087"/>
    </row>
    <row r="1088" spans="1:10">
      <c r="A1088"/>
      <c r="B1088"/>
      <c r="C1088"/>
      <c r="D1088" s="877"/>
      <c r="E1088"/>
      <c r="F1088"/>
      <c r="G1088"/>
      <c r="H1088"/>
      <c r="I1088"/>
      <c r="J1088"/>
    </row>
    <row r="1089" spans="1:10">
      <c r="A1089"/>
      <c r="B1089"/>
      <c r="C1089"/>
      <c r="D1089" s="877"/>
      <c r="E1089"/>
      <c r="F1089"/>
      <c r="G1089"/>
      <c r="H1089"/>
      <c r="I1089"/>
      <c r="J1089"/>
    </row>
    <row r="1090" spans="1:10">
      <c r="A1090"/>
      <c r="B1090"/>
      <c r="C1090"/>
      <c r="D1090" s="877"/>
      <c r="E1090"/>
      <c r="F1090"/>
      <c r="G1090"/>
      <c r="H1090"/>
      <c r="I1090"/>
      <c r="J1090"/>
    </row>
    <row r="1091" spans="1:10">
      <c r="A1091"/>
      <c r="B1091"/>
      <c r="C1091"/>
      <c r="D1091" s="877"/>
      <c r="E1091"/>
      <c r="F1091"/>
      <c r="G1091"/>
      <c r="H1091"/>
      <c r="I1091"/>
      <c r="J1091"/>
    </row>
    <row r="1092" spans="1:10">
      <c r="A1092"/>
      <c r="B1092"/>
      <c r="C1092"/>
      <c r="D1092" s="877"/>
      <c r="E1092"/>
      <c r="F1092"/>
      <c r="G1092"/>
      <c r="H1092"/>
      <c r="I1092"/>
      <c r="J1092"/>
    </row>
    <row r="1093" spans="1:10">
      <c r="A1093"/>
      <c r="B1093"/>
      <c r="C1093"/>
      <c r="D1093" s="877"/>
      <c r="E1093"/>
      <c r="F1093"/>
      <c r="G1093"/>
      <c r="H1093"/>
      <c r="I1093"/>
      <c r="J1093"/>
    </row>
    <row r="1094" spans="1:10">
      <c r="A1094"/>
      <c r="B1094"/>
      <c r="C1094"/>
      <c r="D1094" s="877"/>
      <c r="E1094"/>
      <c r="F1094"/>
      <c r="G1094"/>
      <c r="H1094"/>
      <c r="I1094"/>
      <c r="J1094"/>
    </row>
    <row r="1095" spans="1:10">
      <c r="A1095"/>
      <c r="B1095"/>
      <c r="C1095"/>
      <c r="D1095" s="877"/>
      <c r="E1095"/>
      <c r="F1095"/>
      <c r="G1095"/>
      <c r="H1095"/>
      <c r="I1095"/>
      <c r="J1095"/>
    </row>
    <row r="1096" spans="1:10">
      <c r="A1096"/>
      <c r="B1096"/>
      <c r="C1096"/>
      <c r="D1096" s="877"/>
      <c r="E1096"/>
      <c r="F1096"/>
      <c r="G1096"/>
      <c r="H1096"/>
      <c r="I1096"/>
      <c r="J1096"/>
    </row>
    <row r="1097" spans="1:10">
      <c r="A1097"/>
      <c r="B1097"/>
      <c r="C1097"/>
      <c r="D1097" s="877"/>
      <c r="E1097"/>
      <c r="F1097"/>
      <c r="G1097"/>
      <c r="H1097"/>
      <c r="I1097"/>
      <c r="J1097"/>
    </row>
    <row r="1098" spans="1:10">
      <c r="A1098"/>
      <c r="B1098"/>
      <c r="C1098"/>
      <c r="D1098" s="877"/>
      <c r="E1098"/>
      <c r="F1098"/>
      <c r="G1098"/>
      <c r="H1098"/>
      <c r="I1098"/>
      <c r="J1098"/>
    </row>
    <row r="1099" spans="1:10">
      <c r="A1099"/>
      <c r="B1099"/>
      <c r="C1099"/>
      <c r="D1099" s="877"/>
      <c r="E1099"/>
      <c r="F1099"/>
      <c r="G1099"/>
      <c r="H1099"/>
      <c r="I1099"/>
      <c r="J1099"/>
    </row>
    <row r="1100" spans="1:10">
      <c r="A1100"/>
      <c r="B1100"/>
      <c r="C1100"/>
      <c r="D1100" s="877"/>
      <c r="E1100"/>
      <c r="F1100"/>
      <c r="G1100"/>
      <c r="H1100"/>
      <c r="I1100"/>
      <c r="J1100"/>
    </row>
    <row r="1101" spans="1:10">
      <c r="A1101"/>
      <c r="B1101"/>
      <c r="C1101"/>
      <c r="D1101" s="877"/>
      <c r="E1101"/>
      <c r="F1101"/>
      <c r="G1101"/>
      <c r="H1101"/>
      <c r="I1101"/>
      <c r="J1101"/>
    </row>
    <row r="1102" spans="1:10">
      <c r="A1102"/>
      <c r="B1102"/>
      <c r="C1102"/>
      <c r="D1102" s="877"/>
      <c r="E1102"/>
      <c r="F1102"/>
      <c r="G1102"/>
      <c r="H1102"/>
      <c r="I1102"/>
      <c r="J1102"/>
    </row>
    <row r="1103" spans="1:10">
      <c r="A1103"/>
      <c r="B1103"/>
      <c r="C1103"/>
      <c r="D1103" s="877"/>
      <c r="E1103"/>
      <c r="F1103"/>
      <c r="G1103"/>
      <c r="H1103"/>
      <c r="I1103"/>
      <c r="J1103"/>
    </row>
    <row r="1104" spans="1:10">
      <c r="A1104"/>
      <c r="B1104"/>
      <c r="C1104"/>
      <c r="D1104" s="877"/>
      <c r="E1104"/>
      <c r="F1104"/>
      <c r="G1104"/>
      <c r="H1104"/>
      <c r="I1104"/>
      <c r="J1104"/>
    </row>
    <row r="1105" spans="1:10">
      <c r="A1105"/>
      <c r="B1105"/>
      <c r="C1105"/>
      <c r="D1105" s="877"/>
      <c r="E1105"/>
      <c r="F1105"/>
      <c r="G1105"/>
      <c r="H1105"/>
      <c r="I1105"/>
      <c r="J1105"/>
    </row>
    <row r="1106" spans="1:10">
      <c r="A1106"/>
      <c r="B1106"/>
      <c r="C1106"/>
      <c r="D1106" s="877"/>
      <c r="E1106"/>
      <c r="F1106"/>
      <c r="G1106"/>
      <c r="H1106"/>
      <c r="I1106"/>
      <c r="J1106"/>
    </row>
    <row r="1107" spans="1:10">
      <c r="A1107"/>
      <c r="B1107"/>
      <c r="C1107"/>
      <c r="D1107" s="877"/>
      <c r="E1107"/>
      <c r="F1107"/>
      <c r="G1107"/>
      <c r="H1107"/>
      <c r="I1107"/>
      <c r="J1107"/>
    </row>
    <row r="1108" spans="1:10">
      <c r="A1108"/>
      <c r="B1108"/>
      <c r="C1108"/>
      <c r="D1108" s="877"/>
      <c r="E1108"/>
      <c r="F1108"/>
      <c r="G1108"/>
      <c r="H1108"/>
      <c r="I1108"/>
      <c r="J1108"/>
    </row>
    <row r="1109" spans="1:10">
      <c r="A1109"/>
      <c r="B1109"/>
      <c r="C1109"/>
      <c r="D1109" s="877"/>
      <c r="E1109"/>
      <c r="F1109"/>
      <c r="G1109"/>
      <c r="H1109"/>
      <c r="I1109"/>
      <c r="J1109"/>
    </row>
    <row r="1110" spans="1:10">
      <c r="A1110"/>
      <c r="B1110"/>
      <c r="C1110"/>
      <c r="D1110" s="877"/>
      <c r="E1110"/>
      <c r="F1110"/>
      <c r="G1110"/>
      <c r="H1110"/>
      <c r="I1110"/>
      <c r="J1110"/>
    </row>
    <row r="1111" spans="1:10">
      <c r="A1111"/>
      <c r="B1111"/>
      <c r="C1111"/>
      <c r="D1111" s="877"/>
      <c r="E1111"/>
      <c r="F1111"/>
      <c r="G1111"/>
      <c r="H1111"/>
      <c r="I1111"/>
      <c r="J1111"/>
    </row>
    <row r="1112" spans="1:10">
      <c r="A1112"/>
      <c r="B1112"/>
      <c r="C1112"/>
      <c r="D1112" s="877"/>
      <c r="E1112"/>
      <c r="F1112"/>
      <c r="G1112"/>
      <c r="H1112"/>
      <c r="I1112"/>
      <c r="J1112"/>
    </row>
    <row r="1113" spans="1:10">
      <c r="A1113"/>
      <c r="B1113"/>
      <c r="C1113"/>
      <c r="D1113" s="877"/>
      <c r="E1113"/>
      <c r="F1113"/>
      <c r="G1113"/>
      <c r="H1113"/>
      <c r="I1113"/>
      <c r="J1113"/>
    </row>
    <row r="1114" spans="1:10">
      <c r="A1114"/>
      <c r="B1114"/>
      <c r="C1114"/>
      <c r="D1114" s="877"/>
      <c r="E1114"/>
      <c r="F1114"/>
      <c r="G1114"/>
      <c r="H1114"/>
      <c r="I1114"/>
      <c r="J1114"/>
    </row>
    <row r="1115" spans="1:10">
      <c r="A1115"/>
      <c r="B1115"/>
      <c r="C1115"/>
      <c r="D1115" s="877"/>
      <c r="E1115"/>
      <c r="F1115"/>
      <c r="G1115"/>
      <c r="H1115"/>
      <c r="I1115"/>
      <c r="J1115"/>
    </row>
    <row r="1116" spans="1:10">
      <c r="A1116"/>
      <c r="B1116"/>
      <c r="C1116"/>
      <c r="D1116" s="877"/>
      <c r="E1116"/>
      <c r="F1116"/>
      <c r="G1116"/>
      <c r="H1116"/>
      <c r="I1116"/>
      <c r="J1116"/>
    </row>
    <row r="1117" spans="1:10">
      <c r="A1117"/>
      <c r="B1117"/>
      <c r="C1117"/>
      <c r="D1117" s="877"/>
      <c r="E1117"/>
      <c r="F1117"/>
      <c r="G1117"/>
      <c r="H1117"/>
      <c r="I1117"/>
      <c r="J1117"/>
    </row>
    <row r="1118" spans="1:10">
      <c r="A1118"/>
      <c r="B1118"/>
      <c r="C1118"/>
      <c r="D1118" s="877"/>
      <c r="E1118"/>
      <c r="F1118"/>
      <c r="G1118"/>
      <c r="H1118"/>
      <c r="I1118"/>
      <c r="J1118"/>
    </row>
    <row r="1119" spans="1:10">
      <c r="A1119"/>
      <c r="B1119"/>
      <c r="C1119"/>
      <c r="D1119" s="877"/>
      <c r="E1119"/>
      <c r="F1119"/>
      <c r="G1119"/>
      <c r="H1119"/>
      <c r="I1119"/>
      <c r="J1119"/>
    </row>
    <row r="1120" spans="1:10">
      <c r="A1120"/>
      <c r="B1120"/>
      <c r="C1120"/>
      <c r="D1120" s="877"/>
      <c r="E1120"/>
      <c r="F1120"/>
      <c r="G1120"/>
      <c r="H1120"/>
      <c r="I1120"/>
      <c r="J1120"/>
    </row>
    <row r="1121" spans="1:10">
      <c r="A1121"/>
      <c r="B1121"/>
      <c r="C1121"/>
      <c r="D1121" s="877"/>
      <c r="E1121"/>
      <c r="F1121"/>
      <c r="G1121"/>
      <c r="H1121"/>
      <c r="I1121"/>
      <c r="J1121"/>
    </row>
    <row r="1122" spans="1:10">
      <c r="A1122"/>
      <c r="B1122"/>
      <c r="C1122"/>
      <c r="D1122" s="877"/>
      <c r="E1122"/>
      <c r="F1122"/>
      <c r="G1122"/>
      <c r="H1122"/>
      <c r="I1122"/>
      <c r="J1122"/>
    </row>
    <row r="1123" spans="1:10">
      <c r="A1123"/>
      <c r="B1123"/>
      <c r="C1123"/>
      <c r="D1123" s="877"/>
      <c r="E1123"/>
      <c r="F1123"/>
      <c r="G1123"/>
      <c r="H1123"/>
      <c r="I1123"/>
      <c r="J1123"/>
    </row>
    <row r="1124" spans="1:10">
      <c r="A1124"/>
      <c r="B1124"/>
      <c r="C1124"/>
      <c r="D1124" s="877"/>
      <c r="E1124"/>
      <c r="F1124"/>
      <c r="G1124"/>
      <c r="H1124"/>
      <c r="I1124"/>
      <c r="J1124"/>
    </row>
    <row r="1125" spans="1:10">
      <c r="A1125"/>
      <c r="B1125"/>
      <c r="C1125"/>
      <c r="D1125" s="877"/>
      <c r="E1125"/>
      <c r="F1125"/>
      <c r="G1125"/>
      <c r="H1125"/>
      <c r="I1125"/>
      <c r="J1125"/>
    </row>
    <row r="1126" spans="1:10">
      <c r="A1126"/>
      <c r="B1126"/>
      <c r="C1126"/>
      <c r="D1126" s="877"/>
      <c r="E1126"/>
      <c r="F1126"/>
      <c r="G1126"/>
      <c r="H1126"/>
      <c r="I1126"/>
      <c r="J1126"/>
    </row>
    <row r="1127" spans="1:10">
      <c r="A1127"/>
      <c r="B1127"/>
      <c r="C1127"/>
      <c r="D1127" s="877"/>
      <c r="E1127"/>
      <c r="F1127"/>
      <c r="G1127"/>
      <c r="H1127"/>
      <c r="I1127"/>
      <c r="J1127"/>
    </row>
    <row r="1128" spans="1:10">
      <c r="A1128"/>
      <c r="B1128"/>
      <c r="C1128"/>
      <c r="D1128" s="877"/>
      <c r="E1128"/>
      <c r="F1128"/>
      <c r="G1128"/>
      <c r="H1128"/>
      <c r="I1128"/>
      <c r="J1128"/>
    </row>
    <row r="1129" spans="1:10">
      <c r="A1129"/>
      <c r="B1129"/>
      <c r="C1129"/>
      <c r="D1129" s="877"/>
      <c r="E1129"/>
      <c r="F1129"/>
      <c r="G1129"/>
      <c r="H1129"/>
      <c r="I1129"/>
      <c r="J1129"/>
    </row>
    <row r="1130" spans="1:10">
      <c r="A1130"/>
      <c r="B1130"/>
      <c r="C1130"/>
      <c r="D1130" s="877"/>
      <c r="E1130"/>
      <c r="F1130"/>
      <c r="G1130"/>
      <c r="H1130"/>
      <c r="I1130"/>
      <c r="J1130"/>
    </row>
    <row r="1131" spans="1:10">
      <c r="A1131"/>
      <c r="B1131"/>
      <c r="C1131"/>
      <c r="D1131" s="877"/>
      <c r="E1131"/>
      <c r="F1131"/>
      <c r="G1131"/>
      <c r="H1131"/>
      <c r="I1131"/>
      <c r="J1131"/>
    </row>
    <row r="1132" spans="1:10">
      <c r="A1132"/>
      <c r="B1132"/>
      <c r="C1132"/>
      <c r="D1132" s="877"/>
      <c r="E1132"/>
      <c r="F1132"/>
      <c r="G1132"/>
      <c r="H1132"/>
      <c r="I1132"/>
      <c r="J1132"/>
    </row>
    <row r="1133" spans="1:10">
      <c r="A1133"/>
      <c r="B1133"/>
      <c r="C1133"/>
      <c r="D1133" s="877"/>
      <c r="E1133"/>
      <c r="F1133"/>
      <c r="G1133"/>
      <c r="H1133"/>
      <c r="I1133"/>
      <c r="J1133"/>
    </row>
    <row r="1134" spans="1:10">
      <c r="A1134"/>
      <c r="B1134"/>
      <c r="C1134"/>
      <c r="D1134" s="877"/>
      <c r="E1134"/>
      <c r="F1134"/>
      <c r="G1134"/>
      <c r="H1134"/>
      <c r="I1134"/>
      <c r="J1134"/>
    </row>
    <row r="1135" spans="1:10">
      <c r="A1135"/>
      <c r="B1135"/>
      <c r="C1135"/>
      <c r="D1135" s="877"/>
      <c r="E1135"/>
      <c r="F1135"/>
      <c r="G1135"/>
      <c r="H1135"/>
      <c r="I1135"/>
      <c r="J1135"/>
    </row>
    <row r="1136" spans="1:10">
      <c r="A1136"/>
      <c r="B1136"/>
      <c r="C1136"/>
      <c r="D1136" s="877"/>
      <c r="E1136"/>
      <c r="F1136"/>
      <c r="G1136"/>
      <c r="H1136"/>
      <c r="I1136"/>
      <c r="J1136"/>
    </row>
    <row r="1137" spans="1:10">
      <c r="A1137"/>
      <c r="B1137"/>
      <c r="C1137"/>
      <c r="D1137" s="877"/>
      <c r="E1137"/>
      <c r="F1137"/>
      <c r="G1137"/>
      <c r="H1137"/>
      <c r="I1137"/>
      <c r="J1137"/>
    </row>
    <row r="1138" spans="1:10">
      <c r="A1138"/>
      <c r="B1138"/>
      <c r="C1138"/>
      <c r="D1138" s="877"/>
      <c r="E1138"/>
      <c r="F1138"/>
      <c r="G1138"/>
      <c r="H1138"/>
      <c r="I1138"/>
      <c r="J1138"/>
    </row>
    <row r="1139" spans="1:10">
      <c r="A1139"/>
      <c r="B1139"/>
      <c r="C1139"/>
      <c r="D1139" s="877"/>
      <c r="E1139"/>
      <c r="F1139"/>
      <c r="G1139"/>
      <c r="H1139"/>
      <c r="I1139"/>
      <c r="J1139"/>
    </row>
    <row r="1140" spans="1:10">
      <c r="A1140"/>
      <c r="B1140"/>
      <c r="C1140"/>
      <c r="D1140" s="877"/>
      <c r="E1140"/>
      <c r="F1140"/>
      <c r="G1140"/>
      <c r="H1140"/>
      <c r="I1140"/>
      <c r="J1140"/>
    </row>
    <row r="1141" spans="1:10">
      <c r="A1141"/>
      <c r="B1141"/>
      <c r="C1141"/>
      <c r="D1141" s="877"/>
      <c r="E1141"/>
      <c r="F1141"/>
      <c r="G1141"/>
      <c r="H1141"/>
      <c r="I1141"/>
      <c r="J1141"/>
    </row>
    <row r="1142" spans="1:10">
      <c r="A1142"/>
      <c r="B1142"/>
      <c r="C1142"/>
      <c r="D1142" s="877"/>
      <c r="E1142"/>
      <c r="F1142"/>
      <c r="G1142"/>
      <c r="H1142"/>
      <c r="I1142"/>
      <c r="J1142"/>
    </row>
    <row r="1143" spans="1:10">
      <c r="A1143"/>
      <c r="B1143"/>
      <c r="C1143"/>
      <c r="D1143" s="877"/>
      <c r="E1143"/>
      <c r="F1143"/>
      <c r="G1143"/>
      <c r="H1143"/>
      <c r="I1143"/>
      <c r="J1143"/>
    </row>
    <row r="1144" spans="1:10">
      <c r="A1144"/>
      <c r="B1144"/>
      <c r="C1144"/>
      <c r="D1144" s="877"/>
      <c r="E1144"/>
      <c r="F1144"/>
      <c r="G1144"/>
      <c r="H1144"/>
      <c r="I1144"/>
      <c r="J1144"/>
    </row>
    <row r="1145" spans="1:10">
      <c r="A1145"/>
      <c r="B1145"/>
      <c r="C1145"/>
      <c r="D1145" s="877"/>
      <c r="E1145"/>
      <c r="F1145"/>
      <c r="G1145"/>
      <c r="H1145"/>
      <c r="I1145"/>
      <c r="J1145"/>
    </row>
    <row r="1146" spans="1:10">
      <c r="A1146"/>
      <c r="B1146"/>
      <c r="C1146"/>
      <c r="D1146" s="877"/>
      <c r="E1146"/>
      <c r="F1146"/>
      <c r="G1146"/>
      <c r="H1146"/>
      <c r="I1146"/>
      <c r="J1146"/>
    </row>
    <row r="1147" spans="1:10">
      <c r="A1147"/>
      <c r="B1147"/>
      <c r="C1147"/>
      <c r="D1147" s="877"/>
      <c r="E1147"/>
      <c r="F1147"/>
      <c r="G1147"/>
      <c r="H1147"/>
      <c r="I1147"/>
      <c r="J1147"/>
    </row>
    <row r="1148" spans="1:10">
      <c r="A1148"/>
      <c r="B1148"/>
      <c r="C1148"/>
      <c r="D1148" s="877"/>
      <c r="E1148"/>
      <c r="F1148"/>
      <c r="G1148"/>
      <c r="H1148"/>
      <c r="I1148"/>
      <c r="J1148"/>
    </row>
    <row r="1149" spans="1:10">
      <c r="A1149"/>
      <c r="B1149"/>
      <c r="C1149"/>
      <c r="D1149" s="877"/>
      <c r="E1149"/>
      <c r="F1149"/>
      <c r="G1149"/>
      <c r="H1149"/>
      <c r="I1149"/>
      <c r="J1149"/>
    </row>
    <row r="1150" spans="1:10">
      <c r="A1150"/>
      <c r="B1150"/>
      <c r="C1150"/>
      <c r="D1150" s="877"/>
      <c r="E1150"/>
      <c r="F1150"/>
      <c r="G1150"/>
      <c r="H1150"/>
      <c r="I1150"/>
      <c r="J1150"/>
    </row>
    <row r="1151" spans="1:10">
      <c r="A1151"/>
      <c r="B1151"/>
      <c r="C1151"/>
      <c r="D1151" s="877"/>
      <c r="E1151"/>
      <c r="F1151"/>
      <c r="G1151"/>
      <c r="H1151"/>
      <c r="I1151"/>
      <c r="J1151"/>
    </row>
    <row r="1152" spans="1:10">
      <c r="A1152"/>
      <c r="B1152"/>
      <c r="C1152"/>
      <c r="D1152" s="877"/>
      <c r="E1152"/>
      <c r="F1152"/>
      <c r="G1152"/>
      <c r="H1152"/>
      <c r="I1152"/>
      <c r="J1152"/>
    </row>
    <row r="1153" spans="1:10">
      <c r="A1153"/>
      <c r="B1153"/>
      <c r="C1153"/>
      <c r="D1153" s="877"/>
      <c r="E1153"/>
      <c r="F1153"/>
      <c r="G1153"/>
      <c r="H1153"/>
      <c r="I1153"/>
      <c r="J1153"/>
    </row>
    <row r="1154" spans="1:10">
      <c r="A1154"/>
      <c r="B1154"/>
      <c r="C1154"/>
      <c r="D1154" s="877"/>
      <c r="E1154"/>
      <c r="F1154"/>
      <c r="G1154"/>
      <c r="H1154"/>
      <c r="I1154"/>
      <c r="J1154"/>
    </row>
    <row r="1155" spans="1:10">
      <c r="A1155"/>
      <c r="B1155"/>
      <c r="C1155"/>
      <c r="D1155" s="877"/>
      <c r="E1155"/>
      <c r="F1155"/>
      <c r="G1155"/>
      <c r="H1155"/>
      <c r="I1155"/>
      <c r="J1155"/>
    </row>
    <row r="1156" spans="1:10">
      <c r="A1156"/>
      <c r="B1156"/>
      <c r="C1156"/>
      <c r="D1156" s="877"/>
      <c r="E1156"/>
      <c r="F1156"/>
      <c r="G1156"/>
      <c r="H1156"/>
      <c r="I1156"/>
      <c r="J1156"/>
    </row>
    <row r="1157" spans="1:10">
      <c r="A1157"/>
      <c r="B1157"/>
      <c r="C1157"/>
      <c r="D1157" s="877"/>
      <c r="E1157"/>
      <c r="F1157"/>
      <c r="G1157"/>
      <c r="H1157"/>
      <c r="I1157"/>
      <c r="J1157"/>
    </row>
    <row r="1158" spans="1:10">
      <c r="A1158"/>
      <c r="B1158"/>
      <c r="C1158"/>
      <c r="D1158" s="877"/>
      <c r="E1158"/>
      <c r="F1158"/>
      <c r="G1158"/>
      <c r="H1158"/>
      <c r="I1158"/>
      <c r="J1158"/>
    </row>
    <row r="1159" spans="1:10">
      <c r="A1159"/>
      <c r="B1159"/>
      <c r="C1159"/>
      <c r="D1159" s="877"/>
      <c r="E1159"/>
      <c r="F1159"/>
      <c r="G1159"/>
      <c r="H1159"/>
      <c r="I1159"/>
      <c r="J1159"/>
    </row>
    <row r="1160" spans="1:10">
      <c r="A1160"/>
      <c r="B1160"/>
      <c r="C1160"/>
      <c r="D1160" s="877"/>
      <c r="E1160"/>
      <c r="F1160"/>
      <c r="G1160"/>
      <c r="H1160"/>
      <c r="I1160"/>
      <c r="J1160"/>
    </row>
    <row r="1161" spans="1:10">
      <c r="A1161"/>
      <c r="B1161"/>
      <c r="C1161"/>
      <c r="D1161" s="877"/>
      <c r="E1161"/>
      <c r="F1161"/>
      <c r="G1161"/>
      <c r="H1161"/>
      <c r="I1161"/>
      <c r="J1161"/>
    </row>
    <row r="1162" spans="1:10">
      <c r="A1162"/>
      <c r="B1162"/>
      <c r="C1162"/>
      <c r="D1162" s="877"/>
      <c r="E1162"/>
      <c r="F1162"/>
      <c r="G1162"/>
      <c r="H1162"/>
      <c r="I1162"/>
      <c r="J1162"/>
    </row>
    <row r="1163" spans="1:10">
      <c r="A1163"/>
      <c r="B1163"/>
      <c r="C1163"/>
      <c r="D1163" s="877"/>
      <c r="E1163"/>
      <c r="F1163"/>
      <c r="G1163"/>
      <c r="H1163"/>
      <c r="I1163"/>
      <c r="J1163"/>
    </row>
    <row r="1164" spans="1:10">
      <c r="A1164"/>
      <c r="B1164"/>
      <c r="C1164"/>
      <c r="D1164" s="877"/>
      <c r="E1164"/>
      <c r="F1164"/>
      <c r="G1164"/>
      <c r="H1164"/>
      <c r="I1164"/>
      <c r="J1164"/>
    </row>
    <row r="1165" spans="1:10">
      <c r="A1165"/>
      <c r="B1165"/>
      <c r="C1165"/>
      <c r="D1165" s="877"/>
      <c r="E1165"/>
      <c r="F1165"/>
      <c r="G1165"/>
      <c r="H1165"/>
      <c r="I1165"/>
      <c r="J1165"/>
    </row>
    <row r="1166" spans="1:10">
      <c r="A1166"/>
      <c r="B1166"/>
      <c r="C1166"/>
      <c r="D1166" s="877"/>
      <c r="E1166"/>
      <c r="F1166"/>
      <c r="G1166"/>
      <c r="H1166"/>
      <c r="I1166"/>
      <c r="J1166"/>
    </row>
    <row r="1167" spans="1:10">
      <c r="A1167"/>
      <c r="B1167"/>
      <c r="C1167"/>
      <c r="D1167" s="877"/>
      <c r="E1167"/>
      <c r="F1167"/>
      <c r="G1167"/>
      <c r="H1167"/>
      <c r="I1167"/>
      <c r="J1167"/>
    </row>
    <row r="1168" spans="1:10">
      <c r="A1168"/>
      <c r="B1168"/>
      <c r="C1168"/>
      <c r="D1168" s="877"/>
      <c r="E1168"/>
      <c r="F1168"/>
      <c r="G1168"/>
      <c r="H1168"/>
      <c r="I1168"/>
      <c r="J1168"/>
    </row>
    <row r="1169" spans="1:10">
      <c r="A1169"/>
      <c r="B1169"/>
      <c r="C1169"/>
      <c r="D1169" s="877"/>
      <c r="E1169"/>
      <c r="F1169"/>
      <c r="G1169"/>
      <c r="H1169"/>
      <c r="I1169"/>
      <c r="J1169"/>
    </row>
    <row r="1170" spans="1:10">
      <c r="A1170"/>
      <c r="B1170"/>
      <c r="C1170"/>
      <c r="D1170" s="877"/>
      <c r="E1170"/>
      <c r="F1170"/>
      <c r="G1170"/>
      <c r="H1170"/>
      <c r="I1170"/>
      <c r="J1170"/>
    </row>
    <row r="1171" spans="1:10">
      <c r="A1171"/>
      <c r="B1171"/>
      <c r="C1171"/>
      <c r="D1171" s="877"/>
      <c r="E1171"/>
      <c r="F1171"/>
      <c r="G1171"/>
      <c r="H1171"/>
      <c r="I1171"/>
      <c r="J1171"/>
    </row>
    <row r="1172" spans="1:10">
      <c r="A1172"/>
      <c r="B1172"/>
      <c r="C1172"/>
      <c r="D1172" s="877"/>
      <c r="E1172"/>
      <c r="F1172"/>
      <c r="G1172"/>
      <c r="H1172"/>
      <c r="I1172"/>
      <c r="J1172"/>
    </row>
    <row r="1173" spans="1:10">
      <c r="A1173"/>
      <c r="B1173"/>
      <c r="C1173"/>
      <c r="D1173" s="877"/>
      <c r="E1173"/>
      <c r="F1173"/>
      <c r="G1173"/>
      <c r="H1173"/>
      <c r="I1173"/>
      <c r="J1173"/>
    </row>
    <row r="1174" spans="1:10">
      <c r="A1174"/>
      <c r="B1174"/>
      <c r="C1174"/>
      <c r="D1174" s="877"/>
      <c r="E1174"/>
      <c r="F1174"/>
      <c r="G1174"/>
      <c r="H1174"/>
      <c r="I1174"/>
      <c r="J1174"/>
    </row>
    <row r="1175" spans="1:10">
      <c r="A1175"/>
      <c r="B1175"/>
      <c r="C1175"/>
      <c r="D1175" s="877"/>
      <c r="E1175"/>
      <c r="F1175"/>
      <c r="G1175"/>
      <c r="H1175"/>
      <c r="I1175"/>
      <c r="J1175"/>
    </row>
    <row r="1176" spans="1:10">
      <c r="A1176"/>
      <c r="B1176"/>
      <c r="C1176"/>
      <c r="D1176" s="877"/>
      <c r="E1176"/>
      <c r="F1176"/>
      <c r="G1176"/>
      <c r="H1176"/>
      <c r="I1176"/>
      <c r="J1176"/>
    </row>
    <row r="1177" spans="1:10">
      <c r="A1177"/>
      <c r="B1177"/>
      <c r="C1177"/>
      <c r="D1177" s="877"/>
      <c r="E1177"/>
      <c r="F1177"/>
      <c r="G1177"/>
      <c r="H1177"/>
      <c r="I1177"/>
      <c r="J1177"/>
    </row>
    <row r="1178" spans="1:10">
      <c r="A1178"/>
      <c r="B1178"/>
      <c r="C1178"/>
      <c r="D1178" s="877"/>
      <c r="E1178"/>
      <c r="F1178"/>
      <c r="G1178"/>
      <c r="H1178"/>
      <c r="I1178"/>
      <c r="J1178"/>
    </row>
    <row r="1179" spans="1:10">
      <c r="A1179"/>
      <c r="B1179"/>
      <c r="C1179"/>
      <c r="D1179" s="877"/>
      <c r="E1179"/>
      <c r="F1179"/>
      <c r="G1179"/>
      <c r="H1179"/>
      <c r="I1179"/>
      <c r="J1179"/>
    </row>
    <row r="1180" spans="1:10">
      <c r="A1180"/>
      <c r="B1180"/>
      <c r="C1180"/>
      <c r="D1180" s="877"/>
      <c r="E1180"/>
      <c r="F1180"/>
      <c r="G1180"/>
      <c r="H1180"/>
      <c r="I1180"/>
      <c r="J1180"/>
    </row>
    <row r="1181" spans="1:10">
      <c r="A1181"/>
      <c r="B1181"/>
      <c r="C1181"/>
      <c r="D1181" s="877"/>
      <c r="E1181"/>
      <c r="F1181"/>
      <c r="G1181"/>
      <c r="H1181"/>
      <c r="I1181"/>
      <c r="J1181"/>
    </row>
    <row r="1182" spans="1:10">
      <c r="A1182"/>
      <c r="B1182"/>
      <c r="C1182"/>
      <c r="D1182" s="877"/>
      <c r="E1182"/>
      <c r="F1182"/>
      <c r="G1182"/>
      <c r="H1182"/>
      <c r="I1182"/>
      <c r="J1182"/>
    </row>
    <row r="1183" spans="1:10">
      <c r="A1183"/>
      <c r="B1183"/>
      <c r="C1183"/>
      <c r="D1183" s="877"/>
      <c r="E1183"/>
      <c r="F1183"/>
      <c r="G1183"/>
      <c r="H1183"/>
      <c r="I1183"/>
      <c r="J1183"/>
    </row>
    <row r="1184" spans="1:10">
      <c r="A1184"/>
      <c r="B1184"/>
      <c r="C1184"/>
      <c r="D1184" s="877"/>
      <c r="E1184"/>
      <c r="F1184"/>
      <c r="G1184"/>
      <c r="H1184"/>
      <c r="I1184"/>
      <c r="J1184"/>
    </row>
    <row r="1185" spans="1:10">
      <c r="A1185"/>
      <c r="B1185"/>
      <c r="C1185"/>
      <c r="D1185" s="877"/>
      <c r="E1185"/>
      <c r="F1185"/>
      <c r="G1185"/>
      <c r="H1185"/>
      <c r="I1185"/>
      <c r="J1185"/>
    </row>
    <row r="1186" spans="1:10">
      <c r="A1186"/>
      <c r="B1186"/>
      <c r="C1186"/>
      <c r="D1186" s="877"/>
      <c r="E1186"/>
      <c r="F1186"/>
      <c r="G1186"/>
      <c r="H1186"/>
      <c r="I1186"/>
      <c r="J1186"/>
    </row>
    <row r="1187" spans="1:10">
      <c r="A1187"/>
      <c r="B1187"/>
      <c r="C1187"/>
      <c r="D1187" s="877"/>
      <c r="E1187"/>
      <c r="F1187"/>
      <c r="G1187"/>
      <c r="H1187"/>
      <c r="I1187"/>
      <c r="J1187"/>
    </row>
    <row r="1188" spans="1:10">
      <c r="A1188"/>
      <c r="B1188"/>
      <c r="C1188"/>
      <c r="D1188" s="877"/>
      <c r="E1188"/>
      <c r="F1188"/>
      <c r="G1188"/>
      <c r="H1188"/>
      <c r="I1188"/>
      <c r="J1188"/>
    </row>
    <row r="1189" spans="1:10">
      <c r="A1189"/>
      <c r="B1189"/>
      <c r="C1189"/>
      <c r="D1189" s="877"/>
      <c r="E1189"/>
      <c r="F1189"/>
      <c r="G1189"/>
      <c r="H1189"/>
      <c r="I1189"/>
      <c r="J1189"/>
    </row>
    <row r="1190" spans="1:10">
      <c r="A1190"/>
      <c r="B1190"/>
      <c r="C1190"/>
      <c r="D1190" s="877"/>
      <c r="E1190"/>
      <c r="F1190"/>
      <c r="G1190"/>
      <c r="H1190"/>
      <c r="I1190"/>
      <c r="J1190"/>
    </row>
    <row r="1191" spans="1:10">
      <c r="A1191"/>
      <c r="B1191"/>
      <c r="C1191"/>
      <c r="D1191" s="877"/>
      <c r="E1191"/>
      <c r="F1191"/>
      <c r="G1191"/>
      <c r="H1191"/>
      <c r="I1191"/>
      <c r="J1191"/>
    </row>
    <row r="1192" spans="1:10">
      <c r="A1192"/>
      <c r="B1192"/>
      <c r="C1192"/>
      <c r="D1192" s="877"/>
      <c r="E1192"/>
      <c r="F1192"/>
      <c r="G1192"/>
      <c r="H1192"/>
      <c r="I1192"/>
      <c r="J1192"/>
    </row>
    <row r="1193" spans="1:10">
      <c r="A1193"/>
      <c r="B1193"/>
      <c r="C1193"/>
      <c r="D1193" s="877"/>
      <c r="E1193"/>
      <c r="F1193"/>
      <c r="G1193"/>
      <c r="H1193"/>
      <c r="I1193"/>
      <c r="J1193"/>
    </row>
    <row r="1194" spans="1:10">
      <c r="A1194"/>
      <c r="B1194"/>
      <c r="C1194"/>
      <c r="D1194" s="877"/>
      <c r="E1194"/>
      <c r="F1194"/>
      <c r="G1194"/>
      <c r="H1194"/>
      <c r="I1194"/>
      <c r="J1194"/>
    </row>
    <row r="1195" spans="1:10">
      <c r="A1195"/>
      <c r="B1195"/>
      <c r="C1195"/>
      <c r="D1195" s="877"/>
      <c r="E1195"/>
      <c r="F1195"/>
      <c r="G1195"/>
      <c r="H1195"/>
      <c r="I1195"/>
      <c r="J1195"/>
    </row>
    <row r="1196" spans="1:10">
      <c r="A1196"/>
      <c r="B1196"/>
      <c r="C1196"/>
      <c r="D1196" s="877"/>
      <c r="E1196"/>
      <c r="F1196"/>
      <c r="G1196"/>
      <c r="H1196"/>
      <c r="I1196"/>
      <c r="J1196"/>
    </row>
    <row r="1197" spans="1:10">
      <c r="A1197"/>
      <c r="B1197"/>
      <c r="C1197"/>
      <c r="D1197" s="877"/>
      <c r="E1197"/>
      <c r="F1197"/>
      <c r="G1197"/>
      <c r="H1197"/>
      <c r="I1197"/>
      <c r="J1197"/>
    </row>
    <row r="1198" spans="1:10">
      <c r="A1198"/>
      <c r="B1198"/>
      <c r="C1198"/>
      <c r="D1198" s="877"/>
      <c r="E1198"/>
      <c r="F1198"/>
      <c r="G1198"/>
      <c r="H1198"/>
      <c r="I1198"/>
      <c r="J1198"/>
    </row>
    <row r="1199" spans="1:10">
      <c r="A1199"/>
      <c r="B1199"/>
      <c r="C1199"/>
      <c r="D1199" s="877"/>
      <c r="E1199"/>
      <c r="F1199"/>
      <c r="G1199"/>
      <c r="H1199"/>
      <c r="I1199"/>
      <c r="J1199"/>
    </row>
    <row r="1200" spans="1:10">
      <c r="A1200"/>
      <c r="B1200"/>
      <c r="C1200"/>
      <c r="D1200" s="877"/>
      <c r="E1200"/>
      <c r="F1200"/>
      <c r="G1200"/>
      <c r="H1200"/>
      <c r="I1200"/>
      <c r="J1200"/>
    </row>
    <row r="1201" spans="1:10">
      <c r="A1201"/>
      <c r="B1201"/>
      <c r="C1201"/>
      <c r="D1201" s="877"/>
      <c r="E1201"/>
      <c r="F1201"/>
      <c r="G1201"/>
      <c r="H1201"/>
      <c r="I1201"/>
      <c r="J1201"/>
    </row>
    <row r="1202" spans="1:10">
      <c r="A1202"/>
      <c r="B1202"/>
      <c r="C1202"/>
      <c r="D1202" s="877"/>
      <c r="E1202"/>
      <c r="F1202"/>
      <c r="G1202"/>
      <c r="H1202"/>
      <c r="I1202"/>
      <c r="J1202"/>
    </row>
    <row r="1203" spans="1:10">
      <c r="A1203"/>
      <c r="B1203"/>
      <c r="C1203"/>
      <c r="D1203" s="877"/>
      <c r="E1203"/>
      <c r="F1203"/>
      <c r="G1203"/>
      <c r="H1203"/>
      <c r="I1203"/>
      <c r="J1203"/>
    </row>
    <row r="1204" spans="1:10">
      <c r="A1204"/>
      <c r="B1204"/>
      <c r="C1204"/>
      <c r="D1204" s="877"/>
      <c r="E1204"/>
      <c r="F1204"/>
      <c r="G1204"/>
      <c r="H1204"/>
      <c r="I1204"/>
      <c r="J1204"/>
    </row>
    <row r="1205" spans="1:10">
      <c r="A1205"/>
      <c r="B1205"/>
      <c r="C1205"/>
      <c r="D1205" s="877"/>
      <c r="E1205"/>
      <c r="F1205"/>
      <c r="G1205"/>
      <c r="H1205"/>
      <c r="I1205"/>
      <c r="J1205"/>
    </row>
    <row r="1206" spans="1:10">
      <c r="A1206"/>
      <c r="B1206"/>
      <c r="C1206"/>
      <c r="D1206" s="877"/>
      <c r="E1206"/>
      <c r="F1206"/>
      <c r="G1206"/>
      <c r="H1206"/>
      <c r="I1206"/>
      <c r="J1206"/>
    </row>
    <row r="1207" spans="1:10">
      <c r="A1207"/>
      <c r="B1207"/>
      <c r="C1207"/>
      <c r="D1207" s="877"/>
      <c r="E1207"/>
      <c r="F1207"/>
      <c r="G1207"/>
      <c r="H1207"/>
      <c r="I1207"/>
      <c r="J1207"/>
    </row>
    <row r="1208" spans="1:10">
      <c r="A1208"/>
      <c r="B1208"/>
      <c r="C1208"/>
      <c r="D1208" s="877"/>
      <c r="E1208"/>
      <c r="F1208"/>
      <c r="G1208"/>
      <c r="H1208"/>
      <c r="I1208"/>
      <c r="J1208"/>
    </row>
    <row r="1209" spans="1:10">
      <c r="A1209"/>
      <c r="B1209"/>
      <c r="C1209"/>
      <c r="D1209" s="877"/>
      <c r="E1209"/>
      <c r="F1209"/>
      <c r="G1209"/>
      <c r="H1209"/>
      <c r="I1209"/>
      <c r="J1209"/>
    </row>
    <row r="1210" spans="1:10">
      <c r="A1210"/>
      <c r="B1210"/>
      <c r="C1210"/>
      <c r="D1210" s="877"/>
      <c r="E1210"/>
      <c r="F1210"/>
      <c r="G1210"/>
      <c r="H1210"/>
      <c r="I1210"/>
      <c r="J1210"/>
    </row>
    <row r="1211" spans="1:10">
      <c r="A1211"/>
      <c r="B1211"/>
      <c r="C1211"/>
      <c r="D1211" s="877"/>
      <c r="E1211"/>
      <c r="F1211"/>
      <c r="G1211"/>
      <c r="H1211"/>
      <c r="I1211"/>
      <c r="J1211"/>
    </row>
    <row r="1212" spans="1:10">
      <c r="A1212"/>
      <c r="B1212"/>
      <c r="C1212"/>
      <c r="D1212" s="877"/>
      <c r="E1212"/>
      <c r="F1212"/>
      <c r="G1212"/>
      <c r="H1212"/>
      <c r="I1212"/>
      <c r="J1212"/>
    </row>
    <row r="1213" spans="1:10">
      <c r="A1213"/>
      <c r="B1213"/>
      <c r="C1213"/>
      <c r="D1213" s="877"/>
      <c r="E1213"/>
      <c r="F1213"/>
      <c r="G1213"/>
      <c r="H1213"/>
      <c r="I1213"/>
      <c r="J1213"/>
    </row>
    <row r="1214" spans="1:10">
      <c r="A1214"/>
      <c r="B1214"/>
      <c r="C1214"/>
      <c r="D1214" s="877"/>
      <c r="E1214"/>
      <c r="F1214"/>
      <c r="G1214"/>
      <c r="H1214"/>
      <c r="I1214"/>
      <c r="J1214"/>
    </row>
    <row r="1215" spans="1:10">
      <c r="A1215"/>
      <c r="B1215"/>
      <c r="C1215"/>
      <c r="D1215" s="877"/>
      <c r="E1215"/>
      <c r="F1215"/>
      <c r="G1215"/>
      <c r="H1215"/>
      <c r="I1215"/>
      <c r="J1215"/>
    </row>
    <row r="1216" spans="1:10">
      <c r="A1216"/>
      <c r="B1216"/>
      <c r="C1216"/>
      <c r="D1216" s="877"/>
      <c r="E1216"/>
      <c r="F1216"/>
      <c r="G1216"/>
      <c r="H1216"/>
      <c r="I1216"/>
      <c r="J1216"/>
    </row>
    <row r="1217" spans="1:10">
      <c r="A1217"/>
      <c r="B1217"/>
      <c r="C1217"/>
      <c r="D1217" s="877"/>
      <c r="E1217"/>
      <c r="F1217"/>
      <c r="G1217"/>
      <c r="H1217"/>
      <c r="I1217"/>
      <c r="J1217"/>
    </row>
    <row r="1218" spans="1:10">
      <c r="A1218"/>
      <c r="B1218"/>
      <c r="C1218"/>
      <c r="D1218" s="877"/>
      <c r="E1218"/>
      <c r="F1218"/>
      <c r="G1218"/>
      <c r="H1218"/>
      <c r="I1218"/>
      <c r="J1218"/>
    </row>
    <row r="1219" spans="1:10">
      <c r="A1219"/>
      <c r="B1219"/>
      <c r="C1219"/>
      <c r="D1219" s="877"/>
      <c r="E1219"/>
      <c r="F1219"/>
      <c r="G1219"/>
      <c r="H1219"/>
      <c r="I1219"/>
      <c r="J1219"/>
    </row>
    <row r="1220" spans="1:10">
      <c r="A1220"/>
      <c r="B1220"/>
      <c r="C1220"/>
      <c r="D1220" s="877"/>
      <c r="E1220"/>
      <c r="F1220"/>
      <c r="G1220"/>
      <c r="H1220"/>
      <c r="I1220"/>
      <c r="J1220"/>
    </row>
    <row r="1221" spans="1:10">
      <c r="A1221"/>
      <c r="B1221"/>
      <c r="C1221"/>
      <c r="D1221" s="877"/>
      <c r="E1221"/>
      <c r="F1221"/>
      <c r="G1221"/>
      <c r="H1221"/>
      <c r="I1221"/>
      <c r="J1221"/>
    </row>
    <row r="1222" spans="1:10">
      <c r="A1222"/>
      <c r="B1222"/>
      <c r="C1222"/>
      <c r="D1222" s="877"/>
      <c r="E1222"/>
      <c r="F1222"/>
      <c r="G1222"/>
      <c r="H1222"/>
      <c r="I1222"/>
      <c r="J1222"/>
    </row>
    <row r="1223" spans="1:10">
      <c r="A1223"/>
      <c r="B1223"/>
      <c r="C1223"/>
      <c r="D1223" s="877"/>
      <c r="E1223"/>
      <c r="F1223"/>
      <c r="G1223"/>
      <c r="H1223"/>
      <c r="I1223"/>
      <c r="J1223"/>
    </row>
    <row r="1224" spans="1:10">
      <c r="A1224"/>
      <c r="B1224"/>
      <c r="C1224"/>
      <c r="D1224" s="877"/>
      <c r="E1224"/>
      <c r="F1224"/>
      <c r="G1224"/>
      <c r="H1224"/>
      <c r="I1224"/>
      <c r="J1224"/>
    </row>
    <row r="1225" spans="1:10">
      <c r="A1225"/>
      <c r="B1225"/>
      <c r="C1225"/>
      <c r="D1225" s="877"/>
      <c r="E1225"/>
      <c r="F1225"/>
      <c r="G1225"/>
      <c r="H1225"/>
      <c r="I1225"/>
      <c r="J1225"/>
    </row>
    <row r="1226" spans="1:10">
      <c r="A1226"/>
      <c r="B1226"/>
      <c r="C1226"/>
      <c r="D1226" s="877"/>
      <c r="E1226"/>
      <c r="F1226"/>
      <c r="G1226"/>
      <c r="H1226"/>
      <c r="I1226"/>
      <c r="J1226"/>
    </row>
    <row r="1227" spans="1:10">
      <c r="A1227"/>
      <c r="B1227"/>
      <c r="C1227"/>
      <c r="D1227" s="877"/>
      <c r="E1227"/>
      <c r="F1227"/>
      <c r="G1227"/>
      <c r="H1227"/>
      <c r="I1227"/>
      <c r="J1227"/>
    </row>
    <row r="1228" spans="1:10">
      <c r="A1228"/>
      <c r="B1228"/>
      <c r="C1228"/>
      <c r="D1228" s="877"/>
      <c r="E1228"/>
      <c r="F1228"/>
      <c r="G1228"/>
      <c r="H1228"/>
      <c r="I1228"/>
      <c r="J1228"/>
    </row>
    <row r="1229" spans="1:10">
      <c r="A1229"/>
      <c r="B1229"/>
      <c r="C1229"/>
      <c r="D1229" s="877"/>
      <c r="E1229"/>
      <c r="F1229"/>
      <c r="G1229"/>
      <c r="H1229"/>
      <c r="I1229"/>
      <c r="J1229"/>
    </row>
    <row r="1230" spans="1:10">
      <c r="A1230"/>
      <c r="B1230"/>
      <c r="C1230"/>
      <c r="D1230" s="877"/>
      <c r="E1230"/>
      <c r="F1230"/>
      <c r="G1230"/>
      <c r="H1230"/>
      <c r="I1230"/>
      <c r="J1230"/>
    </row>
    <row r="1231" spans="1:10">
      <c r="A1231"/>
      <c r="B1231"/>
      <c r="C1231"/>
      <c r="D1231" s="877"/>
      <c r="E1231"/>
      <c r="F1231"/>
      <c r="G1231"/>
      <c r="H1231"/>
      <c r="I1231"/>
      <c r="J1231"/>
    </row>
    <row r="1232" spans="1:10">
      <c r="A1232"/>
      <c r="B1232"/>
      <c r="C1232"/>
      <c r="D1232" s="877"/>
      <c r="E1232"/>
      <c r="F1232"/>
      <c r="G1232"/>
      <c r="H1232"/>
      <c r="I1232"/>
      <c r="J1232"/>
    </row>
    <row r="1233" spans="1:10">
      <c r="A1233"/>
      <c r="B1233"/>
      <c r="C1233"/>
      <c r="D1233" s="877"/>
      <c r="E1233"/>
      <c r="F1233"/>
      <c r="G1233"/>
      <c r="H1233"/>
      <c r="I1233"/>
      <c r="J1233"/>
    </row>
    <row r="1234" spans="1:10">
      <c r="A1234"/>
      <c r="B1234"/>
      <c r="C1234"/>
      <c r="D1234" s="877"/>
      <c r="E1234"/>
      <c r="F1234"/>
      <c r="G1234"/>
      <c r="H1234"/>
      <c r="I1234"/>
      <c r="J1234"/>
    </row>
    <row r="1235" spans="1:10">
      <c r="A1235"/>
      <c r="B1235"/>
      <c r="C1235"/>
      <c r="D1235" s="877"/>
      <c r="E1235"/>
      <c r="F1235"/>
      <c r="G1235"/>
      <c r="H1235"/>
      <c r="I1235"/>
      <c r="J1235"/>
    </row>
    <row r="1236" spans="1:10">
      <c r="A1236"/>
      <c r="B1236"/>
      <c r="C1236"/>
      <c r="D1236" s="877"/>
      <c r="E1236"/>
      <c r="F1236"/>
      <c r="G1236"/>
      <c r="H1236"/>
      <c r="I1236"/>
      <c r="J1236"/>
    </row>
    <row r="1237" spans="1:10">
      <c r="A1237"/>
      <c r="B1237"/>
      <c r="C1237"/>
      <c r="D1237" s="877"/>
      <c r="E1237"/>
      <c r="F1237"/>
      <c r="G1237"/>
      <c r="H1237"/>
      <c r="I1237"/>
      <c r="J1237"/>
    </row>
    <row r="1238" spans="1:10">
      <c r="A1238"/>
      <c r="B1238"/>
      <c r="C1238"/>
      <c r="D1238" s="877"/>
      <c r="E1238"/>
      <c r="F1238"/>
      <c r="G1238"/>
      <c r="H1238"/>
      <c r="I1238"/>
      <c r="J1238"/>
    </row>
    <row r="1239" spans="1:10">
      <c r="A1239"/>
      <c r="B1239"/>
      <c r="C1239"/>
      <c r="D1239" s="877"/>
      <c r="E1239"/>
      <c r="F1239"/>
      <c r="G1239"/>
      <c r="H1239"/>
      <c r="I1239"/>
      <c r="J1239"/>
    </row>
    <row r="1240" spans="1:10">
      <c r="A1240"/>
      <c r="B1240"/>
      <c r="C1240"/>
      <c r="D1240" s="877"/>
      <c r="E1240"/>
      <c r="F1240"/>
      <c r="G1240"/>
      <c r="H1240"/>
      <c r="I1240"/>
      <c r="J1240"/>
    </row>
    <row r="1241" spans="1:10">
      <c r="A1241"/>
      <c r="B1241"/>
      <c r="C1241"/>
      <c r="D1241" s="877"/>
      <c r="E1241"/>
      <c r="F1241"/>
      <c r="G1241"/>
      <c r="H1241"/>
      <c r="I1241"/>
      <c r="J1241"/>
    </row>
    <row r="1242" spans="1:10">
      <c r="A1242"/>
      <c r="B1242"/>
      <c r="C1242"/>
      <c r="D1242" s="877"/>
      <c r="E1242"/>
      <c r="F1242"/>
      <c r="G1242"/>
      <c r="H1242"/>
      <c r="I1242"/>
      <c r="J1242"/>
    </row>
    <row r="1243" spans="1:10">
      <c r="A1243"/>
      <c r="B1243"/>
      <c r="C1243"/>
      <c r="D1243" s="877"/>
      <c r="E1243"/>
      <c r="F1243"/>
      <c r="G1243"/>
      <c r="H1243"/>
      <c r="I1243"/>
      <c r="J1243"/>
    </row>
    <row r="1244" spans="1:10">
      <c r="A1244"/>
      <c r="B1244"/>
      <c r="C1244"/>
      <c r="D1244" s="877"/>
      <c r="E1244"/>
      <c r="F1244"/>
      <c r="G1244"/>
      <c r="H1244"/>
      <c r="I1244"/>
      <c r="J1244"/>
    </row>
    <row r="1245" spans="1:10">
      <c r="A1245"/>
      <c r="B1245"/>
      <c r="C1245"/>
      <c r="D1245" s="877"/>
      <c r="E1245"/>
      <c r="F1245"/>
      <c r="G1245"/>
      <c r="H1245"/>
      <c r="I1245"/>
      <c r="J1245"/>
    </row>
    <row r="1246" spans="1:10">
      <c r="A1246"/>
      <c r="B1246"/>
      <c r="C1246"/>
      <c r="D1246" s="877"/>
      <c r="E1246"/>
      <c r="F1246"/>
      <c r="G1246"/>
      <c r="H1246"/>
      <c r="I1246"/>
      <c r="J1246"/>
    </row>
    <row r="1247" spans="1:10">
      <c r="A1247"/>
      <c r="B1247"/>
      <c r="C1247"/>
      <c r="D1247" s="877"/>
      <c r="E1247"/>
      <c r="F1247"/>
      <c r="G1247"/>
      <c r="H1247"/>
      <c r="I1247"/>
      <c r="J1247"/>
    </row>
    <row r="1248" spans="1:10">
      <c r="A1248"/>
      <c r="B1248"/>
      <c r="C1248"/>
      <c r="D1248" s="877"/>
      <c r="E1248"/>
      <c r="F1248"/>
      <c r="G1248"/>
      <c r="H1248"/>
      <c r="I1248"/>
      <c r="J1248"/>
    </row>
    <row r="1249" spans="1:10">
      <c r="A1249"/>
      <c r="B1249"/>
      <c r="C1249"/>
      <c r="D1249" s="877"/>
      <c r="E1249"/>
      <c r="F1249"/>
      <c r="G1249"/>
      <c r="H1249"/>
      <c r="I1249"/>
      <c r="J1249"/>
    </row>
    <row r="1250" spans="1:10">
      <c r="A1250"/>
      <c r="B1250"/>
      <c r="C1250"/>
      <c r="D1250" s="877"/>
      <c r="E1250"/>
      <c r="F1250"/>
      <c r="G1250"/>
      <c r="H1250"/>
      <c r="I1250"/>
      <c r="J1250"/>
    </row>
    <row r="1251" spans="1:10">
      <c r="A1251"/>
      <c r="B1251"/>
      <c r="C1251"/>
      <c r="D1251" s="877"/>
      <c r="E1251"/>
      <c r="F1251"/>
      <c r="G1251"/>
      <c r="H1251"/>
      <c r="I1251"/>
      <c r="J1251"/>
    </row>
    <row r="1252" spans="1:10">
      <c r="A1252"/>
      <c r="B1252"/>
      <c r="C1252"/>
      <c r="D1252" s="877"/>
      <c r="E1252"/>
      <c r="F1252"/>
      <c r="G1252"/>
      <c r="H1252"/>
      <c r="I1252"/>
      <c r="J1252"/>
    </row>
    <row r="1253" spans="1:10">
      <c r="A1253"/>
      <c r="B1253"/>
      <c r="C1253"/>
      <c r="D1253" s="877"/>
      <c r="E1253"/>
      <c r="F1253"/>
      <c r="G1253"/>
      <c r="H1253"/>
      <c r="I1253"/>
      <c r="J1253"/>
    </row>
    <row r="1254" spans="1:10">
      <c r="A1254"/>
      <c r="B1254"/>
      <c r="C1254"/>
      <c r="D1254" s="877"/>
      <c r="E1254"/>
      <c r="F1254"/>
      <c r="G1254"/>
      <c r="H1254"/>
      <c r="I1254"/>
      <c r="J1254"/>
    </row>
    <row r="1255" spans="1:10">
      <c r="A1255"/>
      <c r="B1255"/>
      <c r="C1255"/>
      <c r="D1255" s="877"/>
      <c r="E1255"/>
      <c r="F1255"/>
      <c r="G1255"/>
      <c r="H1255"/>
      <c r="I1255"/>
      <c r="J1255"/>
    </row>
    <row r="1256" spans="1:10">
      <c r="A1256"/>
      <c r="B1256"/>
      <c r="C1256"/>
      <c r="D1256" s="877"/>
      <c r="E1256"/>
      <c r="F1256"/>
      <c r="G1256"/>
      <c r="H1256"/>
      <c r="I1256"/>
      <c r="J1256"/>
    </row>
    <row r="1257" spans="1:10">
      <c r="A1257"/>
      <c r="B1257"/>
      <c r="C1257"/>
      <c r="D1257" s="877"/>
      <c r="E1257"/>
      <c r="F1257"/>
      <c r="G1257"/>
      <c r="H1257"/>
      <c r="I1257"/>
      <c r="J1257"/>
    </row>
    <row r="1258" spans="1:10">
      <c r="A1258"/>
      <c r="B1258"/>
      <c r="C1258"/>
      <c r="D1258" s="877"/>
      <c r="E1258"/>
      <c r="F1258"/>
      <c r="G1258"/>
      <c r="H1258"/>
      <c r="I1258"/>
      <c r="J1258"/>
    </row>
    <row r="1259" spans="1:10">
      <c r="A1259"/>
      <c r="B1259"/>
      <c r="C1259"/>
      <c r="D1259" s="877"/>
      <c r="E1259"/>
      <c r="F1259"/>
      <c r="G1259"/>
      <c r="H1259"/>
      <c r="I1259"/>
      <c r="J1259"/>
    </row>
    <row r="1260" spans="1:10">
      <c r="A1260"/>
      <c r="B1260"/>
      <c r="C1260"/>
      <c r="D1260" s="877"/>
      <c r="E1260"/>
      <c r="F1260"/>
      <c r="G1260"/>
      <c r="H1260"/>
      <c r="I1260"/>
      <c r="J1260"/>
    </row>
    <row r="1261" spans="1:10">
      <c r="A1261"/>
      <c r="B1261"/>
      <c r="C1261"/>
      <c r="D1261" s="877"/>
      <c r="E1261"/>
      <c r="F1261"/>
      <c r="G1261"/>
      <c r="H1261"/>
      <c r="I1261"/>
      <c r="J1261"/>
    </row>
    <row r="1262" spans="1:10">
      <c r="A1262"/>
      <c r="B1262"/>
      <c r="C1262"/>
      <c r="D1262" s="877"/>
      <c r="E1262"/>
      <c r="F1262"/>
      <c r="G1262"/>
      <c r="H1262"/>
      <c r="I1262"/>
      <c r="J1262"/>
    </row>
    <row r="1263" spans="1:10">
      <c r="A1263"/>
      <c r="B1263"/>
      <c r="C1263"/>
      <c r="D1263" s="877"/>
      <c r="E1263"/>
      <c r="F1263"/>
      <c r="G1263"/>
      <c r="H1263"/>
      <c r="I1263"/>
      <c r="J1263"/>
    </row>
    <row r="1264" spans="1:10">
      <c r="A1264"/>
      <c r="B1264"/>
      <c r="C1264"/>
      <c r="D1264" s="877"/>
      <c r="E1264"/>
      <c r="F1264"/>
      <c r="G1264"/>
      <c r="H1264"/>
      <c r="I1264"/>
      <c r="J1264"/>
    </row>
    <row r="1265" spans="1:10">
      <c r="A1265"/>
      <c r="B1265"/>
      <c r="C1265"/>
      <c r="D1265" s="877"/>
      <c r="E1265"/>
      <c r="F1265"/>
      <c r="G1265"/>
      <c r="H1265"/>
      <c r="I1265"/>
      <c r="J1265"/>
    </row>
    <row r="1266" spans="1:10">
      <c r="A1266"/>
      <c r="B1266"/>
      <c r="C1266"/>
      <c r="D1266" s="877"/>
      <c r="E1266"/>
      <c r="F1266"/>
      <c r="G1266"/>
      <c r="H1266"/>
      <c r="I1266"/>
      <c r="J1266"/>
    </row>
    <row r="1267" spans="1:10">
      <c r="A1267"/>
      <c r="B1267"/>
      <c r="C1267"/>
      <c r="D1267" s="877"/>
      <c r="E1267"/>
      <c r="F1267"/>
      <c r="G1267"/>
      <c r="H1267"/>
      <c r="I1267"/>
      <c r="J1267"/>
    </row>
    <row r="1268" spans="1:10">
      <c r="A1268"/>
      <c r="B1268"/>
      <c r="C1268"/>
      <c r="D1268" s="877"/>
      <c r="E1268"/>
      <c r="F1268"/>
      <c r="G1268"/>
      <c r="H1268"/>
      <c r="I1268"/>
      <c r="J1268"/>
    </row>
    <row r="1269" spans="1:10">
      <c r="A1269"/>
      <c r="B1269"/>
      <c r="C1269"/>
      <c r="D1269" s="877"/>
      <c r="E1269"/>
      <c r="F1269"/>
      <c r="G1269"/>
      <c r="H1269"/>
      <c r="I1269"/>
      <c r="J1269"/>
    </row>
    <row r="1270" spans="1:10">
      <c r="A1270"/>
      <c r="B1270"/>
      <c r="C1270"/>
      <c r="D1270" s="877"/>
      <c r="E1270"/>
      <c r="F1270"/>
      <c r="G1270"/>
      <c r="H1270"/>
      <c r="I1270"/>
      <c r="J1270"/>
    </row>
    <row r="1271" spans="1:10">
      <c r="A1271"/>
      <c r="B1271"/>
      <c r="C1271"/>
      <c r="D1271" s="877"/>
      <c r="E1271"/>
      <c r="F1271"/>
      <c r="G1271"/>
      <c r="H1271"/>
      <c r="I1271"/>
      <c r="J1271"/>
    </row>
    <row r="1272" spans="1:10">
      <c r="A1272"/>
      <c r="B1272"/>
      <c r="C1272"/>
      <c r="D1272" s="877"/>
      <c r="E1272"/>
      <c r="F1272"/>
      <c r="G1272"/>
      <c r="H1272"/>
      <c r="I1272"/>
      <c r="J1272"/>
    </row>
    <row r="1273" spans="1:10">
      <c r="A1273"/>
      <c r="B1273"/>
      <c r="C1273"/>
      <c r="D1273" s="877"/>
      <c r="E1273"/>
      <c r="F1273"/>
      <c r="G1273"/>
      <c r="H1273"/>
      <c r="I1273"/>
      <c r="J1273"/>
    </row>
    <row r="1274" spans="1:10">
      <c r="A1274"/>
      <c r="B1274"/>
      <c r="C1274"/>
      <c r="D1274" s="877"/>
      <c r="E1274"/>
      <c r="F1274"/>
      <c r="G1274"/>
      <c r="H1274"/>
      <c r="I1274"/>
      <c r="J1274"/>
    </row>
    <row r="1275" spans="1:10">
      <c r="A1275"/>
      <c r="B1275"/>
      <c r="C1275"/>
      <c r="D1275" s="877"/>
      <c r="E1275"/>
      <c r="F1275"/>
      <c r="G1275"/>
      <c r="H1275"/>
      <c r="I1275"/>
      <c r="J1275"/>
    </row>
    <row r="1276" spans="1:10">
      <c r="A1276"/>
      <c r="B1276"/>
      <c r="C1276"/>
      <c r="D1276" s="877"/>
      <c r="E1276"/>
      <c r="F1276"/>
      <c r="G1276"/>
      <c r="H1276"/>
      <c r="I1276"/>
      <c r="J1276"/>
    </row>
    <row r="1277" spans="1:10">
      <c r="A1277"/>
      <c r="B1277"/>
      <c r="C1277"/>
      <c r="D1277" s="877"/>
      <c r="E1277"/>
      <c r="F1277"/>
      <c r="G1277"/>
      <c r="H1277"/>
      <c r="I1277"/>
      <c r="J1277"/>
    </row>
    <row r="1278" spans="1:10">
      <c r="A1278"/>
      <c r="B1278"/>
      <c r="C1278"/>
      <c r="D1278" s="877"/>
      <c r="E1278"/>
      <c r="F1278"/>
      <c r="G1278"/>
      <c r="H1278"/>
      <c r="I1278"/>
      <c r="J1278"/>
    </row>
    <row r="1279" spans="1:10">
      <c r="A1279"/>
      <c r="B1279"/>
      <c r="C1279"/>
      <c r="D1279" s="877"/>
      <c r="E1279"/>
      <c r="F1279"/>
      <c r="G1279"/>
      <c r="H1279"/>
      <c r="I1279"/>
      <c r="J1279"/>
    </row>
    <row r="1280" spans="1:10">
      <c r="A1280"/>
      <c r="B1280"/>
      <c r="C1280"/>
      <c r="D1280" s="877"/>
      <c r="E1280"/>
      <c r="F1280"/>
      <c r="G1280"/>
      <c r="H1280"/>
      <c r="I1280"/>
      <c r="J1280"/>
    </row>
    <row r="1281" spans="1:10">
      <c r="A1281"/>
      <c r="B1281"/>
      <c r="C1281"/>
      <c r="D1281" s="877"/>
      <c r="E1281"/>
      <c r="F1281"/>
      <c r="G1281"/>
      <c r="H1281"/>
      <c r="I1281"/>
      <c r="J1281"/>
    </row>
    <row r="1282" spans="1:10">
      <c r="A1282"/>
      <c r="B1282"/>
      <c r="C1282"/>
      <c r="D1282" s="877"/>
      <c r="E1282"/>
      <c r="F1282"/>
      <c r="G1282"/>
      <c r="H1282"/>
      <c r="I1282"/>
      <c r="J1282"/>
    </row>
    <row r="1283" spans="1:10">
      <c r="A1283"/>
      <c r="B1283"/>
      <c r="C1283"/>
      <c r="D1283" s="877"/>
      <c r="E1283"/>
      <c r="F1283"/>
      <c r="G1283"/>
      <c r="H1283"/>
      <c r="I1283"/>
      <c r="J1283"/>
    </row>
    <row r="1284" spans="1:10">
      <c r="A1284"/>
      <c r="B1284"/>
      <c r="C1284"/>
      <c r="D1284" s="877"/>
      <c r="E1284"/>
      <c r="F1284"/>
      <c r="G1284"/>
      <c r="H1284"/>
      <c r="I1284"/>
      <c r="J1284"/>
    </row>
    <row r="1285" spans="1:10">
      <c r="A1285"/>
      <c r="B1285"/>
      <c r="C1285"/>
      <c r="D1285" s="877"/>
      <c r="E1285"/>
      <c r="F1285"/>
      <c r="G1285"/>
      <c r="H1285"/>
      <c r="I1285"/>
      <c r="J1285"/>
    </row>
    <row r="1286" spans="1:10">
      <c r="A1286"/>
      <c r="B1286"/>
      <c r="C1286"/>
      <c r="D1286" s="877"/>
      <c r="E1286"/>
      <c r="F1286"/>
      <c r="G1286"/>
      <c r="H1286"/>
      <c r="I1286"/>
      <c r="J1286"/>
    </row>
    <row r="1287" spans="1:10">
      <c r="A1287"/>
      <c r="B1287"/>
      <c r="C1287"/>
      <c r="D1287" s="877"/>
      <c r="E1287"/>
      <c r="F1287"/>
      <c r="G1287"/>
      <c r="H1287"/>
      <c r="I1287"/>
      <c r="J1287"/>
    </row>
    <row r="1288" spans="1:10">
      <c r="A1288"/>
      <c r="B1288"/>
      <c r="C1288"/>
      <c r="D1288" s="877"/>
      <c r="E1288"/>
      <c r="F1288"/>
      <c r="G1288"/>
      <c r="H1288"/>
      <c r="I1288"/>
      <c r="J1288"/>
    </row>
    <row r="1289" spans="1:10">
      <c r="A1289"/>
      <c r="B1289"/>
      <c r="C1289"/>
      <c r="D1289" s="877"/>
      <c r="E1289"/>
      <c r="F1289"/>
      <c r="G1289"/>
      <c r="H1289"/>
      <c r="I1289"/>
      <c r="J1289"/>
    </row>
    <row r="1290" spans="1:10">
      <c r="A1290"/>
      <c r="B1290"/>
      <c r="C1290"/>
      <c r="D1290" s="877"/>
      <c r="E1290"/>
      <c r="F1290"/>
      <c r="G1290"/>
      <c r="H1290"/>
      <c r="I1290"/>
      <c r="J1290"/>
    </row>
    <row r="1291" spans="1:10">
      <c r="A1291"/>
      <c r="B1291"/>
      <c r="C1291"/>
      <c r="D1291" s="877"/>
      <c r="E1291"/>
      <c r="F1291"/>
      <c r="G1291"/>
      <c r="H1291"/>
      <c r="I1291"/>
      <c r="J1291"/>
    </row>
    <row r="1292" spans="1:10">
      <c r="A1292"/>
      <c r="B1292"/>
      <c r="C1292"/>
      <c r="D1292" s="877"/>
      <c r="E1292"/>
      <c r="F1292"/>
      <c r="G1292"/>
      <c r="H1292"/>
      <c r="I1292"/>
      <c r="J1292"/>
    </row>
    <row r="1293" spans="1:10">
      <c r="A1293"/>
      <c r="B1293"/>
      <c r="C1293"/>
      <c r="D1293" s="877"/>
      <c r="E1293"/>
      <c r="F1293"/>
      <c r="G1293"/>
      <c r="H1293"/>
      <c r="I1293"/>
      <c r="J1293"/>
    </row>
    <row r="1294" spans="1:10">
      <c r="A1294"/>
      <c r="B1294"/>
      <c r="C1294"/>
      <c r="D1294" s="877"/>
      <c r="E1294"/>
      <c r="F1294"/>
      <c r="G1294"/>
      <c r="H1294"/>
      <c r="I1294"/>
      <c r="J1294"/>
    </row>
    <row r="1295" spans="1:10">
      <c r="A1295"/>
      <c r="B1295"/>
      <c r="C1295"/>
      <c r="D1295" s="877"/>
      <c r="E1295"/>
      <c r="F1295"/>
      <c r="G1295"/>
      <c r="H1295"/>
      <c r="I1295"/>
      <c r="J1295"/>
    </row>
    <row r="1296" spans="1:10">
      <c r="A1296"/>
      <c r="B1296"/>
      <c r="C1296"/>
      <c r="D1296" s="877"/>
      <c r="E1296"/>
      <c r="F1296"/>
      <c r="G1296"/>
      <c r="H1296"/>
      <c r="I1296"/>
      <c r="J1296"/>
    </row>
    <row r="1297" spans="1:10">
      <c r="A1297"/>
      <c r="B1297"/>
      <c r="C1297"/>
      <c r="D1297" s="877"/>
      <c r="E1297"/>
      <c r="F1297"/>
      <c r="G1297"/>
      <c r="H1297"/>
      <c r="I1297"/>
      <c r="J1297"/>
    </row>
    <row r="1298" spans="1:10">
      <c r="A1298"/>
      <c r="B1298"/>
      <c r="C1298"/>
      <c r="D1298" s="877"/>
      <c r="E1298"/>
      <c r="F1298"/>
      <c r="G1298"/>
      <c r="H1298"/>
      <c r="I1298"/>
      <c r="J1298"/>
    </row>
    <row r="1299" spans="1:10">
      <c r="A1299"/>
      <c r="B1299"/>
      <c r="C1299"/>
      <c r="D1299" s="877"/>
      <c r="E1299"/>
      <c r="F1299"/>
      <c r="G1299"/>
      <c r="H1299"/>
      <c r="I1299"/>
      <c r="J1299"/>
    </row>
    <row r="1300" spans="1:10">
      <c r="A1300"/>
      <c r="B1300"/>
      <c r="C1300"/>
      <c r="D1300" s="877"/>
      <c r="E1300"/>
      <c r="F1300"/>
      <c r="G1300"/>
      <c r="H1300"/>
      <c r="I1300"/>
      <c r="J1300"/>
    </row>
    <row r="1301" spans="1:10">
      <c r="A1301"/>
      <c r="B1301"/>
      <c r="C1301"/>
      <c r="D1301" s="877"/>
      <c r="E1301"/>
      <c r="F1301"/>
      <c r="G1301"/>
      <c r="H1301"/>
      <c r="I1301"/>
      <c r="J1301"/>
    </row>
    <row r="1302" spans="1:10">
      <c r="A1302"/>
      <c r="B1302"/>
      <c r="C1302"/>
      <c r="D1302" s="877"/>
      <c r="E1302"/>
      <c r="F1302"/>
      <c r="G1302"/>
      <c r="H1302"/>
      <c r="I1302"/>
      <c r="J1302"/>
    </row>
    <row r="1303" spans="1:10">
      <c r="A1303"/>
      <c r="B1303"/>
      <c r="C1303"/>
      <c r="D1303" s="877"/>
      <c r="E1303"/>
      <c r="F1303"/>
      <c r="G1303"/>
      <c r="H1303"/>
      <c r="I1303"/>
      <c r="J1303"/>
    </row>
    <row r="1304" spans="1:10">
      <c r="A1304"/>
      <c r="B1304"/>
      <c r="C1304"/>
      <c r="D1304" s="877"/>
      <c r="E1304"/>
      <c r="F1304"/>
      <c r="G1304"/>
      <c r="H1304"/>
      <c r="I1304"/>
      <c r="J1304"/>
    </row>
    <row r="1305" spans="1:10">
      <c r="A1305"/>
      <c r="B1305"/>
      <c r="C1305"/>
      <c r="D1305" s="877"/>
      <c r="E1305"/>
      <c r="F1305"/>
      <c r="G1305"/>
      <c r="H1305"/>
      <c r="I1305"/>
      <c r="J1305"/>
    </row>
    <row r="1306" spans="1:10">
      <c r="A1306"/>
      <c r="B1306"/>
      <c r="C1306"/>
      <c r="D1306" s="877"/>
      <c r="E1306"/>
      <c r="F1306"/>
      <c r="G1306"/>
      <c r="H1306"/>
      <c r="I1306"/>
      <c r="J1306"/>
    </row>
    <row r="1307" spans="1:10">
      <c r="A1307"/>
      <c r="B1307"/>
      <c r="C1307"/>
      <c r="D1307" s="877"/>
      <c r="E1307"/>
      <c r="F1307"/>
      <c r="G1307"/>
      <c r="H1307"/>
      <c r="I1307"/>
      <c r="J1307"/>
    </row>
    <row r="1308" spans="1:10">
      <c r="A1308"/>
      <c r="B1308"/>
      <c r="C1308"/>
      <c r="D1308" s="877"/>
      <c r="E1308"/>
      <c r="F1308"/>
      <c r="G1308"/>
      <c r="H1308"/>
      <c r="I1308"/>
      <c r="J1308"/>
    </row>
    <row r="1309" spans="1:10">
      <c r="A1309"/>
      <c r="B1309"/>
      <c r="C1309"/>
      <c r="D1309" s="877"/>
      <c r="E1309"/>
      <c r="F1309"/>
      <c r="G1309"/>
      <c r="H1309"/>
      <c r="I1309"/>
      <c r="J1309"/>
    </row>
    <row r="1310" spans="1:10">
      <c r="A1310"/>
      <c r="B1310"/>
      <c r="C1310"/>
      <c r="D1310" s="877"/>
      <c r="E1310"/>
      <c r="F1310"/>
      <c r="G1310"/>
      <c r="H1310"/>
      <c r="I1310"/>
      <c r="J1310"/>
    </row>
    <row r="1311" spans="1:10">
      <c r="A1311"/>
      <c r="B1311"/>
      <c r="C1311"/>
      <c r="D1311" s="877"/>
      <c r="E1311"/>
      <c r="F1311"/>
      <c r="G1311"/>
      <c r="H1311"/>
      <c r="I1311"/>
      <c r="J1311"/>
    </row>
    <row r="1312" spans="1:10">
      <c r="A1312"/>
      <c r="B1312"/>
      <c r="C1312"/>
      <c r="D1312" s="877"/>
      <c r="E1312"/>
      <c r="F1312"/>
      <c r="G1312"/>
      <c r="H1312"/>
      <c r="I1312"/>
      <c r="J1312"/>
    </row>
    <row r="1313" spans="1:10">
      <c r="A1313"/>
      <c r="B1313"/>
      <c r="C1313"/>
      <c r="D1313" s="877"/>
      <c r="E1313"/>
      <c r="F1313"/>
      <c r="G1313"/>
      <c r="H1313"/>
      <c r="I1313"/>
      <c r="J1313"/>
    </row>
    <row r="1314" spans="1:10">
      <c r="A1314"/>
      <c r="B1314"/>
      <c r="C1314"/>
      <c r="D1314" s="877"/>
      <c r="E1314"/>
      <c r="F1314"/>
      <c r="G1314"/>
      <c r="H1314"/>
      <c r="I1314"/>
      <c r="J1314"/>
    </row>
    <row r="1315" spans="1:10">
      <c r="A1315"/>
      <c r="B1315"/>
      <c r="C1315"/>
      <c r="D1315" s="877"/>
      <c r="E1315"/>
      <c r="F1315"/>
      <c r="G1315"/>
      <c r="H1315"/>
      <c r="I1315"/>
      <c r="J1315"/>
    </row>
    <row r="1316" spans="1:10">
      <c r="A1316"/>
      <c r="B1316"/>
      <c r="C1316"/>
      <c r="D1316" s="877"/>
      <c r="E1316"/>
      <c r="F1316"/>
      <c r="G1316"/>
      <c r="H1316"/>
      <c r="I1316"/>
      <c r="J1316"/>
    </row>
    <row r="1317" spans="1:10">
      <c r="A1317"/>
      <c r="B1317"/>
      <c r="C1317"/>
      <c r="D1317" s="877"/>
      <c r="E1317"/>
      <c r="F1317"/>
      <c r="G1317"/>
      <c r="H1317"/>
      <c r="I1317"/>
      <c r="J1317"/>
    </row>
    <row r="1318" spans="1:10">
      <c r="A1318"/>
      <c r="B1318"/>
      <c r="C1318"/>
      <c r="D1318" s="877"/>
      <c r="E1318"/>
      <c r="F1318"/>
      <c r="G1318"/>
      <c r="H1318"/>
      <c r="I1318"/>
      <c r="J1318"/>
    </row>
    <row r="1319" spans="1:10">
      <c r="A1319"/>
      <c r="B1319"/>
      <c r="C1319"/>
      <c r="D1319" s="877"/>
      <c r="E1319"/>
      <c r="F1319"/>
      <c r="G1319"/>
      <c r="H1319"/>
      <c r="I1319"/>
      <c r="J1319"/>
    </row>
    <row r="1320" spans="1:10">
      <c r="A1320"/>
      <c r="B1320"/>
      <c r="C1320"/>
      <c r="D1320" s="877"/>
      <c r="E1320"/>
      <c r="F1320"/>
      <c r="G1320"/>
      <c r="H1320"/>
      <c r="I1320"/>
      <c r="J1320"/>
    </row>
    <row r="1321" spans="1:10">
      <c r="A1321"/>
      <c r="B1321"/>
      <c r="C1321"/>
      <c r="D1321" s="877"/>
      <c r="E1321"/>
      <c r="F1321"/>
      <c r="G1321"/>
      <c r="H1321"/>
      <c r="I1321"/>
      <c r="J1321"/>
    </row>
    <row r="1322" spans="1:10">
      <c r="A1322"/>
      <c r="B1322"/>
      <c r="C1322"/>
      <c r="D1322" s="877"/>
      <c r="E1322"/>
      <c r="F1322"/>
      <c r="G1322"/>
      <c r="H1322"/>
      <c r="I1322"/>
      <c r="J1322"/>
    </row>
    <row r="1323" spans="1:10">
      <c r="A1323"/>
      <c r="B1323"/>
      <c r="C1323"/>
      <c r="D1323" s="877"/>
      <c r="E1323"/>
      <c r="F1323"/>
      <c r="G1323"/>
      <c r="H1323"/>
      <c r="I1323"/>
      <c r="J1323"/>
    </row>
    <row r="1324" spans="1:10">
      <c r="A1324"/>
      <c r="B1324"/>
      <c r="C1324"/>
      <c r="D1324" s="877"/>
      <c r="E1324"/>
      <c r="F1324"/>
      <c r="G1324"/>
      <c r="H1324"/>
      <c r="I1324"/>
      <c r="J1324"/>
    </row>
    <row r="1325" spans="1:10">
      <c r="A1325"/>
      <c r="B1325"/>
      <c r="C1325"/>
      <c r="D1325" s="877"/>
      <c r="E1325"/>
      <c r="F1325"/>
      <c r="G1325"/>
      <c r="H1325"/>
      <c r="I1325"/>
      <c r="J1325"/>
    </row>
    <row r="1326" spans="1:10">
      <c r="A1326"/>
      <c r="B1326"/>
      <c r="C1326"/>
      <c r="D1326" s="877"/>
      <c r="E1326"/>
      <c r="F1326"/>
      <c r="G1326"/>
      <c r="H1326"/>
      <c r="I1326"/>
      <c r="J1326"/>
    </row>
    <row r="1327" spans="1:10">
      <c r="A1327"/>
      <c r="B1327"/>
      <c r="C1327"/>
      <c r="D1327" s="877"/>
      <c r="E1327"/>
      <c r="F1327"/>
      <c r="G1327"/>
      <c r="H1327"/>
      <c r="I1327"/>
      <c r="J1327"/>
    </row>
    <row r="1328" spans="1:10">
      <c r="A1328"/>
      <c r="B1328"/>
      <c r="C1328"/>
      <c r="D1328" s="877"/>
      <c r="E1328"/>
      <c r="F1328"/>
      <c r="G1328"/>
      <c r="H1328"/>
      <c r="I1328"/>
      <c r="J1328"/>
    </row>
    <row r="1329" spans="1:10">
      <c r="A1329"/>
      <c r="B1329"/>
      <c r="C1329"/>
      <c r="D1329" s="877"/>
      <c r="E1329"/>
      <c r="F1329"/>
      <c r="G1329"/>
      <c r="H1329"/>
      <c r="I1329"/>
      <c r="J1329"/>
    </row>
    <row r="1330" spans="1:10">
      <c r="A1330"/>
      <c r="B1330"/>
      <c r="C1330"/>
      <c r="D1330" s="877"/>
      <c r="E1330"/>
      <c r="F1330"/>
      <c r="G1330"/>
      <c r="H1330"/>
      <c r="I1330"/>
      <c r="J1330"/>
    </row>
    <row r="1331" spans="1:10">
      <c r="A1331"/>
      <c r="B1331"/>
      <c r="C1331"/>
      <c r="D1331" s="877"/>
      <c r="E1331"/>
      <c r="F1331"/>
      <c r="G1331"/>
      <c r="H1331"/>
      <c r="I1331"/>
      <c r="J1331"/>
    </row>
    <row r="1332" spans="1:10">
      <c r="A1332"/>
      <c r="B1332"/>
      <c r="C1332"/>
      <c r="D1332" s="877"/>
      <c r="E1332"/>
      <c r="F1332"/>
      <c r="G1332"/>
      <c r="H1332"/>
      <c r="I1332"/>
      <c r="J1332"/>
    </row>
    <row r="1333" spans="1:10">
      <c r="A1333"/>
      <c r="B1333"/>
      <c r="C1333"/>
      <c r="D1333" s="877"/>
      <c r="E1333"/>
      <c r="F1333"/>
      <c r="G1333"/>
      <c r="H1333"/>
      <c r="I1333"/>
      <c r="J1333"/>
    </row>
    <row r="1334" spans="1:10">
      <c r="A1334"/>
      <c r="B1334"/>
      <c r="C1334"/>
      <c r="D1334" s="877"/>
      <c r="E1334"/>
      <c r="F1334"/>
      <c r="G1334"/>
      <c r="H1334"/>
      <c r="I1334"/>
      <c r="J1334"/>
    </row>
    <row r="1335" spans="1:10">
      <c r="A1335"/>
      <c r="B1335"/>
      <c r="C1335"/>
      <c r="D1335" s="877"/>
      <c r="E1335"/>
      <c r="F1335"/>
      <c r="G1335"/>
      <c r="H1335"/>
      <c r="I1335"/>
      <c r="J1335"/>
    </row>
    <row r="1336" spans="1:10">
      <c r="A1336"/>
      <c r="B1336"/>
      <c r="C1336"/>
      <c r="D1336" s="877"/>
      <c r="E1336"/>
      <c r="F1336"/>
      <c r="G1336"/>
      <c r="H1336"/>
      <c r="I1336"/>
      <c r="J1336"/>
    </row>
    <row r="1337" spans="1:10">
      <c r="A1337"/>
      <c r="B1337"/>
      <c r="C1337"/>
      <c r="D1337" s="877"/>
      <c r="E1337"/>
      <c r="F1337"/>
      <c r="G1337"/>
      <c r="H1337"/>
      <c r="I1337"/>
      <c r="J1337"/>
    </row>
    <row r="1338" spans="1:10">
      <c r="A1338"/>
      <c r="B1338"/>
      <c r="C1338"/>
      <c r="D1338" s="877"/>
      <c r="E1338"/>
      <c r="F1338"/>
      <c r="G1338"/>
      <c r="H1338"/>
      <c r="I1338"/>
      <c r="J1338"/>
    </row>
    <row r="1339" spans="1:10">
      <c r="A1339"/>
      <c r="B1339"/>
      <c r="C1339"/>
      <c r="D1339" s="877"/>
      <c r="E1339"/>
      <c r="F1339"/>
      <c r="G1339"/>
      <c r="H1339"/>
      <c r="I1339"/>
      <c r="J1339"/>
    </row>
    <row r="1340" spans="1:10">
      <c r="A1340"/>
      <c r="B1340"/>
      <c r="C1340"/>
      <c r="D1340" s="877"/>
      <c r="E1340"/>
      <c r="F1340"/>
      <c r="G1340"/>
      <c r="H1340"/>
      <c r="I1340"/>
      <c r="J1340"/>
    </row>
    <row r="1341" spans="1:10">
      <c r="A1341"/>
      <c r="B1341"/>
      <c r="C1341"/>
      <c r="D1341" s="877"/>
      <c r="E1341"/>
      <c r="F1341"/>
      <c r="G1341"/>
      <c r="H1341"/>
      <c r="I1341"/>
      <c r="J1341"/>
    </row>
    <row r="1342" spans="1:10">
      <c r="A1342"/>
      <c r="B1342"/>
      <c r="C1342"/>
      <c r="D1342" s="877"/>
      <c r="E1342"/>
      <c r="F1342"/>
      <c r="G1342"/>
      <c r="H1342"/>
      <c r="I1342"/>
      <c r="J1342"/>
    </row>
    <row r="1343" spans="1:10">
      <c r="A1343"/>
      <c r="B1343"/>
      <c r="C1343"/>
      <c r="D1343" s="877"/>
      <c r="E1343"/>
      <c r="F1343"/>
      <c r="G1343"/>
      <c r="H1343"/>
      <c r="I1343"/>
      <c r="J1343"/>
    </row>
    <row r="1344" spans="1:10">
      <c r="A1344"/>
      <c r="B1344"/>
      <c r="C1344"/>
      <c r="D1344" s="877"/>
      <c r="E1344"/>
      <c r="F1344"/>
      <c r="G1344"/>
      <c r="H1344"/>
      <c r="I1344"/>
      <c r="J1344"/>
    </row>
    <row r="1345" spans="1:10">
      <c r="A1345"/>
      <c r="B1345"/>
      <c r="C1345"/>
      <c r="D1345" s="877"/>
      <c r="E1345"/>
      <c r="F1345"/>
      <c r="G1345"/>
      <c r="H1345"/>
      <c r="I1345"/>
      <c r="J1345"/>
    </row>
    <row r="1346" spans="1:10">
      <c r="A1346"/>
      <c r="B1346"/>
      <c r="C1346"/>
      <c r="D1346" s="877"/>
      <c r="E1346"/>
      <c r="F1346"/>
      <c r="G1346"/>
      <c r="H1346"/>
      <c r="I1346"/>
      <c r="J1346"/>
    </row>
    <row r="1347" spans="1:10">
      <c r="A1347"/>
      <c r="B1347"/>
      <c r="C1347"/>
      <c r="D1347" s="877"/>
      <c r="E1347"/>
      <c r="F1347"/>
      <c r="G1347"/>
      <c r="H1347"/>
      <c r="I1347"/>
      <c r="J1347"/>
    </row>
    <row r="1348" spans="1:10">
      <c r="A1348"/>
      <c r="B1348"/>
      <c r="C1348"/>
      <c r="D1348" s="877"/>
      <c r="E1348"/>
      <c r="F1348"/>
      <c r="G1348"/>
      <c r="H1348"/>
      <c r="I1348"/>
      <c r="J1348"/>
    </row>
    <row r="1349" spans="1:10">
      <c r="A1349"/>
      <c r="B1349"/>
      <c r="C1349"/>
      <c r="D1349" s="877"/>
      <c r="E1349"/>
      <c r="F1349"/>
      <c r="G1349"/>
      <c r="H1349"/>
      <c r="I1349"/>
      <c r="J1349"/>
    </row>
    <row r="1350" spans="1:10">
      <c r="A1350"/>
      <c r="B1350"/>
      <c r="C1350"/>
      <c r="D1350" s="877"/>
      <c r="E1350"/>
      <c r="F1350"/>
      <c r="G1350"/>
      <c r="H1350"/>
      <c r="I1350"/>
      <c r="J1350"/>
    </row>
    <row r="1351" spans="1:10">
      <c r="A1351"/>
      <c r="B1351"/>
      <c r="C1351"/>
      <c r="D1351" s="877"/>
      <c r="E1351"/>
      <c r="F1351"/>
      <c r="G1351"/>
      <c r="H1351"/>
      <c r="I1351"/>
      <c r="J1351"/>
    </row>
    <row r="1352" spans="1:10">
      <c r="A1352"/>
      <c r="B1352"/>
      <c r="C1352"/>
      <c r="D1352" s="877"/>
      <c r="E1352"/>
      <c r="F1352"/>
      <c r="G1352"/>
      <c r="H1352"/>
      <c r="I1352"/>
      <c r="J1352"/>
    </row>
    <row r="1353" spans="1:10">
      <c r="A1353"/>
      <c r="B1353"/>
      <c r="C1353"/>
      <c r="D1353" s="877"/>
      <c r="E1353"/>
      <c r="F1353"/>
      <c r="G1353"/>
      <c r="H1353"/>
      <c r="I1353"/>
      <c r="J1353"/>
    </row>
    <row r="1354" spans="1:10">
      <c r="A1354"/>
      <c r="B1354"/>
      <c r="C1354"/>
      <c r="D1354" s="877"/>
      <c r="E1354"/>
      <c r="F1354"/>
      <c r="G1354"/>
      <c r="H1354"/>
      <c r="I1354"/>
      <c r="J1354"/>
    </row>
    <row r="1355" spans="1:10">
      <c r="A1355"/>
      <c r="B1355"/>
      <c r="C1355"/>
      <c r="D1355" s="877"/>
      <c r="E1355"/>
      <c r="F1355"/>
      <c r="G1355"/>
      <c r="H1355"/>
      <c r="I1355"/>
      <c r="J1355"/>
    </row>
    <row r="1356" spans="1:10">
      <c r="A1356"/>
      <c r="B1356"/>
      <c r="C1356"/>
      <c r="D1356" s="877"/>
      <c r="E1356"/>
      <c r="F1356"/>
      <c r="G1356"/>
      <c r="H1356"/>
      <c r="I1356"/>
      <c r="J1356"/>
    </row>
    <row r="1357" spans="1:10">
      <c r="A1357"/>
      <c r="B1357"/>
      <c r="C1357"/>
      <c r="D1357" s="877"/>
      <c r="E1357"/>
      <c r="F1357"/>
      <c r="G1357"/>
      <c r="H1357"/>
      <c r="I1357"/>
      <c r="J1357"/>
    </row>
    <row r="1358" spans="1:10">
      <c r="A1358"/>
      <c r="B1358"/>
      <c r="C1358"/>
      <c r="D1358" s="877"/>
      <c r="E1358"/>
      <c r="F1358"/>
      <c r="G1358"/>
      <c r="H1358"/>
      <c r="I1358"/>
      <c r="J1358"/>
    </row>
    <row r="1359" spans="1:10">
      <c r="A1359"/>
      <c r="B1359"/>
      <c r="C1359"/>
      <c r="D1359" s="877"/>
      <c r="E1359"/>
      <c r="F1359"/>
      <c r="G1359"/>
      <c r="H1359"/>
      <c r="I1359"/>
      <c r="J1359"/>
    </row>
    <row r="1360" spans="1:10">
      <c r="A1360"/>
      <c r="B1360"/>
      <c r="C1360"/>
      <c r="D1360" s="877"/>
      <c r="E1360"/>
      <c r="F1360"/>
      <c r="G1360"/>
      <c r="H1360"/>
      <c r="I1360"/>
      <c r="J1360"/>
    </row>
    <row r="1361" spans="1:10">
      <c r="A1361"/>
      <c r="B1361"/>
      <c r="C1361"/>
      <c r="D1361" s="877"/>
      <c r="E1361"/>
      <c r="F1361"/>
      <c r="G1361"/>
      <c r="H1361"/>
      <c r="I1361"/>
      <c r="J1361"/>
    </row>
    <row r="1362" spans="1:10">
      <c r="A1362"/>
      <c r="B1362"/>
      <c r="C1362"/>
      <c r="D1362" s="877"/>
      <c r="E1362"/>
      <c r="F1362"/>
      <c r="G1362"/>
      <c r="H1362"/>
      <c r="I1362"/>
      <c r="J1362"/>
    </row>
    <row r="1363" spans="1:10">
      <c r="A1363"/>
      <c r="B1363"/>
      <c r="C1363"/>
      <c r="D1363" s="877"/>
      <c r="E1363"/>
      <c r="F1363"/>
      <c r="G1363"/>
      <c r="H1363"/>
      <c r="I1363"/>
      <c r="J1363"/>
    </row>
    <row r="1364" spans="1:10">
      <c r="A1364"/>
      <c r="B1364"/>
      <c r="C1364"/>
      <c r="D1364" s="877"/>
      <c r="E1364"/>
      <c r="F1364"/>
      <c r="G1364"/>
      <c r="H1364"/>
      <c r="I1364"/>
      <c r="J1364"/>
    </row>
    <row r="1365" spans="1:10">
      <c r="A1365"/>
      <c r="B1365"/>
      <c r="C1365"/>
      <c r="D1365" s="877"/>
      <c r="E1365"/>
      <c r="F1365"/>
      <c r="G1365"/>
      <c r="H1365"/>
      <c r="I1365"/>
      <c r="J1365"/>
    </row>
    <row r="1366" spans="1:10">
      <c r="A1366"/>
      <c r="B1366"/>
      <c r="C1366"/>
      <c r="D1366" s="877"/>
      <c r="E1366"/>
      <c r="F1366"/>
      <c r="G1366"/>
      <c r="H1366"/>
      <c r="I1366"/>
      <c r="J1366"/>
    </row>
    <row r="1367" spans="1:10">
      <c r="A1367"/>
      <c r="B1367"/>
      <c r="C1367"/>
      <c r="D1367" s="877"/>
      <c r="E1367"/>
      <c r="F1367"/>
      <c r="G1367"/>
      <c r="H1367"/>
      <c r="I1367"/>
      <c r="J1367"/>
    </row>
    <row r="1368" spans="1:10">
      <c r="A1368"/>
      <c r="B1368"/>
      <c r="C1368"/>
      <c r="D1368" s="877"/>
      <c r="E1368"/>
      <c r="F1368"/>
      <c r="G1368"/>
      <c r="H1368"/>
      <c r="I1368"/>
      <c r="J1368"/>
    </row>
    <row r="1369" spans="1:10">
      <c r="A1369"/>
      <c r="B1369"/>
      <c r="C1369"/>
      <c r="D1369" s="877"/>
      <c r="E1369"/>
      <c r="F1369"/>
      <c r="G1369"/>
      <c r="H1369"/>
      <c r="I1369"/>
      <c r="J1369"/>
    </row>
    <row r="1370" spans="1:10">
      <c r="A1370"/>
      <c r="B1370"/>
      <c r="C1370"/>
      <c r="D1370" s="877"/>
      <c r="E1370"/>
      <c r="F1370"/>
      <c r="G1370"/>
      <c r="H1370"/>
      <c r="I1370"/>
      <c r="J1370"/>
    </row>
    <row r="1371" spans="1:10">
      <c r="A1371"/>
      <c r="B1371"/>
      <c r="C1371"/>
      <c r="D1371" s="877"/>
      <c r="E1371"/>
      <c r="F1371"/>
      <c r="G1371"/>
      <c r="H1371"/>
      <c r="I1371"/>
      <c r="J1371"/>
    </row>
    <row r="1372" spans="1:10">
      <c r="A1372"/>
      <c r="B1372"/>
      <c r="C1372"/>
      <c r="D1372" s="877"/>
      <c r="E1372"/>
      <c r="F1372"/>
      <c r="G1372"/>
      <c r="H1372"/>
      <c r="I1372"/>
      <c r="J1372"/>
    </row>
    <row r="1373" spans="1:10">
      <c r="A1373"/>
      <c r="B1373"/>
      <c r="C1373"/>
      <c r="D1373" s="877"/>
      <c r="E1373"/>
      <c r="F1373"/>
      <c r="G1373"/>
      <c r="H1373"/>
      <c r="I1373"/>
      <c r="J1373"/>
    </row>
    <row r="1374" spans="1:10">
      <c r="A1374"/>
      <c r="B1374"/>
      <c r="C1374"/>
      <c r="D1374" s="877"/>
      <c r="E1374"/>
      <c r="F1374"/>
      <c r="G1374"/>
      <c r="H1374"/>
      <c r="I1374"/>
      <c r="J1374"/>
    </row>
    <row r="1375" spans="1:10">
      <c r="A1375"/>
      <c r="B1375"/>
      <c r="C1375"/>
      <c r="D1375" s="877"/>
      <c r="E1375"/>
      <c r="F1375"/>
      <c r="G1375"/>
      <c r="H1375"/>
      <c r="I1375"/>
      <c r="J1375"/>
    </row>
    <row r="1376" spans="1:10">
      <c r="A1376"/>
      <c r="B1376"/>
      <c r="C1376"/>
      <c r="D1376" s="877"/>
      <c r="E1376"/>
      <c r="F1376"/>
      <c r="G1376"/>
      <c r="H1376"/>
      <c r="I1376"/>
      <c r="J1376"/>
    </row>
    <row r="1377" spans="1:10">
      <c r="A1377"/>
      <c r="B1377"/>
      <c r="C1377"/>
      <c r="D1377" s="877"/>
      <c r="E1377"/>
      <c r="F1377"/>
      <c r="G1377"/>
      <c r="H1377"/>
      <c r="I1377"/>
      <c r="J1377"/>
    </row>
    <row r="1378" spans="1:10">
      <c r="A1378"/>
      <c r="B1378"/>
      <c r="C1378"/>
      <c r="D1378" s="877"/>
      <c r="E1378"/>
      <c r="F1378"/>
      <c r="G1378"/>
      <c r="H1378"/>
      <c r="I1378"/>
      <c r="J1378"/>
    </row>
    <row r="1379" spans="1:10">
      <c r="A1379"/>
      <c r="B1379"/>
      <c r="C1379"/>
      <c r="D1379" s="877"/>
      <c r="E1379"/>
      <c r="F1379"/>
      <c r="G1379"/>
      <c r="H1379"/>
      <c r="I1379"/>
      <c r="J1379"/>
    </row>
    <row r="1380" spans="1:10">
      <c r="A1380"/>
      <c r="B1380"/>
      <c r="C1380"/>
      <c r="D1380" s="877"/>
      <c r="E1380"/>
      <c r="F1380"/>
      <c r="G1380"/>
      <c r="H1380"/>
      <c r="I1380"/>
      <c r="J1380"/>
    </row>
    <row r="1381" spans="1:10">
      <c r="A1381"/>
      <c r="B1381"/>
      <c r="C1381"/>
      <c r="D1381" s="877"/>
      <c r="E1381"/>
      <c r="F1381"/>
      <c r="G1381"/>
      <c r="H1381"/>
      <c r="I1381"/>
      <c r="J1381"/>
    </row>
    <row r="1382" spans="1:10">
      <c r="A1382"/>
      <c r="B1382"/>
      <c r="C1382"/>
      <c r="D1382" s="877"/>
      <c r="E1382"/>
      <c r="F1382"/>
      <c r="G1382"/>
      <c r="H1382"/>
      <c r="I1382"/>
      <c r="J1382"/>
    </row>
    <row r="1383" spans="1:10">
      <c r="A1383"/>
      <c r="B1383"/>
      <c r="C1383"/>
      <c r="D1383" s="877"/>
      <c r="E1383"/>
      <c r="F1383"/>
      <c r="G1383"/>
      <c r="H1383"/>
      <c r="I1383"/>
      <c r="J1383"/>
    </row>
    <row r="1384" spans="1:10">
      <c r="A1384"/>
      <c r="B1384"/>
      <c r="C1384"/>
      <c r="D1384" s="877"/>
      <c r="E1384"/>
      <c r="F1384"/>
      <c r="G1384"/>
      <c r="H1384"/>
      <c r="I1384"/>
      <c r="J1384"/>
    </row>
    <row r="1385" spans="1:10">
      <c r="A1385"/>
      <c r="B1385"/>
      <c r="C1385"/>
      <c r="D1385" s="877"/>
      <c r="E1385"/>
      <c r="F1385"/>
      <c r="G1385"/>
      <c r="H1385"/>
      <c r="I1385"/>
      <c r="J1385"/>
    </row>
    <row r="1386" spans="1:10">
      <c r="A1386"/>
      <c r="B1386"/>
      <c r="C1386"/>
      <c r="D1386" s="877"/>
      <c r="E1386"/>
      <c r="F1386"/>
      <c r="G1386"/>
      <c r="H1386"/>
      <c r="I1386"/>
      <c r="J1386"/>
    </row>
    <row r="1387" spans="1:10">
      <c r="A1387"/>
      <c r="B1387"/>
      <c r="C1387"/>
      <c r="D1387" s="877"/>
      <c r="E1387"/>
      <c r="F1387"/>
      <c r="G1387"/>
      <c r="H1387"/>
      <c r="I1387"/>
      <c r="J1387"/>
    </row>
    <row r="1388" spans="1:10">
      <c r="A1388"/>
      <c r="B1388"/>
      <c r="C1388"/>
      <c r="D1388" s="877"/>
      <c r="E1388"/>
      <c r="F1388"/>
      <c r="G1388"/>
      <c r="H1388"/>
      <c r="I1388"/>
      <c r="J1388"/>
    </row>
    <row r="1389" spans="1:10">
      <c r="A1389"/>
      <c r="B1389"/>
      <c r="C1389"/>
      <c r="D1389" s="877"/>
      <c r="E1389"/>
      <c r="F1389"/>
      <c r="G1389"/>
      <c r="H1389"/>
      <c r="I1389"/>
      <c r="J1389"/>
    </row>
    <row r="1390" spans="1:10">
      <c r="A1390"/>
      <c r="B1390"/>
      <c r="C1390"/>
      <c r="D1390" s="877"/>
      <c r="E1390"/>
      <c r="F1390"/>
      <c r="G1390"/>
      <c r="H1390"/>
      <c r="I1390"/>
      <c r="J1390"/>
    </row>
    <row r="1391" spans="1:10">
      <c r="A1391"/>
      <c r="B1391"/>
      <c r="C1391"/>
      <c r="D1391" s="877"/>
      <c r="E1391"/>
      <c r="F1391"/>
      <c r="G1391"/>
      <c r="H1391"/>
      <c r="I1391"/>
      <c r="J1391"/>
    </row>
    <row r="1392" spans="1:10">
      <c r="A1392"/>
      <c r="B1392"/>
      <c r="C1392"/>
      <c r="D1392" s="877"/>
      <c r="E1392"/>
      <c r="F1392"/>
      <c r="G1392"/>
      <c r="H1392"/>
      <c r="I1392"/>
      <c r="J1392"/>
    </row>
    <row r="1393" spans="1:10">
      <c r="A1393"/>
      <c r="B1393"/>
      <c r="C1393"/>
      <c r="D1393" s="877"/>
      <c r="E1393"/>
      <c r="F1393"/>
      <c r="G1393"/>
      <c r="H1393"/>
      <c r="I1393"/>
      <c r="J1393"/>
    </row>
    <row r="1394" spans="1:10">
      <c r="A1394"/>
      <c r="B1394"/>
      <c r="C1394"/>
      <c r="D1394" s="877"/>
      <c r="E1394"/>
      <c r="F1394"/>
      <c r="G1394"/>
      <c r="H1394"/>
      <c r="I1394"/>
      <c r="J1394"/>
    </row>
    <row r="1395" spans="1:10">
      <c r="A1395"/>
      <c r="B1395"/>
      <c r="C1395"/>
      <c r="D1395" s="877"/>
      <c r="E1395"/>
      <c r="F1395"/>
      <c r="G1395"/>
      <c r="H1395"/>
      <c r="I1395"/>
      <c r="J1395"/>
    </row>
    <row r="1396" spans="1:10">
      <c r="A1396"/>
      <c r="B1396"/>
      <c r="C1396"/>
      <c r="D1396" s="877"/>
      <c r="E1396"/>
      <c r="F1396"/>
      <c r="G1396"/>
      <c r="H1396"/>
      <c r="I1396"/>
      <c r="J1396"/>
    </row>
    <row r="1397" spans="1:10">
      <c r="A1397"/>
      <c r="B1397"/>
      <c r="C1397"/>
      <c r="D1397" s="877"/>
      <c r="E1397"/>
      <c r="F1397"/>
      <c r="G1397"/>
      <c r="H1397"/>
      <c r="I1397"/>
      <c r="J1397"/>
    </row>
    <row r="1398" spans="1:10">
      <c r="A1398"/>
      <c r="B1398"/>
      <c r="C1398"/>
      <c r="D1398" s="877"/>
      <c r="E1398"/>
      <c r="F1398"/>
      <c r="G1398"/>
      <c r="H1398"/>
      <c r="I1398"/>
      <c r="J1398"/>
    </row>
    <row r="1399" spans="1:10">
      <c r="A1399"/>
      <c r="B1399"/>
      <c r="C1399"/>
      <c r="D1399" s="877"/>
      <c r="E1399"/>
      <c r="F1399"/>
      <c r="G1399"/>
      <c r="H1399"/>
      <c r="I1399"/>
      <c r="J1399"/>
    </row>
    <row r="1400" spans="1:10">
      <c r="A1400"/>
      <c r="B1400"/>
      <c r="C1400"/>
      <c r="D1400" s="877"/>
      <c r="E1400"/>
      <c r="F1400"/>
      <c r="G1400"/>
      <c r="H1400"/>
      <c r="I1400"/>
      <c r="J1400"/>
    </row>
    <row r="1401" spans="1:10">
      <c r="A1401"/>
      <c r="B1401"/>
      <c r="C1401"/>
      <c r="D1401" s="877"/>
      <c r="E1401"/>
      <c r="F1401"/>
      <c r="G1401"/>
      <c r="H1401"/>
      <c r="I1401"/>
      <c r="J1401"/>
    </row>
    <row r="1402" spans="1:10">
      <c r="A1402"/>
      <c r="B1402"/>
      <c r="C1402"/>
      <c r="D1402" s="877"/>
      <c r="E1402"/>
      <c r="F1402"/>
      <c r="G1402"/>
      <c r="H1402"/>
      <c r="I1402"/>
      <c r="J1402"/>
    </row>
    <row r="1403" spans="1:10">
      <c r="A1403"/>
      <c r="B1403"/>
      <c r="C1403"/>
      <c r="D1403" s="877"/>
      <c r="E1403"/>
      <c r="F1403"/>
      <c r="G1403"/>
      <c r="H1403"/>
      <c r="I1403"/>
      <c r="J1403"/>
    </row>
    <row r="1404" spans="1:10">
      <c r="A1404"/>
      <c r="B1404"/>
      <c r="C1404"/>
      <c r="D1404" s="877"/>
      <c r="E1404"/>
      <c r="F1404"/>
      <c r="G1404"/>
      <c r="H1404"/>
      <c r="I1404"/>
      <c r="J1404"/>
    </row>
    <row r="1405" spans="1:10">
      <c r="A1405"/>
      <c r="B1405"/>
      <c r="C1405"/>
      <c r="D1405" s="877"/>
      <c r="E1405"/>
      <c r="F1405"/>
      <c r="G1405"/>
      <c r="H1405"/>
      <c r="I1405"/>
      <c r="J1405"/>
    </row>
    <row r="1406" spans="1:10">
      <c r="A1406"/>
      <c r="B1406"/>
      <c r="C1406"/>
      <c r="D1406" s="877"/>
      <c r="E1406"/>
      <c r="F1406"/>
      <c r="G1406"/>
      <c r="H1406"/>
      <c r="I1406"/>
      <c r="J1406"/>
    </row>
    <row r="1407" spans="1:10">
      <c r="A1407"/>
      <c r="B1407"/>
      <c r="C1407"/>
      <c r="D1407" s="877"/>
      <c r="E1407"/>
      <c r="F1407"/>
      <c r="G1407"/>
      <c r="H1407"/>
      <c r="I1407"/>
      <c r="J1407"/>
    </row>
    <row r="1408" spans="1:10">
      <c r="A1408"/>
      <c r="B1408"/>
      <c r="C1408"/>
      <c r="D1408" s="877"/>
      <c r="E1408"/>
      <c r="F1408"/>
      <c r="G1408"/>
      <c r="H1408"/>
      <c r="I1408"/>
      <c r="J1408"/>
    </row>
    <row r="1409" spans="1:10">
      <c r="A1409"/>
      <c r="B1409"/>
      <c r="C1409"/>
      <c r="D1409" s="877"/>
      <c r="E1409"/>
      <c r="F1409"/>
      <c r="G1409"/>
      <c r="H1409"/>
      <c r="I1409"/>
      <c r="J1409"/>
    </row>
    <row r="1410" spans="1:10">
      <c r="A1410"/>
      <c r="B1410"/>
      <c r="C1410"/>
      <c r="D1410" s="877"/>
      <c r="E1410"/>
      <c r="F1410"/>
      <c r="G1410"/>
      <c r="H1410"/>
      <c r="I1410"/>
      <c r="J1410"/>
    </row>
    <row r="1411" spans="1:10">
      <c r="A1411"/>
      <c r="B1411"/>
      <c r="C1411"/>
      <c r="D1411" s="877"/>
      <c r="E1411"/>
      <c r="F1411"/>
      <c r="G1411"/>
      <c r="H1411"/>
      <c r="I1411"/>
      <c r="J1411"/>
    </row>
    <row r="1412" spans="1:10">
      <c r="A1412"/>
      <c r="B1412"/>
      <c r="C1412"/>
      <c r="D1412" s="877"/>
      <c r="E1412"/>
      <c r="F1412"/>
      <c r="G1412"/>
      <c r="H1412"/>
      <c r="I1412"/>
      <c r="J1412"/>
    </row>
    <row r="1413" spans="1:10">
      <c r="A1413"/>
      <c r="B1413"/>
      <c r="C1413"/>
      <c r="D1413" s="877"/>
      <c r="E1413"/>
      <c r="F1413"/>
      <c r="G1413"/>
      <c r="H1413"/>
      <c r="I1413"/>
      <c r="J1413"/>
    </row>
    <row r="1414" spans="1:10">
      <c r="A1414"/>
      <c r="B1414"/>
      <c r="C1414"/>
      <c r="D1414" s="877"/>
      <c r="E1414"/>
      <c r="F1414"/>
      <c r="G1414"/>
      <c r="H1414"/>
      <c r="I1414"/>
      <c r="J1414"/>
    </row>
    <row r="1415" spans="1:10">
      <c r="A1415"/>
      <c r="B1415"/>
      <c r="C1415"/>
      <c r="D1415" s="877"/>
      <c r="E1415"/>
      <c r="F1415"/>
      <c r="G1415"/>
      <c r="H1415"/>
      <c r="I1415"/>
      <c r="J1415"/>
    </row>
    <row r="1416" spans="1:10">
      <c r="A1416"/>
      <c r="B1416"/>
      <c r="C1416"/>
      <c r="D1416" s="877"/>
      <c r="E1416"/>
      <c r="F1416"/>
      <c r="G1416"/>
      <c r="H1416"/>
      <c r="I1416"/>
      <c r="J1416"/>
    </row>
    <row r="1417" spans="1:10">
      <c r="A1417"/>
      <c r="B1417"/>
      <c r="C1417"/>
      <c r="D1417" s="877"/>
      <c r="E1417"/>
      <c r="F1417"/>
      <c r="G1417"/>
      <c r="H1417"/>
      <c r="I1417"/>
      <c r="J1417"/>
    </row>
    <row r="1418" spans="1:10">
      <c r="A1418"/>
      <c r="B1418"/>
      <c r="C1418"/>
      <c r="D1418" s="877"/>
      <c r="E1418"/>
      <c r="F1418"/>
      <c r="G1418"/>
      <c r="H1418"/>
      <c r="I1418"/>
      <c r="J1418"/>
    </row>
    <row r="1419" spans="1:10">
      <c r="A1419"/>
      <c r="B1419"/>
      <c r="C1419"/>
      <c r="D1419" s="877"/>
      <c r="E1419"/>
      <c r="F1419"/>
      <c r="G1419"/>
      <c r="H1419"/>
      <c r="I1419"/>
      <c r="J1419"/>
    </row>
    <row r="1420" spans="1:10">
      <c r="A1420"/>
      <c r="B1420"/>
      <c r="C1420"/>
      <c r="D1420" s="877"/>
      <c r="E1420"/>
      <c r="F1420"/>
      <c r="G1420"/>
      <c r="H1420"/>
      <c r="I1420"/>
      <c r="J1420"/>
    </row>
    <row r="1421" spans="1:10">
      <c r="A1421"/>
      <c r="B1421"/>
      <c r="C1421"/>
      <c r="D1421" s="877"/>
      <c r="E1421"/>
      <c r="F1421"/>
      <c r="G1421"/>
      <c r="H1421"/>
      <c r="I1421"/>
      <c r="J1421"/>
    </row>
    <row r="1422" spans="1:10">
      <c r="A1422"/>
      <c r="B1422"/>
      <c r="C1422"/>
      <c r="D1422" s="877"/>
      <c r="E1422"/>
      <c r="F1422"/>
      <c r="G1422"/>
      <c r="H1422"/>
      <c r="I1422"/>
      <c r="J1422"/>
    </row>
    <row r="1423" spans="1:10">
      <c r="A1423"/>
      <c r="B1423"/>
      <c r="C1423"/>
      <c r="D1423" s="877"/>
      <c r="E1423"/>
      <c r="F1423"/>
      <c r="G1423"/>
      <c r="H1423"/>
      <c r="I1423"/>
      <c r="J1423"/>
    </row>
    <row r="1424" spans="1:10">
      <c r="A1424"/>
      <c r="B1424"/>
      <c r="C1424"/>
      <c r="D1424" s="877"/>
      <c r="E1424"/>
      <c r="F1424"/>
      <c r="G1424"/>
      <c r="H1424"/>
      <c r="I1424"/>
      <c r="J1424"/>
    </row>
    <row r="1425" spans="1:10">
      <c r="A1425"/>
      <c r="B1425"/>
      <c r="C1425"/>
      <c r="D1425" s="877"/>
      <c r="E1425"/>
      <c r="F1425"/>
      <c r="G1425"/>
      <c r="H1425"/>
      <c r="I1425"/>
      <c r="J1425"/>
    </row>
    <row r="1426" spans="1:10">
      <c r="A1426"/>
      <c r="B1426"/>
      <c r="C1426"/>
      <c r="D1426" s="877"/>
      <c r="E1426"/>
      <c r="F1426"/>
      <c r="G1426"/>
      <c r="H1426"/>
      <c r="I1426"/>
      <c r="J1426"/>
    </row>
    <row r="1427" spans="1:10">
      <c r="A1427"/>
      <c r="B1427"/>
      <c r="C1427"/>
      <c r="D1427" s="877"/>
      <c r="E1427"/>
      <c r="F1427"/>
      <c r="G1427"/>
      <c r="H1427"/>
      <c r="I1427"/>
      <c r="J1427"/>
    </row>
    <row r="1428" spans="1:10">
      <c r="A1428"/>
      <c r="B1428"/>
      <c r="C1428"/>
      <c r="D1428" s="877"/>
      <c r="E1428"/>
      <c r="F1428"/>
      <c r="G1428"/>
      <c r="H1428"/>
      <c r="I1428"/>
      <c r="J1428"/>
    </row>
    <row r="1429" spans="1:10">
      <c r="A1429"/>
      <c r="B1429"/>
      <c r="C1429"/>
      <c r="D1429" s="877"/>
      <c r="E1429"/>
      <c r="F1429"/>
      <c r="G1429"/>
      <c r="H1429"/>
      <c r="I1429"/>
      <c r="J1429"/>
    </row>
    <row r="1430" spans="1:10">
      <c r="A1430"/>
      <c r="B1430"/>
      <c r="C1430"/>
      <c r="D1430" s="877"/>
      <c r="E1430"/>
      <c r="F1430"/>
      <c r="G1430"/>
      <c r="H1430"/>
      <c r="I1430"/>
      <c r="J1430"/>
    </row>
    <row r="1431" spans="1:10">
      <c r="A1431"/>
      <c r="B1431"/>
      <c r="C1431"/>
      <c r="D1431" s="877"/>
      <c r="E1431"/>
      <c r="F1431"/>
      <c r="G1431"/>
      <c r="H1431"/>
      <c r="I1431"/>
      <c r="J1431"/>
    </row>
    <row r="1432" spans="1:10">
      <c r="A1432"/>
      <c r="B1432"/>
      <c r="C1432"/>
      <c r="D1432" s="877"/>
      <c r="E1432"/>
      <c r="F1432"/>
      <c r="G1432"/>
      <c r="H1432"/>
      <c r="I1432"/>
      <c r="J1432"/>
    </row>
    <row r="1433" spans="1:10">
      <c r="A1433"/>
      <c r="B1433"/>
      <c r="C1433"/>
      <c r="D1433" s="877"/>
      <c r="E1433"/>
      <c r="F1433"/>
      <c r="G1433"/>
      <c r="H1433"/>
      <c r="I1433"/>
      <c r="J1433"/>
    </row>
    <row r="1434" spans="1:10">
      <c r="A1434"/>
      <c r="B1434"/>
      <c r="C1434"/>
      <c r="D1434" s="877"/>
      <c r="E1434"/>
      <c r="F1434"/>
      <c r="G1434"/>
      <c r="H1434"/>
      <c r="I1434"/>
      <c r="J1434"/>
    </row>
    <row r="1435" spans="1:10">
      <c r="A1435"/>
      <c r="B1435"/>
      <c r="C1435"/>
      <c r="D1435" s="877"/>
      <c r="E1435"/>
      <c r="F1435"/>
      <c r="G1435"/>
      <c r="H1435"/>
      <c r="I1435"/>
      <c r="J1435"/>
    </row>
    <row r="1436" spans="1:10">
      <c r="A1436"/>
      <c r="B1436"/>
      <c r="C1436"/>
      <c r="D1436" s="877"/>
      <c r="E1436"/>
      <c r="F1436"/>
      <c r="G1436"/>
      <c r="H1436"/>
      <c r="I1436"/>
      <c r="J1436"/>
    </row>
    <row r="1437" spans="1:10">
      <c r="A1437"/>
      <c r="B1437"/>
      <c r="C1437"/>
      <c r="D1437" s="877"/>
      <c r="E1437"/>
      <c r="F1437"/>
      <c r="G1437"/>
      <c r="H1437"/>
      <c r="I1437"/>
      <c r="J1437"/>
    </row>
    <row r="1438" spans="1:10">
      <c r="A1438"/>
      <c r="B1438"/>
      <c r="C1438"/>
      <c r="D1438" s="877"/>
      <c r="E1438"/>
      <c r="F1438"/>
      <c r="G1438"/>
      <c r="H1438"/>
      <c r="I1438"/>
      <c r="J1438"/>
    </row>
    <row r="1439" spans="1:10">
      <c r="A1439"/>
      <c r="B1439"/>
      <c r="C1439"/>
      <c r="D1439" s="877"/>
      <c r="E1439"/>
      <c r="F1439"/>
      <c r="G1439"/>
      <c r="H1439"/>
      <c r="I1439"/>
      <c r="J1439"/>
    </row>
    <row r="1440" spans="1:10">
      <c r="A1440"/>
      <c r="B1440"/>
      <c r="C1440"/>
      <c r="D1440" s="877"/>
      <c r="E1440"/>
      <c r="F1440"/>
      <c r="G1440"/>
      <c r="H1440"/>
      <c r="I1440"/>
      <c r="J1440"/>
    </row>
    <row r="1441" spans="1:10">
      <c r="A1441"/>
      <c r="B1441"/>
      <c r="C1441"/>
      <c r="D1441" s="877"/>
      <c r="E1441"/>
      <c r="F1441"/>
      <c r="G1441"/>
      <c r="H1441"/>
      <c r="I1441"/>
      <c r="J1441"/>
    </row>
    <row r="1442" spans="1:10">
      <c r="A1442"/>
      <c r="B1442"/>
      <c r="C1442"/>
      <c r="D1442" s="877"/>
      <c r="E1442"/>
      <c r="F1442"/>
      <c r="G1442"/>
      <c r="H1442"/>
      <c r="I1442"/>
      <c r="J1442"/>
    </row>
    <row r="1443" spans="1:10">
      <c r="A1443"/>
      <c r="B1443"/>
      <c r="C1443"/>
      <c r="D1443" s="877"/>
      <c r="E1443"/>
      <c r="F1443"/>
      <c r="G1443"/>
      <c r="H1443"/>
      <c r="I1443"/>
      <c r="J1443"/>
    </row>
    <row r="1444" spans="1:10">
      <c r="A1444"/>
      <c r="B1444"/>
      <c r="C1444"/>
      <c r="D1444" s="877"/>
      <c r="E1444"/>
      <c r="F1444"/>
      <c r="G1444"/>
      <c r="H1444"/>
      <c r="I1444"/>
      <c r="J1444"/>
    </row>
    <row r="1445" spans="1:10">
      <c r="A1445"/>
      <c r="B1445"/>
      <c r="C1445"/>
      <c r="D1445" s="877"/>
      <c r="E1445"/>
      <c r="F1445"/>
      <c r="G1445"/>
      <c r="H1445"/>
      <c r="I1445"/>
      <c r="J1445"/>
    </row>
    <row r="1446" spans="1:10">
      <c r="A1446"/>
      <c r="B1446"/>
      <c r="C1446"/>
      <c r="D1446" s="877"/>
      <c r="E1446"/>
      <c r="F1446"/>
      <c r="G1446"/>
      <c r="H1446"/>
      <c r="I1446"/>
      <c r="J1446"/>
    </row>
    <row r="1447" spans="1:10">
      <c r="A1447"/>
      <c r="B1447"/>
      <c r="C1447"/>
      <c r="D1447" s="877"/>
      <c r="E1447"/>
      <c r="F1447"/>
      <c r="G1447"/>
      <c r="H1447"/>
      <c r="I1447"/>
      <c r="J1447"/>
    </row>
    <row r="1448" spans="1:10">
      <c r="A1448"/>
      <c r="B1448"/>
      <c r="C1448"/>
      <c r="D1448" s="877"/>
      <c r="E1448"/>
      <c r="F1448"/>
      <c r="G1448"/>
      <c r="H1448"/>
      <c r="I1448"/>
      <c r="J1448"/>
    </row>
    <row r="1449" spans="1:10">
      <c r="A1449"/>
      <c r="B1449"/>
      <c r="C1449"/>
      <c r="D1449" s="877"/>
      <c r="E1449"/>
      <c r="F1449"/>
      <c r="G1449"/>
      <c r="H1449"/>
      <c r="I1449"/>
      <c r="J1449"/>
    </row>
    <row r="1450" spans="1:10">
      <c r="A1450"/>
      <c r="B1450"/>
      <c r="C1450"/>
      <c r="D1450" s="877"/>
      <c r="E1450"/>
      <c r="F1450"/>
      <c r="G1450"/>
      <c r="H1450"/>
      <c r="I1450"/>
      <c r="J1450"/>
    </row>
    <row r="1451" spans="1:10">
      <c r="A1451"/>
      <c r="B1451"/>
      <c r="C1451"/>
      <c r="D1451" s="877"/>
      <c r="E1451"/>
      <c r="F1451"/>
      <c r="G1451"/>
      <c r="H1451"/>
      <c r="I1451"/>
      <c r="J1451"/>
    </row>
    <row r="1452" spans="1:10">
      <c r="A1452"/>
      <c r="B1452"/>
      <c r="C1452"/>
      <c r="D1452" s="877"/>
      <c r="E1452"/>
      <c r="F1452"/>
      <c r="G1452"/>
      <c r="H1452"/>
      <c r="I1452"/>
      <c r="J1452"/>
    </row>
    <row r="1453" spans="1:10">
      <c r="A1453"/>
      <c r="B1453"/>
      <c r="C1453"/>
      <c r="D1453" s="877"/>
      <c r="E1453"/>
      <c r="F1453"/>
      <c r="G1453"/>
      <c r="H1453"/>
      <c r="I1453"/>
      <c r="J1453"/>
    </row>
    <row r="1454" spans="1:10">
      <c r="A1454"/>
      <c r="B1454"/>
      <c r="C1454"/>
      <c r="D1454" s="877"/>
      <c r="E1454"/>
      <c r="F1454"/>
      <c r="G1454"/>
      <c r="H1454"/>
      <c r="I1454"/>
      <c r="J1454"/>
    </row>
    <row r="1455" spans="1:10">
      <c r="A1455"/>
      <c r="B1455"/>
      <c r="C1455"/>
      <c r="D1455" s="877"/>
      <c r="E1455"/>
      <c r="F1455"/>
      <c r="G1455"/>
      <c r="H1455"/>
      <c r="I1455"/>
      <c r="J1455"/>
    </row>
    <row r="1456" spans="1:10">
      <c r="A1456"/>
      <c r="B1456"/>
      <c r="C1456"/>
      <c r="D1456" s="877"/>
      <c r="E1456"/>
      <c r="F1456"/>
      <c r="G1456"/>
      <c r="H1456"/>
      <c r="I1456"/>
      <c r="J1456"/>
    </row>
    <row r="1457" spans="1:10">
      <c r="A1457"/>
      <c r="B1457"/>
      <c r="C1457"/>
      <c r="D1457" s="877"/>
      <c r="E1457"/>
      <c r="F1457"/>
      <c r="G1457"/>
      <c r="H1457"/>
      <c r="I1457"/>
      <c r="J1457"/>
    </row>
    <row r="1458" spans="1:10">
      <c r="A1458"/>
      <c r="B1458"/>
      <c r="C1458"/>
      <c r="D1458" s="877"/>
      <c r="E1458"/>
      <c r="F1458"/>
      <c r="G1458"/>
      <c r="H1458"/>
      <c r="I1458"/>
      <c r="J1458"/>
    </row>
    <row r="1459" spans="1:10">
      <c r="A1459"/>
      <c r="B1459"/>
      <c r="C1459"/>
      <c r="D1459" s="877"/>
      <c r="E1459"/>
      <c r="F1459"/>
      <c r="G1459"/>
      <c r="H1459"/>
      <c r="I1459"/>
      <c r="J1459"/>
    </row>
    <row r="1460" spans="1:10">
      <c r="A1460"/>
      <c r="B1460"/>
      <c r="C1460"/>
      <c r="D1460" s="877"/>
      <c r="E1460"/>
      <c r="F1460"/>
      <c r="G1460"/>
      <c r="H1460"/>
      <c r="I1460"/>
      <c r="J1460"/>
    </row>
    <row r="1461" spans="1:10">
      <c r="A1461"/>
      <c r="B1461"/>
      <c r="C1461"/>
      <c r="D1461" s="877"/>
      <c r="E1461"/>
      <c r="F1461"/>
      <c r="G1461"/>
      <c r="H1461"/>
      <c r="I1461"/>
      <c r="J1461"/>
    </row>
    <row r="1462" spans="1:10">
      <c r="A1462"/>
      <c r="B1462"/>
      <c r="C1462"/>
      <c r="D1462" s="877"/>
      <c r="E1462"/>
      <c r="F1462"/>
      <c r="G1462"/>
      <c r="H1462"/>
      <c r="I1462"/>
      <c r="J1462"/>
    </row>
    <row r="1463" spans="1:10">
      <c r="A1463"/>
      <c r="B1463"/>
      <c r="C1463"/>
      <c r="D1463" s="877"/>
      <c r="E1463"/>
      <c r="F1463"/>
      <c r="G1463"/>
      <c r="H1463"/>
      <c r="I1463"/>
      <c r="J1463"/>
    </row>
    <row r="1464" spans="1:10">
      <c r="A1464"/>
      <c r="B1464"/>
      <c r="C1464"/>
      <c r="D1464" s="877"/>
      <c r="E1464"/>
      <c r="F1464"/>
      <c r="G1464"/>
      <c r="H1464"/>
      <c r="I1464"/>
      <c r="J1464"/>
    </row>
    <row r="1465" spans="1:10">
      <c r="A1465"/>
      <c r="B1465"/>
      <c r="C1465"/>
      <c r="D1465" s="877"/>
      <c r="E1465"/>
      <c r="F1465"/>
      <c r="G1465"/>
      <c r="H1465"/>
      <c r="I1465"/>
      <c r="J1465"/>
    </row>
    <row r="1466" spans="1:10">
      <c r="A1466"/>
      <c r="B1466"/>
      <c r="C1466"/>
      <c r="D1466" s="877"/>
      <c r="E1466"/>
      <c r="F1466"/>
      <c r="G1466"/>
      <c r="H1466"/>
      <c r="I1466"/>
      <c r="J1466"/>
    </row>
    <row r="1467" spans="1:10">
      <c r="A1467"/>
      <c r="B1467"/>
      <c r="C1467"/>
      <c r="D1467" s="877"/>
      <c r="E1467"/>
      <c r="F1467"/>
      <c r="G1467"/>
      <c r="H1467"/>
      <c r="I1467"/>
      <c r="J1467"/>
    </row>
    <row r="1468" spans="1:10">
      <c r="A1468"/>
      <c r="B1468"/>
      <c r="C1468"/>
      <c r="D1468" s="877"/>
      <c r="E1468"/>
      <c r="F1468"/>
      <c r="G1468"/>
      <c r="H1468"/>
      <c r="I1468"/>
      <c r="J1468"/>
    </row>
    <row r="1469" spans="1:10">
      <c r="A1469"/>
      <c r="B1469"/>
      <c r="C1469"/>
      <c r="D1469" s="877"/>
      <c r="E1469"/>
      <c r="F1469"/>
      <c r="G1469"/>
      <c r="H1469"/>
      <c r="I1469"/>
      <c r="J1469"/>
    </row>
    <row r="1470" spans="1:10">
      <c r="A1470"/>
      <c r="B1470"/>
      <c r="C1470"/>
      <c r="D1470" s="877"/>
      <c r="E1470"/>
      <c r="F1470"/>
      <c r="G1470"/>
      <c r="H1470"/>
      <c r="I1470"/>
      <c r="J1470"/>
    </row>
    <row r="1471" spans="1:10">
      <c r="A1471"/>
      <c r="B1471"/>
      <c r="C1471"/>
      <c r="D1471" s="877"/>
      <c r="E1471"/>
      <c r="F1471"/>
      <c r="G1471"/>
      <c r="H1471"/>
      <c r="I1471"/>
      <c r="J1471"/>
    </row>
    <row r="1472" spans="1:10">
      <c r="A1472"/>
      <c r="B1472"/>
      <c r="C1472"/>
      <c r="D1472" s="877"/>
      <c r="E1472"/>
      <c r="F1472"/>
      <c r="G1472"/>
      <c r="H1472"/>
      <c r="I1472"/>
      <c r="J1472"/>
    </row>
    <row r="1473" spans="1:10">
      <c r="A1473"/>
      <c r="B1473"/>
      <c r="C1473"/>
      <c r="D1473" s="877"/>
      <c r="E1473"/>
      <c r="F1473"/>
      <c r="G1473"/>
      <c r="H1473"/>
      <c r="I1473"/>
      <c r="J1473"/>
    </row>
    <row r="1474" spans="1:10">
      <c r="A1474"/>
      <c r="B1474"/>
      <c r="C1474"/>
      <c r="D1474" s="877"/>
      <c r="E1474"/>
      <c r="F1474"/>
      <c r="G1474"/>
      <c r="H1474"/>
      <c r="I1474"/>
      <c r="J1474"/>
    </row>
    <row r="1475" spans="1:10">
      <c r="A1475"/>
      <c r="B1475"/>
      <c r="C1475"/>
      <c r="D1475" s="877"/>
      <c r="E1475"/>
      <c r="F1475"/>
      <c r="G1475"/>
      <c r="H1475"/>
      <c r="I1475"/>
      <c r="J1475"/>
    </row>
    <row r="1476" spans="1:10">
      <c r="A1476"/>
      <c r="B1476"/>
      <c r="C1476"/>
      <c r="D1476" s="877"/>
      <c r="E1476"/>
      <c r="F1476"/>
      <c r="G1476"/>
      <c r="H1476"/>
      <c r="I1476"/>
      <c r="J1476"/>
    </row>
    <row r="1477" spans="1:10">
      <c r="A1477"/>
      <c r="B1477"/>
      <c r="C1477"/>
      <c r="D1477" s="877"/>
      <c r="E1477"/>
      <c r="F1477"/>
      <c r="G1477"/>
      <c r="H1477"/>
      <c r="I1477"/>
      <c r="J1477"/>
    </row>
    <row r="1478" spans="1:10">
      <c r="A1478"/>
      <c r="B1478"/>
      <c r="C1478"/>
      <c r="D1478" s="877"/>
      <c r="E1478"/>
      <c r="F1478"/>
      <c r="G1478"/>
      <c r="H1478"/>
      <c r="I1478"/>
      <c r="J1478"/>
    </row>
    <row r="1479" spans="1:10">
      <c r="A1479"/>
      <c r="B1479"/>
      <c r="C1479"/>
      <c r="D1479" s="877"/>
      <c r="E1479"/>
      <c r="F1479"/>
      <c r="G1479"/>
      <c r="H1479"/>
      <c r="I1479"/>
      <c r="J1479"/>
    </row>
    <row r="1480" spans="1:10">
      <c r="A1480"/>
      <c r="B1480"/>
      <c r="C1480"/>
      <c r="D1480" s="877"/>
      <c r="E1480"/>
      <c r="F1480"/>
      <c r="G1480"/>
      <c r="H1480"/>
      <c r="I1480"/>
      <c r="J1480"/>
    </row>
    <row r="1481" spans="1:10">
      <c r="A1481"/>
      <c r="B1481"/>
      <c r="C1481"/>
      <c r="D1481" s="877"/>
      <c r="E1481"/>
      <c r="F1481"/>
      <c r="G1481"/>
      <c r="H1481"/>
      <c r="I1481"/>
      <c r="J1481"/>
    </row>
    <row r="1482" spans="1:10">
      <c r="A1482"/>
      <c r="B1482"/>
      <c r="C1482"/>
      <c r="D1482" s="877"/>
      <c r="E1482"/>
      <c r="F1482"/>
      <c r="G1482"/>
      <c r="H1482"/>
      <c r="I1482"/>
      <c r="J1482"/>
    </row>
    <row r="1483" spans="1:10">
      <c r="A1483"/>
      <c r="B1483"/>
      <c r="C1483"/>
      <c r="D1483" s="877"/>
      <c r="E1483"/>
      <c r="F1483"/>
      <c r="G1483"/>
      <c r="H1483"/>
      <c r="I1483"/>
      <c r="J1483"/>
    </row>
    <row r="1484" spans="1:10">
      <c r="A1484"/>
      <c r="B1484"/>
      <c r="C1484"/>
      <c r="D1484" s="877"/>
      <c r="E1484"/>
      <c r="F1484"/>
      <c r="G1484"/>
      <c r="H1484"/>
      <c r="I1484"/>
      <c r="J1484"/>
    </row>
    <row r="1485" spans="1:10">
      <c r="A1485"/>
      <c r="B1485"/>
      <c r="C1485"/>
      <c r="D1485" s="877"/>
      <c r="E1485"/>
      <c r="F1485"/>
      <c r="G1485"/>
      <c r="H1485"/>
      <c r="I1485"/>
      <c r="J1485"/>
    </row>
    <row r="1486" spans="1:10">
      <c r="A1486"/>
      <c r="B1486"/>
      <c r="C1486"/>
      <c r="D1486" s="877"/>
      <c r="E1486"/>
      <c r="F1486"/>
      <c r="G1486"/>
      <c r="H1486"/>
      <c r="I1486"/>
      <c r="J1486"/>
    </row>
    <row r="1487" spans="1:10">
      <c r="A1487"/>
      <c r="B1487"/>
      <c r="C1487"/>
      <c r="D1487" s="877"/>
      <c r="E1487"/>
      <c r="F1487"/>
      <c r="G1487"/>
      <c r="H1487"/>
      <c r="I1487"/>
      <c r="J1487"/>
    </row>
    <row r="1488" spans="1:10">
      <c r="A1488"/>
      <c r="B1488"/>
      <c r="C1488"/>
      <c r="D1488" s="877"/>
      <c r="E1488"/>
      <c r="F1488"/>
      <c r="G1488"/>
      <c r="H1488"/>
      <c r="I1488"/>
      <c r="J1488"/>
    </row>
    <row r="1489" spans="1:10">
      <c r="A1489"/>
      <c r="B1489"/>
      <c r="C1489"/>
      <c r="D1489" s="877"/>
      <c r="E1489"/>
      <c r="F1489"/>
      <c r="G1489"/>
      <c r="H1489"/>
      <c r="I1489"/>
      <c r="J1489"/>
    </row>
    <row r="1490" spans="1:10">
      <c r="A1490"/>
      <c r="B1490"/>
      <c r="C1490"/>
      <c r="D1490" s="877"/>
      <c r="E1490"/>
      <c r="F1490"/>
      <c r="G1490"/>
      <c r="H1490"/>
      <c r="I1490"/>
      <c r="J1490"/>
    </row>
    <row r="1491" spans="1:10">
      <c r="A1491"/>
      <c r="B1491"/>
      <c r="C1491"/>
      <c r="D1491" s="877"/>
      <c r="E1491"/>
      <c r="F1491"/>
      <c r="G1491"/>
      <c r="H1491"/>
      <c r="I1491"/>
      <c r="J1491"/>
    </row>
    <row r="1492" spans="1:10">
      <c r="A1492"/>
      <c r="B1492"/>
      <c r="C1492"/>
      <c r="D1492" s="877"/>
      <c r="E1492"/>
      <c r="F1492"/>
      <c r="G1492"/>
      <c r="H1492"/>
      <c r="I1492"/>
      <c r="J1492"/>
    </row>
    <row r="1493" spans="1:10">
      <c r="A1493"/>
      <c r="B1493"/>
      <c r="C1493"/>
      <c r="D1493" s="877"/>
      <c r="E1493"/>
      <c r="F1493"/>
      <c r="G1493"/>
      <c r="H1493"/>
      <c r="I1493"/>
      <c r="J1493"/>
    </row>
    <row r="1494" spans="1:10">
      <c r="A1494"/>
      <c r="B1494"/>
      <c r="C1494"/>
      <c r="D1494" s="877"/>
      <c r="E1494"/>
      <c r="F1494"/>
      <c r="G1494"/>
      <c r="H1494"/>
      <c r="I1494"/>
      <c r="J1494"/>
    </row>
    <row r="1495" spans="1:10">
      <c r="A1495"/>
      <c r="B1495"/>
      <c r="C1495"/>
      <c r="D1495" s="877"/>
      <c r="E1495"/>
      <c r="F1495"/>
      <c r="G1495"/>
      <c r="H1495"/>
      <c r="I1495"/>
      <c r="J1495"/>
    </row>
    <row r="1496" spans="1:10">
      <c r="A1496"/>
      <c r="B1496"/>
      <c r="C1496"/>
      <c r="D1496" s="877"/>
      <c r="E1496"/>
      <c r="F1496"/>
      <c r="G1496"/>
      <c r="H1496"/>
      <c r="I1496"/>
      <c r="J1496"/>
    </row>
    <row r="1497" spans="1:10">
      <c r="A1497"/>
      <c r="B1497"/>
      <c r="C1497"/>
      <c r="D1497" s="877"/>
      <c r="E1497"/>
      <c r="F1497"/>
      <c r="G1497"/>
      <c r="H1497"/>
      <c r="I1497"/>
      <c r="J1497"/>
    </row>
    <row r="1498" spans="1:10">
      <c r="A1498"/>
      <c r="B1498"/>
      <c r="C1498"/>
      <c r="D1498" s="877"/>
      <c r="E1498"/>
      <c r="F1498"/>
      <c r="G1498"/>
      <c r="H1498"/>
      <c r="I1498"/>
      <c r="J1498"/>
    </row>
    <row r="1499" spans="1:10">
      <c r="A1499"/>
      <c r="B1499"/>
      <c r="C1499"/>
      <c r="D1499" s="877"/>
      <c r="E1499"/>
      <c r="F1499"/>
      <c r="G1499"/>
      <c r="H1499"/>
      <c r="I1499"/>
      <c r="J1499"/>
    </row>
    <row r="1500" spans="1:10">
      <c r="A1500"/>
      <c r="B1500"/>
      <c r="C1500"/>
      <c r="D1500" s="877"/>
      <c r="E1500"/>
      <c r="F1500"/>
      <c r="G1500"/>
      <c r="H1500"/>
      <c r="I1500"/>
      <c r="J1500"/>
    </row>
    <row r="1501" spans="1:10">
      <c r="A1501"/>
      <c r="B1501"/>
      <c r="C1501"/>
      <c r="D1501" s="877"/>
      <c r="E1501"/>
      <c r="F1501"/>
      <c r="G1501"/>
      <c r="H1501"/>
      <c r="I1501"/>
      <c r="J1501"/>
    </row>
    <row r="1502" spans="1:10">
      <c r="A1502"/>
      <c r="B1502"/>
      <c r="C1502"/>
      <c r="D1502" s="877"/>
      <c r="E1502"/>
      <c r="F1502"/>
      <c r="G1502"/>
      <c r="H1502"/>
      <c r="I1502"/>
      <c r="J1502"/>
    </row>
    <row r="1503" spans="1:10">
      <c r="A1503"/>
      <c r="B1503"/>
      <c r="C1503"/>
      <c r="D1503" s="877"/>
      <c r="E1503"/>
      <c r="F1503"/>
      <c r="G1503"/>
      <c r="H1503"/>
      <c r="I1503"/>
      <c r="J1503"/>
    </row>
    <row r="1504" spans="1:10">
      <c r="A1504"/>
      <c r="B1504"/>
      <c r="C1504"/>
      <c r="D1504" s="877"/>
      <c r="E1504"/>
      <c r="F1504"/>
      <c r="G1504"/>
      <c r="H1504"/>
      <c r="I1504"/>
      <c r="J1504"/>
    </row>
    <row r="1505" spans="1:10">
      <c r="A1505"/>
      <c r="B1505"/>
      <c r="C1505"/>
      <c r="D1505" s="877"/>
      <c r="E1505"/>
      <c r="F1505"/>
      <c r="G1505"/>
      <c r="H1505"/>
      <c r="I1505"/>
      <c r="J1505"/>
    </row>
    <row r="1506" spans="1:10">
      <c r="A1506"/>
      <c r="B1506"/>
      <c r="C1506"/>
      <c r="D1506" s="877"/>
      <c r="E1506"/>
      <c r="F1506"/>
      <c r="G1506"/>
      <c r="H1506"/>
      <c r="I1506"/>
      <c r="J1506"/>
    </row>
    <row r="1507" spans="1:10">
      <c r="A1507"/>
      <c r="B1507"/>
      <c r="C1507"/>
      <c r="D1507" s="877"/>
      <c r="E1507"/>
      <c r="F1507"/>
      <c r="G1507"/>
      <c r="H1507"/>
      <c r="I1507"/>
      <c r="J1507"/>
    </row>
    <row r="1508" spans="1:10">
      <c r="A1508"/>
      <c r="B1508"/>
      <c r="C1508"/>
      <c r="D1508" s="877"/>
      <c r="E1508"/>
      <c r="F1508"/>
      <c r="G1508"/>
      <c r="H1508"/>
      <c r="I1508"/>
      <c r="J1508"/>
    </row>
    <row r="1509" spans="1:10">
      <c r="A1509"/>
      <c r="B1509"/>
      <c r="C1509"/>
      <c r="D1509" s="877"/>
      <c r="E1509"/>
      <c r="F1509"/>
      <c r="G1509"/>
      <c r="H1509"/>
      <c r="I1509"/>
      <c r="J1509"/>
    </row>
    <row r="1510" spans="1:10">
      <c r="A1510"/>
      <c r="B1510"/>
      <c r="C1510"/>
      <c r="D1510" s="877"/>
      <c r="E1510"/>
      <c r="F1510"/>
      <c r="G1510"/>
      <c r="H1510"/>
      <c r="I1510"/>
      <c r="J1510"/>
    </row>
    <row r="1511" spans="1:10">
      <c r="A1511"/>
      <c r="B1511"/>
      <c r="C1511"/>
      <c r="D1511" s="877"/>
      <c r="E1511"/>
      <c r="F1511"/>
      <c r="G1511"/>
      <c r="H1511"/>
      <c r="I1511"/>
      <c r="J1511"/>
    </row>
    <row r="1512" spans="1:10">
      <c r="A1512"/>
      <c r="B1512"/>
      <c r="C1512"/>
      <c r="D1512" s="877"/>
      <c r="E1512"/>
      <c r="F1512"/>
      <c r="G1512"/>
      <c r="H1512"/>
      <c r="I1512"/>
      <c r="J1512"/>
    </row>
    <row r="1513" spans="1:10">
      <c r="A1513"/>
      <c r="B1513"/>
      <c r="C1513"/>
      <c r="D1513" s="877"/>
      <c r="E1513"/>
      <c r="F1513"/>
      <c r="G1513"/>
      <c r="H1513"/>
      <c r="I1513"/>
      <c r="J1513"/>
    </row>
    <row r="1514" spans="1:10">
      <c r="A1514"/>
      <c r="B1514"/>
      <c r="C1514"/>
      <c r="D1514" s="877"/>
      <c r="E1514"/>
      <c r="F1514"/>
      <c r="G1514"/>
      <c r="H1514"/>
      <c r="I1514"/>
      <c r="J1514"/>
    </row>
    <row r="1515" spans="1:10">
      <c r="A1515"/>
      <c r="B1515"/>
      <c r="C1515"/>
      <c r="D1515" s="877"/>
      <c r="E1515"/>
      <c r="F1515"/>
      <c r="G1515"/>
      <c r="H1515"/>
      <c r="I1515"/>
      <c r="J1515"/>
    </row>
    <row r="1516" spans="1:10">
      <c r="A1516"/>
      <c r="B1516"/>
      <c r="C1516"/>
      <c r="D1516" s="877"/>
      <c r="E1516"/>
      <c r="F1516"/>
      <c r="G1516"/>
      <c r="H1516"/>
      <c r="I1516"/>
      <c r="J1516"/>
    </row>
    <row r="1517" spans="1:10">
      <c r="A1517"/>
      <c r="B1517"/>
      <c r="C1517"/>
      <c r="D1517" s="877"/>
      <c r="E1517"/>
      <c r="F1517"/>
      <c r="G1517"/>
      <c r="H1517"/>
      <c r="I1517"/>
      <c r="J1517"/>
    </row>
    <row r="1518" spans="1:10">
      <c r="A1518"/>
      <c r="B1518"/>
      <c r="C1518"/>
      <c r="D1518" s="877"/>
      <c r="E1518"/>
      <c r="F1518"/>
      <c r="G1518"/>
      <c r="H1518"/>
      <c r="I1518"/>
      <c r="J1518"/>
    </row>
    <row r="1519" spans="1:10">
      <c r="A1519"/>
      <c r="B1519"/>
      <c r="C1519"/>
      <c r="D1519" s="877"/>
      <c r="E1519"/>
      <c r="F1519"/>
      <c r="G1519"/>
      <c r="H1519"/>
      <c r="I1519"/>
      <c r="J1519"/>
    </row>
    <row r="1520" spans="1:10">
      <c r="A1520"/>
      <c r="B1520"/>
      <c r="C1520"/>
      <c r="D1520" s="877"/>
      <c r="E1520"/>
      <c r="F1520"/>
      <c r="G1520"/>
      <c r="H1520"/>
      <c r="I1520"/>
      <c r="J1520"/>
    </row>
    <row r="1521" spans="1:10">
      <c r="A1521"/>
      <c r="B1521"/>
      <c r="C1521"/>
      <c r="D1521" s="877"/>
      <c r="E1521"/>
      <c r="F1521"/>
      <c r="G1521"/>
      <c r="H1521"/>
      <c r="I1521"/>
      <c r="J1521"/>
    </row>
    <row r="1522" spans="1:10">
      <c r="A1522"/>
      <c r="B1522"/>
      <c r="C1522"/>
      <c r="D1522" s="877"/>
      <c r="E1522"/>
      <c r="F1522"/>
      <c r="G1522"/>
      <c r="H1522"/>
      <c r="I1522"/>
      <c r="J1522"/>
    </row>
    <row r="1523" spans="1:10">
      <c r="A1523"/>
      <c r="B1523"/>
      <c r="C1523"/>
      <c r="D1523" s="877"/>
      <c r="E1523"/>
      <c r="F1523"/>
      <c r="G1523"/>
      <c r="H1523"/>
      <c r="I1523"/>
      <c r="J1523"/>
    </row>
    <row r="1524" spans="1:10">
      <c r="A1524"/>
      <c r="B1524"/>
      <c r="C1524"/>
      <c r="D1524" s="877"/>
      <c r="E1524"/>
      <c r="F1524"/>
      <c r="G1524"/>
      <c r="H1524"/>
      <c r="I1524"/>
      <c r="J1524"/>
    </row>
    <row r="1525" spans="1:10">
      <c r="A1525"/>
      <c r="B1525"/>
      <c r="C1525"/>
      <c r="D1525" s="877"/>
      <c r="E1525"/>
      <c r="F1525"/>
      <c r="G1525"/>
      <c r="H1525"/>
      <c r="I1525"/>
      <c r="J1525"/>
    </row>
    <row r="1526" spans="1:10">
      <c r="A1526"/>
      <c r="B1526"/>
      <c r="C1526"/>
      <c r="D1526" s="877"/>
      <c r="E1526"/>
      <c r="F1526"/>
      <c r="G1526"/>
      <c r="H1526"/>
      <c r="I1526"/>
      <c r="J1526"/>
    </row>
    <row r="1527" spans="1:10">
      <c r="A1527"/>
      <c r="B1527"/>
      <c r="C1527"/>
      <c r="D1527" s="877"/>
      <c r="E1527"/>
      <c r="F1527"/>
      <c r="G1527"/>
      <c r="H1527"/>
      <c r="I1527"/>
      <c r="J1527"/>
    </row>
    <row r="1528" spans="1:10">
      <c r="A1528"/>
      <c r="B1528"/>
      <c r="C1528"/>
      <c r="D1528" s="877"/>
      <c r="E1528"/>
      <c r="F1528"/>
      <c r="G1528"/>
      <c r="H1528"/>
      <c r="I1528"/>
      <c r="J1528"/>
    </row>
    <row r="1529" spans="1:10">
      <c r="A1529"/>
      <c r="B1529"/>
      <c r="C1529"/>
      <c r="D1529" s="877"/>
      <c r="E1529"/>
      <c r="F1529"/>
      <c r="G1529"/>
      <c r="H1529"/>
      <c r="I1529"/>
      <c r="J1529"/>
    </row>
    <row r="1530" spans="1:10">
      <c r="A1530"/>
      <c r="B1530"/>
      <c r="C1530"/>
      <c r="D1530" s="877"/>
      <c r="E1530"/>
      <c r="F1530"/>
      <c r="G1530"/>
      <c r="H1530"/>
      <c r="I1530"/>
      <c r="J1530"/>
    </row>
    <row r="1531" spans="1:10">
      <c r="A1531"/>
      <c r="B1531"/>
      <c r="C1531"/>
      <c r="D1531" s="877"/>
      <c r="E1531"/>
      <c r="F1531"/>
      <c r="G1531"/>
      <c r="H1531"/>
      <c r="I1531"/>
      <c r="J1531"/>
    </row>
    <row r="1532" spans="1:10">
      <c r="A1532"/>
      <c r="B1532"/>
      <c r="C1532"/>
      <c r="D1532" s="877"/>
      <c r="E1532"/>
      <c r="F1532"/>
      <c r="G1532"/>
      <c r="H1532"/>
      <c r="I1532"/>
      <c r="J1532"/>
    </row>
    <row r="1533" spans="1:10">
      <c r="A1533"/>
      <c r="B1533"/>
      <c r="C1533"/>
      <c r="D1533" s="877"/>
      <c r="E1533"/>
      <c r="F1533"/>
      <c r="G1533"/>
      <c r="H1533"/>
      <c r="I1533"/>
      <c r="J1533"/>
    </row>
    <row r="1534" spans="1:10">
      <c r="A1534"/>
      <c r="B1534"/>
      <c r="C1534"/>
      <c r="D1534" s="877"/>
      <c r="E1534"/>
      <c r="F1534"/>
      <c r="G1534"/>
      <c r="H1534"/>
      <c r="I1534"/>
      <c r="J1534"/>
    </row>
    <row r="1535" spans="1:10">
      <c r="A1535"/>
      <c r="B1535"/>
      <c r="C1535"/>
      <c r="D1535" s="877"/>
      <c r="E1535"/>
      <c r="F1535"/>
      <c r="G1535"/>
      <c r="H1535"/>
      <c r="I1535"/>
      <c r="J1535"/>
    </row>
    <row r="1536" spans="1:10">
      <c r="A1536"/>
      <c r="B1536"/>
      <c r="C1536"/>
      <c r="D1536" s="877"/>
      <c r="E1536"/>
      <c r="F1536"/>
      <c r="G1536"/>
      <c r="H1536"/>
      <c r="I1536"/>
      <c r="J1536"/>
    </row>
    <row r="1537" spans="1:10">
      <c r="A1537"/>
      <c r="B1537"/>
      <c r="C1537"/>
      <c r="D1537" s="877"/>
      <c r="E1537"/>
      <c r="F1537"/>
      <c r="G1537"/>
      <c r="H1537"/>
      <c r="I1537"/>
      <c r="J1537"/>
    </row>
    <row r="1538" spans="1:10">
      <c r="A1538"/>
      <c r="B1538"/>
      <c r="C1538"/>
      <c r="D1538" s="877"/>
      <c r="E1538"/>
      <c r="F1538"/>
      <c r="G1538"/>
      <c r="H1538"/>
      <c r="I1538"/>
      <c r="J1538"/>
    </row>
    <row r="1539" spans="1:10">
      <c r="A1539"/>
      <c r="B1539"/>
      <c r="C1539"/>
      <c r="D1539" s="877"/>
      <c r="E1539"/>
      <c r="F1539"/>
      <c r="G1539"/>
      <c r="H1539"/>
      <c r="I1539"/>
      <c r="J1539"/>
    </row>
    <row r="1540" spans="1:10">
      <c r="A1540"/>
      <c r="B1540"/>
      <c r="C1540"/>
      <c r="D1540" s="877"/>
      <c r="E1540"/>
      <c r="F1540"/>
      <c r="G1540"/>
      <c r="H1540"/>
      <c r="I1540"/>
      <c r="J1540"/>
    </row>
    <row r="1541" spans="1:10">
      <c r="A1541"/>
      <c r="B1541"/>
      <c r="C1541"/>
      <c r="D1541" s="877"/>
      <c r="E1541"/>
      <c r="F1541"/>
      <c r="G1541"/>
      <c r="H1541"/>
      <c r="I1541"/>
      <c r="J1541"/>
    </row>
    <row r="1542" spans="1:10">
      <c r="A1542"/>
      <c r="B1542"/>
      <c r="C1542"/>
      <c r="D1542" s="877"/>
      <c r="E1542"/>
      <c r="F1542"/>
      <c r="G1542"/>
      <c r="H1542"/>
      <c r="I1542"/>
      <c r="J1542"/>
    </row>
    <row r="1543" spans="1:10">
      <c r="A1543"/>
      <c r="B1543"/>
      <c r="C1543"/>
      <c r="D1543" s="877"/>
      <c r="E1543"/>
      <c r="F1543"/>
      <c r="G1543"/>
      <c r="H1543"/>
      <c r="I1543"/>
      <c r="J1543"/>
    </row>
    <row r="1544" spans="1:10">
      <c r="A1544"/>
      <c r="B1544"/>
      <c r="C1544"/>
      <c r="D1544" s="877"/>
      <c r="E1544"/>
      <c r="F1544"/>
      <c r="G1544"/>
      <c r="H1544"/>
      <c r="I1544"/>
      <c r="J1544"/>
    </row>
    <row r="1545" spans="1:10">
      <c r="A1545"/>
      <c r="B1545"/>
      <c r="C1545"/>
      <c r="D1545" s="877"/>
      <c r="E1545"/>
      <c r="F1545"/>
      <c r="G1545"/>
      <c r="H1545"/>
      <c r="I1545"/>
      <c r="J1545"/>
    </row>
    <row r="1546" spans="1:10">
      <c r="A1546"/>
      <c r="B1546"/>
      <c r="C1546"/>
      <c r="D1546" s="877"/>
      <c r="E1546"/>
      <c r="F1546"/>
      <c r="G1546"/>
      <c r="H1546"/>
      <c r="I1546"/>
      <c r="J1546"/>
    </row>
    <row r="1547" spans="1:10">
      <c r="A1547"/>
      <c r="B1547"/>
      <c r="C1547"/>
      <c r="D1547" s="877"/>
      <c r="E1547"/>
      <c r="F1547"/>
      <c r="G1547"/>
      <c r="H1547"/>
      <c r="I1547"/>
      <c r="J1547"/>
    </row>
    <row r="1548" spans="1:10">
      <c r="A1548"/>
      <c r="B1548"/>
      <c r="C1548"/>
      <c r="D1548" s="877"/>
      <c r="E1548"/>
      <c r="F1548"/>
      <c r="G1548"/>
      <c r="H1548"/>
      <c r="I1548"/>
      <c r="J1548"/>
    </row>
    <row r="1549" spans="1:10">
      <c r="A1549"/>
      <c r="B1549"/>
      <c r="C1549"/>
      <c r="D1549" s="877"/>
      <c r="E1549"/>
      <c r="F1549"/>
      <c r="G1549"/>
      <c r="H1549"/>
      <c r="I1549"/>
      <c r="J1549"/>
    </row>
    <row r="1550" spans="1:10">
      <c r="A1550"/>
      <c r="B1550"/>
      <c r="C1550"/>
      <c r="D1550" s="877"/>
      <c r="E1550"/>
      <c r="F1550"/>
      <c r="G1550"/>
      <c r="H1550"/>
      <c r="I1550"/>
      <c r="J1550"/>
    </row>
    <row r="1551" spans="1:10">
      <c r="A1551"/>
      <c r="B1551"/>
      <c r="C1551"/>
      <c r="D1551" s="877"/>
      <c r="E1551"/>
      <c r="F1551"/>
      <c r="G1551"/>
      <c r="H1551"/>
      <c r="I1551"/>
      <c r="J1551"/>
    </row>
    <row r="1552" spans="1:10">
      <c r="A1552"/>
      <c r="B1552"/>
      <c r="C1552"/>
      <c r="D1552" s="877"/>
      <c r="E1552"/>
      <c r="F1552"/>
      <c r="G1552"/>
      <c r="H1552"/>
      <c r="I1552"/>
      <c r="J1552"/>
    </row>
    <row r="1553" spans="1:10">
      <c r="A1553"/>
      <c r="B1553"/>
      <c r="C1553"/>
      <c r="D1553" s="877"/>
      <c r="E1553"/>
      <c r="F1553"/>
      <c r="G1553"/>
      <c r="H1553"/>
      <c r="I1553"/>
      <c r="J1553"/>
    </row>
    <row r="1554" spans="1:10">
      <c r="A1554"/>
      <c r="B1554"/>
      <c r="C1554"/>
      <c r="D1554" s="877"/>
      <c r="E1554"/>
      <c r="F1554"/>
      <c r="G1554"/>
      <c r="H1554"/>
      <c r="I1554"/>
      <c r="J1554"/>
    </row>
    <row r="1555" spans="1:10">
      <c r="A1555"/>
      <c r="B1555"/>
      <c r="C1555"/>
      <c r="D1555" s="877"/>
      <c r="E1555"/>
      <c r="F1555"/>
      <c r="G1555"/>
      <c r="H1555"/>
      <c r="I1555"/>
      <c r="J1555"/>
    </row>
    <row r="1556" spans="1:10">
      <c r="A1556"/>
      <c r="B1556"/>
      <c r="C1556"/>
      <c r="D1556" s="877"/>
      <c r="E1556"/>
      <c r="F1556"/>
      <c r="G1556"/>
      <c r="H1556"/>
      <c r="I1556"/>
      <c r="J1556"/>
    </row>
    <row r="1557" spans="1:10">
      <c r="A1557"/>
      <c r="B1557"/>
      <c r="C1557"/>
      <c r="D1557" s="877"/>
      <c r="E1557"/>
      <c r="F1557"/>
      <c r="G1557"/>
      <c r="H1557"/>
      <c r="I1557"/>
      <c r="J1557"/>
    </row>
    <row r="1558" spans="1:10">
      <c r="A1558"/>
      <c r="B1558"/>
      <c r="C1558"/>
      <c r="D1558" s="877"/>
      <c r="E1558"/>
      <c r="F1558"/>
      <c r="G1558"/>
      <c r="H1558"/>
      <c r="I1558"/>
      <c r="J1558"/>
    </row>
    <row r="1559" spans="1:10">
      <c r="A1559"/>
      <c r="B1559"/>
      <c r="C1559"/>
      <c r="D1559" s="877"/>
      <c r="E1559"/>
      <c r="F1559"/>
      <c r="G1559"/>
      <c r="H1559"/>
      <c r="I1559"/>
      <c r="J1559"/>
    </row>
    <row r="1560" spans="1:10">
      <c r="A1560"/>
      <c r="B1560"/>
      <c r="C1560"/>
      <c r="D1560" s="877"/>
      <c r="E1560"/>
      <c r="F1560"/>
      <c r="G1560"/>
      <c r="H1560"/>
      <c r="I1560"/>
      <c r="J1560"/>
    </row>
    <row r="1561" spans="1:10">
      <c r="A1561"/>
      <c r="B1561"/>
      <c r="C1561"/>
      <c r="D1561" s="877"/>
      <c r="E1561"/>
      <c r="F1561"/>
      <c r="G1561"/>
      <c r="H1561"/>
      <c r="I1561"/>
      <c r="J1561"/>
    </row>
    <row r="1562" spans="1:10">
      <c r="A1562"/>
      <c r="B1562"/>
      <c r="C1562"/>
      <c r="D1562" s="877"/>
      <c r="E1562"/>
      <c r="F1562"/>
      <c r="G1562"/>
      <c r="H1562"/>
      <c r="I1562"/>
      <c r="J1562"/>
    </row>
    <row r="1563" spans="1:10">
      <c r="A1563"/>
      <c r="B1563"/>
      <c r="C1563"/>
      <c r="D1563" s="877"/>
      <c r="E1563"/>
      <c r="F1563"/>
      <c r="G1563"/>
      <c r="H1563"/>
      <c r="I1563"/>
      <c r="J1563"/>
    </row>
    <row r="1564" spans="1:10">
      <c r="A1564"/>
      <c r="B1564"/>
      <c r="C1564"/>
      <c r="D1564" s="877"/>
      <c r="E1564"/>
      <c r="F1564"/>
      <c r="G1564"/>
      <c r="H1564"/>
      <c r="I1564"/>
      <c r="J1564"/>
    </row>
    <row r="1565" spans="1:10">
      <c r="A1565"/>
      <c r="B1565"/>
      <c r="C1565"/>
      <c r="D1565" s="877"/>
      <c r="E1565"/>
      <c r="F1565"/>
      <c r="G1565"/>
      <c r="H1565"/>
      <c r="I1565"/>
      <c r="J1565"/>
    </row>
    <row r="1566" spans="1:10">
      <c r="A1566"/>
      <c r="B1566"/>
      <c r="C1566"/>
      <c r="D1566" s="877"/>
      <c r="E1566"/>
      <c r="F1566"/>
      <c r="G1566"/>
      <c r="H1566"/>
      <c r="I1566"/>
      <c r="J1566"/>
    </row>
    <row r="1567" spans="1:10">
      <c r="A1567"/>
      <c r="B1567"/>
      <c r="C1567"/>
      <c r="D1567" s="877"/>
      <c r="E1567"/>
      <c r="F1567"/>
      <c r="G1567"/>
      <c r="H1567"/>
      <c r="I1567"/>
      <c r="J1567"/>
    </row>
    <row r="1568" spans="1:10">
      <c r="A1568"/>
      <c r="B1568"/>
      <c r="C1568"/>
      <c r="D1568" s="877"/>
      <c r="E1568"/>
      <c r="F1568"/>
      <c r="G1568"/>
      <c r="H1568"/>
      <c r="I1568"/>
      <c r="J1568"/>
    </row>
    <row r="1569" spans="1:10">
      <c r="A1569"/>
      <c r="B1569"/>
      <c r="C1569"/>
      <c r="D1569" s="877"/>
      <c r="E1569"/>
      <c r="F1569"/>
      <c r="G1569"/>
      <c r="H1569"/>
      <c r="I1569"/>
      <c r="J1569"/>
    </row>
    <row r="1570" spans="1:10">
      <c r="A1570"/>
      <c r="B1570"/>
      <c r="C1570"/>
      <c r="D1570" s="877"/>
      <c r="E1570"/>
      <c r="F1570"/>
      <c r="G1570"/>
      <c r="H1570"/>
      <c r="I1570"/>
      <c r="J1570"/>
    </row>
    <row r="1571" spans="1:10">
      <c r="A1571"/>
      <c r="B1571"/>
      <c r="C1571"/>
      <c r="D1571" s="877"/>
      <c r="E1571"/>
      <c r="F1571"/>
      <c r="G1571"/>
      <c r="H1571"/>
      <c r="I1571"/>
      <c r="J1571"/>
    </row>
    <row r="1572" spans="1:10">
      <c r="A1572"/>
      <c r="B1572"/>
      <c r="C1572"/>
      <c r="D1572" s="877"/>
      <c r="E1572"/>
      <c r="F1572"/>
      <c r="G1572"/>
      <c r="H1572"/>
      <c r="I1572"/>
      <c r="J1572"/>
    </row>
    <row r="1573" spans="1:10">
      <c r="A1573"/>
      <c r="B1573"/>
      <c r="C1573"/>
      <c r="D1573" s="877"/>
      <c r="E1573"/>
      <c r="F1573"/>
      <c r="G1573"/>
      <c r="H1573"/>
      <c r="I1573"/>
      <c r="J1573"/>
    </row>
    <row r="1574" spans="1:10">
      <c r="A1574"/>
      <c r="B1574"/>
      <c r="C1574"/>
      <c r="D1574" s="877"/>
      <c r="E1574"/>
      <c r="F1574"/>
      <c r="G1574"/>
      <c r="H1574"/>
      <c r="I1574"/>
      <c r="J1574"/>
    </row>
    <row r="1575" spans="1:10">
      <c r="A1575"/>
      <c r="B1575"/>
      <c r="C1575"/>
      <c r="D1575" s="877"/>
      <c r="E1575"/>
      <c r="F1575"/>
      <c r="G1575"/>
      <c r="H1575"/>
      <c r="I1575"/>
      <c r="J1575"/>
    </row>
    <row r="1576" spans="1:10">
      <c r="A1576"/>
      <c r="B1576"/>
      <c r="C1576"/>
      <c r="D1576" s="877"/>
      <c r="E1576"/>
      <c r="F1576"/>
      <c r="G1576"/>
      <c r="H1576"/>
      <c r="I1576"/>
      <c r="J1576"/>
    </row>
    <row r="1577" spans="1:10">
      <c r="A1577"/>
      <c r="B1577"/>
      <c r="C1577"/>
      <c r="D1577" s="877"/>
      <c r="E1577"/>
      <c r="F1577"/>
      <c r="G1577"/>
      <c r="H1577"/>
      <c r="I1577"/>
      <c r="J1577"/>
    </row>
    <row r="1578" spans="1:10">
      <c r="A1578"/>
      <c r="B1578"/>
      <c r="C1578"/>
      <c r="D1578" s="877"/>
      <c r="E1578"/>
      <c r="F1578"/>
      <c r="G1578"/>
      <c r="H1578"/>
      <c r="I1578"/>
      <c r="J1578"/>
    </row>
    <row r="1579" spans="1:10">
      <c r="A1579"/>
      <c r="B1579"/>
      <c r="C1579"/>
      <c r="D1579" s="877"/>
      <c r="E1579"/>
      <c r="F1579"/>
      <c r="G1579"/>
      <c r="H1579"/>
      <c r="I1579"/>
      <c r="J1579"/>
    </row>
    <row r="1580" spans="1:10">
      <c r="A1580"/>
      <c r="B1580"/>
      <c r="C1580"/>
      <c r="D1580" s="877"/>
      <c r="E1580"/>
      <c r="F1580"/>
      <c r="G1580"/>
      <c r="H1580"/>
      <c r="I1580"/>
      <c r="J1580"/>
    </row>
    <row r="1581" spans="1:10">
      <c r="A1581"/>
      <c r="B1581"/>
      <c r="C1581"/>
      <c r="D1581" s="877"/>
      <c r="E1581"/>
      <c r="F1581"/>
      <c r="G1581"/>
      <c r="H1581"/>
      <c r="I1581"/>
      <c r="J1581"/>
    </row>
    <row r="1582" spans="1:10">
      <c r="A1582"/>
      <c r="B1582"/>
      <c r="C1582"/>
      <c r="D1582" s="877"/>
      <c r="E1582"/>
      <c r="F1582"/>
      <c r="G1582"/>
      <c r="H1582"/>
      <c r="I1582"/>
      <c r="J1582"/>
    </row>
    <row r="1583" spans="1:10">
      <c r="A1583"/>
      <c r="B1583"/>
      <c r="C1583"/>
      <c r="D1583" s="877"/>
      <c r="E1583"/>
      <c r="F1583"/>
      <c r="G1583"/>
      <c r="H1583"/>
      <c r="I1583"/>
      <c r="J1583"/>
    </row>
    <row r="1584" spans="1:10">
      <c r="A1584"/>
      <c r="B1584"/>
      <c r="C1584"/>
      <c r="D1584" s="877"/>
      <c r="E1584"/>
      <c r="F1584"/>
      <c r="G1584"/>
      <c r="H1584"/>
      <c r="I1584"/>
      <c r="J1584"/>
    </row>
    <row r="1585" spans="1:10">
      <c r="A1585"/>
      <c r="B1585"/>
      <c r="C1585"/>
      <c r="D1585" s="877"/>
      <c r="E1585"/>
      <c r="F1585"/>
      <c r="G1585"/>
      <c r="H1585"/>
      <c r="I1585"/>
      <c r="J1585"/>
    </row>
    <row r="1586" spans="1:10">
      <c r="A1586"/>
      <c r="B1586"/>
      <c r="C1586"/>
      <c r="D1586" s="877"/>
      <c r="E1586"/>
      <c r="F1586"/>
      <c r="G1586"/>
      <c r="H1586"/>
      <c r="I1586"/>
      <c r="J1586"/>
    </row>
    <row r="1587" spans="1:10">
      <c r="A1587"/>
      <c r="B1587"/>
      <c r="C1587"/>
      <c r="D1587" s="877"/>
      <c r="E1587"/>
      <c r="F1587"/>
      <c r="G1587"/>
      <c r="H1587"/>
      <c r="I1587"/>
      <c r="J1587"/>
    </row>
    <row r="1588" spans="1:10">
      <c r="A1588"/>
      <c r="B1588"/>
      <c r="C1588"/>
      <c r="D1588" s="877"/>
      <c r="E1588"/>
      <c r="F1588"/>
      <c r="G1588"/>
      <c r="H1588"/>
      <c r="I1588"/>
      <c r="J1588"/>
    </row>
    <row r="1589" spans="1:10">
      <c r="A1589"/>
      <c r="B1589"/>
      <c r="C1589"/>
      <c r="D1589" s="877"/>
      <c r="E1589"/>
      <c r="F1589"/>
      <c r="G1589"/>
      <c r="H1589"/>
      <c r="I1589"/>
      <c r="J1589"/>
    </row>
    <row r="1590" spans="1:10">
      <c r="A1590"/>
      <c r="B1590"/>
      <c r="C1590"/>
      <c r="D1590" s="877"/>
      <c r="E1590"/>
      <c r="F1590"/>
      <c r="G1590"/>
      <c r="H1590"/>
      <c r="I1590"/>
      <c r="J1590"/>
    </row>
    <row r="1591" spans="1:10">
      <c r="A1591"/>
      <c r="B1591"/>
      <c r="C1591"/>
      <c r="D1591" s="877"/>
      <c r="E1591"/>
      <c r="F1591"/>
      <c r="G1591"/>
      <c r="H1591"/>
      <c r="I1591"/>
      <c r="J1591"/>
    </row>
    <row r="1592" spans="1:10">
      <c r="A1592"/>
      <c r="B1592"/>
      <c r="C1592"/>
      <c r="D1592" s="877"/>
      <c r="E1592"/>
      <c r="F1592"/>
      <c r="G1592"/>
      <c r="H1592"/>
      <c r="I1592"/>
      <c r="J1592"/>
    </row>
    <row r="1593" spans="1:10">
      <c r="A1593"/>
      <c r="B1593"/>
      <c r="C1593"/>
      <c r="D1593" s="877"/>
      <c r="E1593"/>
      <c r="F1593"/>
      <c r="G1593"/>
      <c r="H1593"/>
      <c r="I1593"/>
      <c r="J1593"/>
    </row>
    <row r="1594" spans="1:10">
      <c r="A1594"/>
      <c r="B1594"/>
      <c r="C1594"/>
      <c r="D1594" s="877"/>
      <c r="E1594"/>
      <c r="F1594"/>
      <c r="G1594"/>
      <c r="H1594"/>
      <c r="I1594"/>
      <c r="J1594"/>
    </row>
    <row r="1595" spans="1:10">
      <c r="A1595"/>
      <c r="B1595"/>
      <c r="C1595"/>
      <c r="D1595" s="877"/>
      <c r="E1595"/>
      <c r="F1595"/>
      <c r="G1595"/>
      <c r="H1595"/>
      <c r="I1595"/>
      <c r="J1595"/>
    </row>
    <row r="1596" spans="1:10">
      <c r="A1596"/>
      <c r="B1596"/>
      <c r="C1596"/>
      <c r="D1596" s="877"/>
      <c r="E1596"/>
      <c r="F1596"/>
      <c r="G1596"/>
      <c r="H1596"/>
      <c r="I1596"/>
      <c r="J1596"/>
    </row>
    <row r="1597" spans="1:10">
      <c r="A1597"/>
      <c r="B1597"/>
      <c r="C1597"/>
      <c r="D1597" s="877"/>
      <c r="E1597"/>
      <c r="F1597"/>
      <c r="G1597"/>
      <c r="H1597"/>
      <c r="I1597"/>
      <c r="J1597"/>
    </row>
    <row r="1598" spans="1:10">
      <c r="A1598"/>
      <c r="B1598"/>
      <c r="C1598"/>
      <c r="D1598" s="877"/>
      <c r="E1598"/>
      <c r="F1598"/>
      <c r="G1598"/>
      <c r="H1598"/>
      <c r="I1598"/>
      <c r="J1598"/>
    </row>
    <row r="1599" spans="1:10">
      <c r="A1599"/>
      <c r="B1599"/>
      <c r="C1599"/>
      <c r="D1599" s="877"/>
      <c r="E1599"/>
      <c r="F1599"/>
      <c r="G1599"/>
      <c r="H1599"/>
      <c r="I1599"/>
      <c r="J1599"/>
    </row>
    <row r="1600" spans="1:10">
      <c r="A1600"/>
      <c r="B1600"/>
      <c r="C1600"/>
      <c r="D1600" s="877"/>
      <c r="E1600"/>
      <c r="F1600"/>
      <c r="G1600"/>
      <c r="H1600"/>
      <c r="I1600"/>
      <c r="J1600"/>
    </row>
    <row r="1601" spans="1:10">
      <c r="A1601"/>
      <c r="B1601"/>
      <c r="C1601"/>
      <c r="D1601" s="877"/>
      <c r="E1601"/>
      <c r="F1601"/>
      <c r="G1601"/>
      <c r="H1601"/>
      <c r="I1601"/>
      <c r="J1601"/>
    </row>
    <row r="1602" spans="1:10">
      <c r="A1602"/>
      <c r="B1602"/>
      <c r="C1602"/>
      <c r="D1602" s="877"/>
      <c r="E1602"/>
      <c r="F1602"/>
      <c r="G1602"/>
      <c r="H1602"/>
      <c r="I1602"/>
      <c r="J1602"/>
    </row>
    <row r="1603" spans="1:10">
      <c r="A1603"/>
      <c r="B1603"/>
      <c r="C1603"/>
      <c r="D1603" s="877"/>
      <c r="E1603"/>
      <c r="F1603"/>
      <c r="G1603"/>
      <c r="H1603"/>
      <c r="I1603"/>
      <c r="J1603"/>
    </row>
    <row r="1604" spans="1:10">
      <c r="A1604"/>
      <c r="B1604"/>
      <c r="C1604"/>
      <c r="D1604" s="877"/>
      <c r="E1604"/>
      <c r="F1604"/>
      <c r="G1604"/>
      <c r="H1604"/>
      <c r="I1604"/>
      <c r="J1604"/>
    </row>
    <row r="1605" spans="1:10">
      <c r="A1605"/>
      <c r="B1605"/>
      <c r="C1605"/>
      <c r="D1605" s="877"/>
      <c r="E1605"/>
      <c r="F1605"/>
      <c r="G1605"/>
      <c r="H1605"/>
      <c r="I1605"/>
      <c r="J1605"/>
    </row>
    <row r="1606" spans="1:10">
      <c r="A1606"/>
      <c r="B1606"/>
      <c r="C1606"/>
      <c r="D1606" s="877"/>
      <c r="E1606"/>
      <c r="F1606"/>
      <c r="G1606"/>
      <c r="H1606"/>
      <c r="I1606"/>
      <c r="J1606"/>
    </row>
    <row r="1607" spans="1:10">
      <c r="A1607"/>
      <c r="B1607"/>
      <c r="C1607"/>
      <c r="D1607" s="877"/>
      <c r="E1607"/>
      <c r="F1607"/>
      <c r="G1607"/>
      <c r="H1607"/>
      <c r="I1607"/>
      <c r="J1607"/>
    </row>
    <row r="1608" spans="1:10">
      <c r="A1608"/>
      <c r="B1608"/>
      <c r="C1608"/>
      <c r="D1608" s="877"/>
      <c r="E1608"/>
      <c r="F1608"/>
      <c r="G1608"/>
      <c r="H1608"/>
      <c r="I1608"/>
      <c r="J1608"/>
    </row>
    <row r="1609" spans="1:10">
      <c r="A1609"/>
      <c r="B1609"/>
      <c r="C1609"/>
      <c r="D1609" s="877"/>
      <c r="E1609"/>
      <c r="F1609"/>
      <c r="G1609"/>
      <c r="H1609"/>
      <c r="I1609"/>
      <c r="J1609"/>
    </row>
    <row r="1610" spans="1:10">
      <c r="A1610"/>
      <c r="B1610"/>
      <c r="C1610"/>
      <c r="D1610" s="877"/>
      <c r="E1610"/>
      <c r="F1610"/>
      <c r="G1610"/>
      <c r="H1610"/>
      <c r="I1610"/>
      <c r="J1610"/>
    </row>
    <row r="1611" spans="1:10">
      <c r="A1611"/>
      <c r="B1611"/>
      <c r="C1611"/>
      <c r="D1611" s="877"/>
      <c r="E1611"/>
      <c r="F1611"/>
      <c r="G1611"/>
      <c r="H1611"/>
      <c r="I1611"/>
      <c r="J1611"/>
    </row>
    <row r="1612" spans="1:10">
      <c r="A1612"/>
      <c r="B1612"/>
      <c r="C1612"/>
      <c r="D1612" s="877"/>
      <c r="E1612"/>
      <c r="F1612"/>
      <c r="G1612"/>
      <c r="H1612"/>
      <c r="I1612"/>
      <c r="J1612"/>
    </row>
    <row r="1613" spans="1:10">
      <c r="A1613"/>
      <c r="B1613"/>
      <c r="C1613"/>
      <c r="D1613" s="877"/>
      <c r="E1613"/>
      <c r="F1613"/>
      <c r="G1613"/>
      <c r="H1613"/>
      <c r="I1613"/>
      <c r="J1613"/>
    </row>
    <row r="1614" spans="1:10">
      <c r="A1614"/>
      <c r="B1614"/>
      <c r="C1614"/>
      <c r="D1614" s="877"/>
      <c r="E1614"/>
      <c r="F1614"/>
      <c r="G1614"/>
      <c r="H1614"/>
      <c r="I1614"/>
      <c r="J1614"/>
    </row>
    <row r="1615" spans="1:10">
      <c r="A1615"/>
      <c r="B1615"/>
      <c r="C1615"/>
      <c r="D1615" s="877"/>
      <c r="E1615"/>
      <c r="F1615"/>
      <c r="G1615"/>
      <c r="H1615"/>
      <c r="I1615"/>
      <c r="J1615"/>
    </row>
    <row r="1616" spans="1:10">
      <c r="A1616"/>
      <c r="B1616"/>
      <c r="C1616"/>
      <c r="D1616" s="877"/>
      <c r="E1616"/>
      <c r="F1616"/>
      <c r="G1616"/>
      <c r="H1616"/>
      <c r="I1616"/>
      <c r="J1616"/>
    </row>
    <row r="1617" spans="1:10">
      <c r="A1617"/>
      <c r="B1617"/>
      <c r="C1617"/>
      <c r="D1617" s="877"/>
      <c r="E1617"/>
      <c r="F1617"/>
      <c r="G1617"/>
      <c r="H1617"/>
      <c r="I1617"/>
      <c r="J1617"/>
    </row>
    <row r="1618" spans="1:10">
      <c r="A1618"/>
      <c r="B1618"/>
      <c r="C1618"/>
      <c r="D1618" s="877"/>
      <c r="E1618"/>
      <c r="F1618"/>
      <c r="G1618"/>
      <c r="H1618"/>
      <c r="I1618"/>
      <c r="J1618"/>
    </row>
    <row r="1619" spans="1:10">
      <c r="A1619"/>
      <c r="B1619"/>
      <c r="C1619"/>
      <c r="D1619" s="877"/>
      <c r="E1619"/>
      <c r="F1619"/>
      <c r="G1619"/>
      <c r="H1619"/>
      <c r="I1619"/>
      <c r="J1619"/>
    </row>
    <row r="1620" spans="1:10">
      <c r="A1620"/>
      <c r="B1620"/>
      <c r="C1620"/>
      <c r="D1620" s="877"/>
      <c r="E1620"/>
      <c r="F1620"/>
      <c r="G1620"/>
      <c r="H1620"/>
      <c r="I1620"/>
      <c r="J1620"/>
    </row>
    <row r="1621" spans="1:10">
      <c r="A1621"/>
      <c r="B1621"/>
      <c r="C1621"/>
      <c r="D1621" s="877"/>
      <c r="E1621"/>
      <c r="F1621"/>
      <c r="G1621"/>
      <c r="H1621"/>
      <c r="I1621"/>
      <c r="J1621"/>
    </row>
    <row r="1622" spans="1:10">
      <c r="A1622"/>
      <c r="B1622"/>
      <c r="C1622"/>
      <c r="D1622" s="877"/>
      <c r="E1622"/>
      <c r="F1622"/>
      <c r="G1622"/>
      <c r="H1622"/>
      <c r="I1622"/>
      <c r="J1622"/>
    </row>
    <row r="1623" spans="1:10">
      <c r="A1623"/>
      <c r="B1623"/>
      <c r="C1623"/>
      <c r="D1623" s="877"/>
      <c r="E1623"/>
      <c r="F1623"/>
      <c r="G1623"/>
      <c r="H1623"/>
      <c r="I1623"/>
      <c r="J1623"/>
    </row>
    <row r="1624" spans="1:10">
      <c r="A1624"/>
      <c r="B1624"/>
      <c r="C1624"/>
      <c r="D1624" s="877"/>
      <c r="E1624"/>
      <c r="F1624"/>
      <c r="G1624"/>
      <c r="H1624"/>
      <c r="I1624"/>
      <c r="J1624"/>
    </row>
    <row r="1625" spans="1:10">
      <c r="A1625"/>
      <c r="B1625"/>
      <c r="C1625"/>
      <c r="D1625" s="877"/>
      <c r="E1625"/>
      <c r="F1625"/>
      <c r="G1625"/>
      <c r="H1625"/>
      <c r="I1625"/>
      <c r="J1625"/>
    </row>
    <row r="1626" spans="1:10">
      <c r="A1626"/>
      <c r="B1626"/>
      <c r="C1626"/>
      <c r="D1626" s="877"/>
      <c r="E1626"/>
      <c r="F1626"/>
      <c r="G1626"/>
      <c r="H1626"/>
      <c r="I1626"/>
      <c r="J1626"/>
    </row>
    <row r="1627" spans="1:10">
      <c r="A1627"/>
      <c r="B1627"/>
      <c r="C1627"/>
      <c r="D1627" s="877"/>
      <c r="E1627"/>
      <c r="F1627"/>
      <c r="G1627"/>
      <c r="H1627"/>
      <c r="I1627"/>
      <c r="J1627"/>
    </row>
    <row r="1628" spans="1:10">
      <c r="A1628"/>
      <c r="B1628"/>
      <c r="C1628"/>
      <c r="D1628" s="877"/>
      <c r="E1628"/>
      <c r="F1628"/>
      <c r="G1628"/>
      <c r="H1628"/>
      <c r="I1628"/>
      <c r="J1628"/>
    </row>
    <row r="1629" spans="1:10">
      <c r="A1629"/>
      <c r="B1629"/>
      <c r="C1629"/>
      <c r="D1629" s="877"/>
      <c r="E1629"/>
      <c r="F1629"/>
      <c r="G1629"/>
      <c r="H1629"/>
      <c r="I1629"/>
      <c r="J1629"/>
    </row>
    <row r="1630" spans="1:10">
      <c r="A1630"/>
      <c r="B1630"/>
      <c r="C1630"/>
      <c r="D1630" s="877"/>
      <c r="E1630"/>
      <c r="F1630"/>
      <c r="G1630"/>
      <c r="H1630"/>
      <c r="I1630"/>
      <c r="J1630"/>
    </row>
    <row r="1631" spans="1:10">
      <c r="A1631"/>
      <c r="B1631"/>
      <c r="C1631"/>
      <c r="D1631" s="877"/>
      <c r="E1631"/>
      <c r="F1631"/>
      <c r="G1631"/>
      <c r="H1631"/>
      <c r="I1631"/>
      <c r="J1631"/>
    </row>
    <row r="1632" spans="1:10">
      <c r="A1632"/>
      <c r="B1632"/>
      <c r="C1632"/>
      <c r="D1632" s="877"/>
      <c r="E1632"/>
      <c r="F1632"/>
      <c r="G1632"/>
      <c r="H1632"/>
      <c r="I1632"/>
      <c r="J1632"/>
    </row>
    <row r="1633" spans="1:10">
      <c r="A1633"/>
      <c r="B1633"/>
      <c r="C1633"/>
      <c r="D1633" s="877"/>
      <c r="E1633"/>
      <c r="F1633"/>
      <c r="G1633"/>
      <c r="H1633"/>
      <c r="I1633"/>
      <c r="J1633"/>
    </row>
    <row r="1634" spans="1:10">
      <c r="A1634"/>
      <c r="B1634"/>
      <c r="C1634"/>
      <c r="D1634" s="877"/>
      <c r="E1634"/>
      <c r="F1634"/>
      <c r="G1634"/>
      <c r="H1634"/>
      <c r="I1634"/>
      <c r="J1634"/>
    </row>
    <row r="1635" spans="1:10">
      <c r="A1635"/>
      <c r="B1635"/>
      <c r="C1635"/>
      <c r="D1635" s="877"/>
      <c r="E1635"/>
      <c r="F1635"/>
      <c r="G1635"/>
      <c r="H1635"/>
      <c r="I1635"/>
      <c r="J1635"/>
    </row>
    <row r="1636" spans="1:10">
      <c r="A1636"/>
      <c r="B1636"/>
      <c r="C1636"/>
      <c r="D1636" s="877"/>
      <c r="E1636"/>
      <c r="F1636"/>
      <c r="G1636"/>
      <c r="H1636"/>
      <c r="I1636"/>
      <c r="J1636"/>
    </row>
    <row r="1637" spans="1:10">
      <c r="A1637"/>
      <c r="B1637"/>
      <c r="C1637"/>
      <c r="D1637" s="877"/>
      <c r="E1637"/>
      <c r="F1637"/>
      <c r="G1637"/>
      <c r="H1637"/>
      <c r="I1637"/>
      <c r="J1637"/>
    </row>
    <row r="1638" spans="1:10">
      <c r="A1638"/>
      <c r="B1638"/>
      <c r="C1638"/>
      <c r="D1638" s="877"/>
      <c r="E1638"/>
      <c r="F1638"/>
      <c r="G1638"/>
      <c r="H1638"/>
      <c r="I1638"/>
      <c r="J1638"/>
    </row>
    <row r="1639" spans="1:10">
      <c r="A1639"/>
      <c r="B1639"/>
      <c r="C1639"/>
      <c r="D1639" s="877"/>
      <c r="E1639"/>
      <c r="F1639"/>
      <c r="G1639"/>
      <c r="H1639"/>
      <c r="I1639"/>
      <c r="J1639"/>
    </row>
    <row r="1640" spans="1:10">
      <c r="A1640"/>
      <c r="B1640"/>
      <c r="C1640"/>
      <c r="D1640" s="877"/>
      <c r="E1640"/>
      <c r="F1640"/>
      <c r="G1640"/>
      <c r="H1640"/>
      <c r="I1640"/>
      <c r="J1640"/>
    </row>
    <row r="1641" spans="1:10">
      <c r="A1641"/>
      <c r="B1641"/>
      <c r="C1641"/>
      <c r="D1641" s="877"/>
      <c r="E1641"/>
      <c r="F1641"/>
      <c r="G1641"/>
      <c r="H1641"/>
      <c r="I1641"/>
      <c r="J1641"/>
    </row>
    <row r="1642" spans="1:10">
      <c r="A1642"/>
      <c r="B1642"/>
      <c r="C1642"/>
      <c r="D1642" s="877"/>
      <c r="E1642"/>
      <c r="F1642"/>
      <c r="G1642"/>
      <c r="H1642"/>
      <c r="I1642"/>
      <c r="J1642"/>
    </row>
    <row r="1643" spans="1:10">
      <c r="A1643"/>
      <c r="B1643"/>
      <c r="C1643"/>
      <c r="D1643" s="877"/>
      <c r="E1643"/>
      <c r="F1643"/>
      <c r="G1643"/>
      <c r="H1643"/>
      <c r="I1643"/>
      <c r="J1643"/>
    </row>
    <row r="1644" spans="1:10">
      <c r="A1644"/>
      <c r="B1644"/>
      <c r="C1644"/>
      <c r="D1644" s="877"/>
      <c r="E1644"/>
      <c r="F1644"/>
      <c r="G1644"/>
      <c r="H1644"/>
      <c r="I1644"/>
      <c r="J1644"/>
    </row>
    <row r="1645" spans="1:10">
      <c r="A1645"/>
      <c r="B1645"/>
      <c r="C1645"/>
      <c r="D1645" s="877"/>
      <c r="E1645"/>
      <c r="F1645"/>
      <c r="G1645"/>
      <c r="H1645"/>
      <c r="I1645"/>
      <c r="J1645"/>
    </row>
    <row r="1646" spans="1:10">
      <c r="A1646"/>
      <c r="B1646"/>
      <c r="C1646"/>
      <c r="D1646" s="877"/>
      <c r="E1646"/>
      <c r="F1646"/>
      <c r="G1646"/>
      <c r="H1646"/>
      <c r="I1646"/>
      <c r="J1646"/>
    </row>
    <row r="1647" spans="1:10">
      <c r="A1647"/>
      <c r="B1647"/>
      <c r="C1647"/>
      <c r="D1647" s="877"/>
      <c r="E1647"/>
      <c r="F1647"/>
      <c r="G1647"/>
      <c r="H1647"/>
      <c r="I1647"/>
      <c r="J1647"/>
    </row>
    <row r="1648" spans="1:10">
      <c r="A1648"/>
      <c r="B1648"/>
      <c r="C1648"/>
      <c r="D1648" s="877"/>
      <c r="E1648"/>
      <c r="F1648"/>
      <c r="G1648"/>
      <c r="H1648"/>
      <c r="I1648"/>
      <c r="J1648"/>
    </row>
    <row r="1649" spans="1:10">
      <c r="A1649"/>
      <c r="B1649"/>
      <c r="C1649"/>
      <c r="D1649" s="877"/>
      <c r="E1649"/>
      <c r="F1649"/>
      <c r="G1649"/>
      <c r="H1649"/>
      <c r="I1649"/>
      <c r="J1649"/>
    </row>
    <row r="1650" spans="1:10">
      <c r="A1650"/>
      <c r="B1650"/>
      <c r="C1650"/>
      <c r="D1650" s="877"/>
      <c r="E1650"/>
      <c r="F1650"/>
      <c r="G1650"/>
      <c r="H1650"/>
      <c r="I1650"/>
      <c r="J1650"/>
    </row>
    <row r="1651" spans="1:10">
      <c r="A1651"/>
      <c r="B1651"/>
      <c r="C1651"/>
      <c r="D1651" s="877"/>
      <c r="E1651"/>
      <c r="F1651"/>
      <c r="G1651"/>
      <c r="H1651"/>
      <c r="I1651"/>
      <c r="J1651"/>
    </row>
    <row r="1652" spans="1:10">
      <c r="A1652"/>
      <c r="B1652"/>
      <c r="C1652"/>
      <c r="D1652" s="877"/>
      <c r="E1652"/>
      <c r="F1652"/>
      <c r="G1652"/>
      <c r="H1652"/>
      <c r="I1652"/>
      <c r="J1652"/>
    </row>
    <row r="1653" spans="1:10">
      <c r="A1653"/>
      <c r="B1653"/>
      <c r="C1653"/>
      <c r="D1653" s="877"/>
      <c r="E1653"/>
      <c r="F1653"/>
      <c r="G1653"/>
      <c r="H1653"/>
      <c r="I1653"/>
      <c r="J1653"/>
    </row>
    <row r="1654" spans="1:10">
      <c r="A1654"/>
      <c r="B1654"/>
      <c r="C1654"/>
      <c r="D1654" s="877"/>
      <c r="E1654"/>
      <c r="F1654"/>
      <c r="G1654"/>
      <c r="H1654"/>
      <c r="I1654"/>
      <c r="J1654"/>
    </row>
    <row r="1655" spans="1:10">
      <c r="A1655"/>
      <c r="B1655"/>
      <c r="C1655"/>
      <c r="D1655" s="877"/>
      <c r="E1655"/>
      <c r="F1655"/>
      <c r="G1655"/>
      <c r="H1655"/>
      <c r="I1655"/>
      <c r="J1655"/>
    </row>
    <row r="1656" spans="1:10">
      <c r="A1656"/>
      <c r="B1656"/>
      <c r="C1656"/>
      <c r="D1656" s="877"/>
      <c r="E1656"/>
      <c r="F1656"/>
      <c r="G1656"/>
      <c r="H1656"/>
      <c r="I1656"/>
      <c r="J1656"/>
    </row>
    <row r="1657" spans="1:10">
      <c r="A1657"/>
      <c r="B1657"/>
      <c r="C1657"/>
      <c r="D1657" s="877"/>
      <c r="E1657"/>
      <c r="F1657"/>
      <c r="G1657"/>
      <c r="H1657"/>
      <c r="I1657"/>
      <c r="J1657"/>
    </row>
    <row r="1658" spans="1:10">
      <c r="A1658"/>
      <c r="B1658"/>
      <c r="C1658"/>
      <c r="D1658" s="877"/>
      <c r="E1658"/>
      <c r="F1658"/>
      <c r="G1658"/>
      <c r="H1658"/>
      <c r="I1658"/>
      <c r="J1658"/>
    </row>
    <row r="1659" spans="1:10">
      <c r="A1659"/>
      <c r="B1659"/>
      <c r="C1659"/>
      <c r="D1659" s="877"/>
      <c r="E1659"/>
      <c r="F1659"/>
      <c r="G1659"/>
      <c r="H1659"/>
      <c r="I1659"/>
      <c r="J1659"/>
    </row>
    <row r="1660" spans="1:10">
      <c r="A1660"/>
      <c r="B1660"/>
      <c r="C1660"/>
      <c r="D1660" s="877"/>
      <c r="E1660"/>
      <c r="F1660"/>
      <c r="G1660"/>
      <c r="H1660"/>
      <c r="I1660"/>
      <c r="J1660"/>
    </row>
    <row r="1661" spans="1:10">
      <c r="A1661"/>
      <c r="B1661"/>
      <c r="C1661"/>
      <c r="D1661" s="877"/>
      <c r="E1661"/>
      <c r="F1661"/>
      <c r="G1661"/>
      <c r="H1661"/>
      <c r="I1661"/>
      <c r="J1661"/>
    </row>
    <row r="1662" spans="1:10">
      <c r="A1662"/>
      <c r="B1662"/>
      <c r="C1662"/>
      <c r="D1662" s="877"/>
      <c r="E1662"/>
      <c r="F1662"/>
      <c r="G1662"/>
      <c r="H1662"/>
      <c r="I1662"/>
      <c r="J1662"/>
    </row>
    <row r="1663" spans="1:10">
      <c r="A1663"/>
      <c r="B1663"/>
      <c r="C1663"/>
      <c r="D1663" s="877"/>
      <c r="E1663"/>
      <c r="F1663"/>
      <c r="G1663"/>
      <c r="H1663"/>
      <c r="I1663"/>
      <c r="J1663"/>
    </row>
    <row r="1664" spans="1:10">
      <c r="A1664"/>
      <c r="B1664"/>
      <c r="C1664"/>
      <c r="D1664" s="877"/>
      <c r="E1664"/>
      <c r="F1664"/>
      <c r="G1664"/>
      <c r="H1664"/>
      <c r="I1664"/>
      <c r="J1664"/>
    </row>
    <row r="1665" spans="1:10">
      <c r="A1665"/>
      <c r="B1665"/>
      <c r="C1665"/>
      <c r="D1665" s="877"/>
      <c r="E1665"/>
      <c r="F1665"/>
      <c r="G1665"/>
      <c r="H1665"/>
      <c r="I1665"/>
      <c r="J1665"/>
    </row>
    <row r="1666" spans="1:10">
      <c r="A1666"/>
      <c r="B1666"/>
      <c r="C1666"/>
      <c r="D1666" s="877"/>
      <c r="E1666"/>
      <c r="F1666"/>
      <c r="G1666"/>
      <c r="H1666"/>
      <c r="I1666"/>
      <c r="J1666"/>
    </row>
    <row r="1667" spans="1:10">
      <c r="A1667"/>
      <c r="B1667"/>
      <c r="C1667"/>
      <c r="D1667" s="877"/>
      <c r="E1667"/>
      <c r="F1667"/>
      <c r="G1667"/>
      <c r="H1667"/>
      <c r="I1667"/>
      <c r="J1667"/>
    </row>
    <row r="1668" spans="1:10">
      <c r="A1668"/>
      <c r="B1668"/>
      <c r="C1668"/>
      <c r="D1668" s="877"/>
      <c r="E1668"/>
      <c r="F1668"/>
      <c r="G1668"/>
      <c r="H1668"/>
      <c r="I1668"/>
      <c r="J1668"/>
    </row>
    <row r="1669" spans="1:10">
      <c r="A1669"/>
      <c r="B1669"/>
      <c r="C1669"/>
      <c r="D1669" s="877"/>
      <c r="E1669"/>
      <c r="F1669"/>
      <c r="G1669"/>
      <c r="H1669"/>
      <c r="I1669"/>
      <c r="J1669"/>
    </row>
    <row r="1670" spans="1:10">
      <c r="A1670"/>
      <c r="B1670"/>
      <c r="C1670"/>
      <c r="D1670" s="877"/>
      <c r="E1670"/>
      <c r="F1670"/>
      <c r="G1670"/>
      <c r="H1670"/>
      <c r="I1670"/>
      <c r="J1670"/>
    </row>
    <row r="1671" spans="1:10">
      <c r="A1671"/>
      <c r="B1671"/>
      <c r="C1671"/>
      <c r="D1671" s="877"/>
      <c r="E1671"/>
      <c r="F1671"/>
      <c r="G1671"/>
      <c r="H1671"/>
      <c r="I1671"/>
      <c r="J1671"/>
    </row>
    <row r="1672" spans="1:10">
      <c r="A1672"/>
      <c r="B1672"/>
      <c r="C1672"/>
      <c r="D1672" s="877"/>
      <c r="E1672"/>
      <c r="F1672"/>
      <c r="G1672"/>
      <c r="H1672"/>
      <c r="I1672"/>
      <c r="J1672"/>
    </row>
    <row r="1673" spans="1:10">
      <c r="A1673"/>
      <c r="B1673"/>
      <c r="C1673"/>
      <c r="D1673" s="877"/>
      <c r="E1673"/>
      <c r="F1673"/>
      <c r="G1673"/>
      <c r="H1673"/>
      <c r="I1673"/>
      <c r="J1673"/>
    </row>
    <row r="1674" spans="1:10">
      <c r="A1674"/>
      <c r="B1674"/>
      <c r="C1674"/>
      <c r="D1674" s="877"/>
      <c r="E1674"/>
      <c r="F1674"/>
      <c r="G1674"/>
      <c r="H1674"/>
      <c r="I1674"/>
      <c r="J1674"/>
    </row>
    <row r="1675" spans="1:10">
      <c r="A1675"/>
      <c r="B1675"/>
      <c r="C1675"/>
      <c r="D1675" s="877"/>
      <c r="E1675"/>
      <c r="F1675"/>
      <c r="G1675"/>
      <c r="H1675"/>
      <c r="I1675"/>
      <c r="J1675"/>
    </row>
    <row r="1676" spans="1:10">
      <c r="A1676"/>
      <c r="B1676"/>
      <c r="C1676"/>
      <c r="D1676" s="877"/>
      <c r="E1676"/>
      <c r="F1676"/>
      <c r="G1676"/>
      <c r="H1676"/>
      <c r="I1676"/>
      <c r="J1676"/>
    </row>
    <row r="1677" spans="1:10">
      <c r="A1677"/>
      <c r="B1677"/>
      <c r="C1677"/>
      <c r="D1677" s="877"/>
      <c r="E1677"/>
      <c r="F1677"/>
      <c r="G1677"/>
      <c r="H1677"/>
      <c r="I1677"/>
      <c r="J1677"/>
    </row>
    <row r="1678" spans="1:10">
      <c r="A1678"/>
      <c r="B1678"/>
      <c r="C1678"/>
      <c r="D1678" s="877"/>
      <c r="E1678"/>
      <c r="F1678"/>
      <c r="G1678"/>
      <c r="H1678"/>
      <c r="I1678"/>
      <c r="J1678"/>
    </row>
    <row r="1679" spans="1:10">
      <c r="A1679"/>
      <c r="B1679"/>
      <c r="C1679"/>
      <c r="D1679" s="877"/>
      <c r="E1679"/>
      <c r="F1679"/>
      <c r="G1679"/>
      <c r="H1679"/>
      <c r="I1679"/>
      <c r="J1679"/>
    </row>
    <row r="1680" spans="1:10">
      <c r="A1680"/>
      <c r="B1680"/>
      <c r="C1680"/>
      <c r="D1680" s="877"/>
      <c r="E1680"/>
      <c r="F1680"/>
      <c r="G1680"/>
      <c r="H1680"/>
      <c r="I1680"/>
      <c r="J1680"/>
    </row>
    <row r="1681" spans="1:10">
      <c r="A1681"/>
      <c r="B1681"/>
      <c r="C1681"/>
      <c r="D1681" s="877"/>
      <c r="E1681"/>
      <c r="F1681"/>
      <c r="G1681"/>
      <c r="H1681"/>
      <c r="I1681"/>
      <c r="J1681"/>
    </row>
    <row r="1682" spans="1:10">
      <c r="A1682"/>
      <c r="B1682"/>
      <c r="C1682"/>
      <c r="D1682" s="877"/>
      <c r="E1682"/>
      <c r="F1682"/>
      <c r="G1682"/>
      <c r="H1682"/>
      <c r="I1682"/>
      <c r="J1682"/>
    </row>
    <row r="1683" spans="1:10">
      <c r="A1683"/>
      <c r="B1683"/>
      <c r="C1683"/>
      <c r="D1683" s="877"/>
      <c r="E1683"/>
      <c r="F1683"/>
      <c r="G1683"/>
      <c r="H1683"/>
      <c r="I1683"/>
      <c r="J1683"/>
    </row>
    <row r="1684" spans="1:10">
      <c r="A1684"/>
      <c r="B1684"/>
      <c r="C1684"/>
      <c r="D1684" s="877"/>
      <c r="E1684"/>
      <c r="F1684"/>
      <c r="G1684"/>
      <c r="H1684"/>
      <c r="I1684"/>
      <c r="J1684"/>
    </row>
    <row r="1685" spans="1:10">
      <c r="A1685"/>
      <c r="B1685"/>
      <c r="C1685"/>
      <c r="D1685" s="877"/>
      <c r="E1685"/>
      <c r="F1685"/>
      <c r="G1685"/>
      <c r="H1685"/>
      <c r="I1685"/>
      <c r="J1685"/>
    </row>
    <row r="1686" spans="1:10">
      <c r="A1686"/>
      <c r="B1686"/>
      <c r="C1686"/>
      <c r="D1686" s="877"/>
      <c r="E1686"/>
      <c r="F1686"/>
      <c r="G1686"/>
      <c r="H1686"/>
      <c r="I1686"/>
      <c r="J1686"/>
    </row>
    <row r="1687" spans="1:10">
      <c r="A1687"/>
      <c r="B1687"/>
      <c r="C1687"/>
      <c r="D1687" s="877"/>
      <c r="E1687"/>
      <c r="F1687"/>
      <c r="G1687"/>
      <c r="H1687"/>
      <c r="I1687"/>
      <c r="J1687"/>
    </row>
    <row r="1688" spans="1:10">
      <c r="A1688"/>
      <c r="B1688"/>
      <c r="C1688"/>
      <c r="D1688" s="877"/>
      <c r="E1688"/>
      <c r="F1688"/>
      <c r="G1688"/>
      <c r="H1688"/>
      <c r="I1688"/>
      <c r="J1688"/>
    </row>
    <row r="1689" spans="1:10">
      <c r="A1689"/>
      <c r="B1689"/>
      <c r="C1689"/>
      <c r="D1689" s="877"/>
      <c r="E1689"/>
      <c r="F1689"/>
      <c r="G1689"/>
      <c r="H1689"/>
      <c r="I1689"/>
      <c r="J1689"/>
    </row>
    <row r="1690" spans="1:10">
      <c r="A1690"/>
      <c r="B1690"/>
      <c r="C1690"/>
      <c r="D1690" s="877"/>
      <c r="E1690"/>
      <c r="F1690"/>
      <c r="G1690"/>
      <c r="H1690"/>
      <c r="I1690"/>
      <c r="J1690"/>
    </row>
    <row r="1691" spans="1:10">
      <c r="A1691"/>
      <c r="B1691"/>
      <c r="C1691"/>
      <c r="D1691" s="877"/>
      <c r="E1691"/>
      <c r="F1691"/>
      <c r="G1691"/>
      <c r="H1691"/>
      <c r="I1691"/>
      <c r="J1691"/>
    </row>
    <row r="1692" spans="1:10">
      <c r="A1692"/>
      <c r="B1692"/>
      <c r="C1692"/>
      <c r="D1692" s="877"/>
      <c r="E1692"/>
      <c r="F1692"/>
      <c r="G1692"/>
      <c r="H1692"/>
      <c r="I1692"/>
      <c r="J1692"/>
    </row>
    <row r="1693" spans="1:10">
      <c r="A1693"/>
      <c r="B1693"/>
      <c r="C1693"/>
      <c r="D1693" s="877"/>
      <c r="E1693"/>
      <c r="F1693"/>
      <c r="G1693"/>
      <c r="H1693"/>
      <c r="I1693"/>
      <c r="J1693"/>
    </row>
    <row r="1694" spans="1:10">
      <c r="A1694"/>
      <c r="B1694"/>
      <c r="C1694"/>
      <c r="D1694" s="877"/>
      <c r="E1694"/>
      <c r="F1694"/>
      <c r="G1694"/>
      <c r="H1694"/>
      <c r="I1694"/>
      <c r="J1694"/>
    </row>
    <row r="1695" spans="1:10">
      <c r="A1695"/>
      <c r="B1695"/>
      <c r="C1695"/>
      <c r="D1695" s="877"/>
      <c r="E1695"/>
      <c r="F1695"/>
      <c r="G1695"/>
      <c r="H1695"/>
      <c r="I1695"/>
      <c r="J1695"/>
    </row>
    <row r="1696" spans="1:10">
      <c r="A1696"/>
      <c r="B1696"/>
      <c r="C1696"/>
      <c r="D1696" s="877"/>
      <c r="E1696"/>
      <c r="F1696"/>
      <c r="G1696"/>
      <c r="H1696"/>
      <c r="I1696"/>
      <c r="J1696"/>
    </row>
    <row r="1697" spans="1:10">
      <c r="A1697"/>
      <c r="B1697"/>
      <c r="C1697"/>
      <c r="D1697" s="877"/>
      <c r="E1697"/>
      <c r="F1697"/>
      <c r="G1697"/>
      <c r="H1697"/>
      <c r="I1697"/>
      <c r="J1697"/>
    </row>
    <row r="1698" spans="1:10">
      <c r="A1698"/>
      <c r="B1698"/>
      <c r="C1698"/>
      <c r="D1698" s="877"/>
      <c r="E1698"/>
      <c r="F1698"/>
      <c r="G1698"/>
      <c r="H1698"/>
      <c r="I1698"/>
      <c r="J1698"/>
    </row>
    <row r="1699" spans="1:10">
      <c r="A1699"/>
      <c r="B1699"/>
      <c r="C1699"/>
      <c r="D1699" s="877"/>
      <c r="E1699"/>
      <c r="F1699"/>
      <c r="G1699"/>
      <c r="H1699"/>
      <c r="I1699"/>
      <c r="J1699"/>
    </row>
    <row r="1700" spans="1:10">
      <c r="A1700"/>
      <c r="B1700"/>
      <c r="C1700"/>
      <c r="D1700" s="877"/>
      <c r="E1700"/>
      <c r="F1700"/>
      <c r="G1700"/>
      <c r="H1700"/>
      <c r="I1700"/>
      <c r="J1700"/>
    </row>
    <row r="1701" spans="1:10">
      <c r="A1701"/>
      <c r="B1701"/>
      <c r="C1701"/>
      <c r="D1701" s="877"/>
      <c r="E1701"/>
      <c r="F1701"/>
      <c r="G1701"/>
      <c r="H1701"/>
      <c r="I1701"/>
      <c r="J1701"/>
    </row>
    <row r="1702" spans="1:10">
      <c r="A1702"/>
      <c r="B1702"/>
      <c r="C1702"/>
      <c r="D1702" s="877"/>
      <c r="E1702"/>
      <c r="F1702"/>
      <c r="G1702"/>
      <c r="H1702"/>
      <c r="I1702"/>
      <c r="J1702"/>
    </row>
    <row r="1703" spans="1:10">
      <c r="A1703"/>
      <c r="B1703"/>
      <c r="C1703"/>
      <c r="D1703" s="877"/>
      <c r="E1703"/>
      <c r="F1703"/>
      <c r="G1703"/>
      <c r="H1703"/>
      <c r="I1703"/>
      <c r="J1703"/>
    </row>
    <row r="1704" spans="1:10">
      <c r="A1704"/>
      <c r="B1704"/>
      <c r="C1704"/>
      <c r="D1704" s="877"/>
      <c r="E1704"/>
      <c r="F1704"/>
      <c r="G1704"/>
      <c r="H1704"/>
      <c r="I1704"/>
      <c r="J1704"/>
    </row>
    <row r="1705" spans="1:10">
      <c r="A1705"/>
      <c r="B1705"/>
      <c r="C1705"/>
      <c r="D1705" s="877"/>
      <c r="E1705"/>
      <c r="F1705"/>
      <c r="G1705"/>
      <c r="H1705"/>
      <c r="I1705"/>
      <c r="J1705"/>
    </row>
    <row r="1706" spans="1:10">
      <c r="A1706"/>
      <c r="B1706"/>
      <c r="C1706"/>
      <c r="D1706" s="877"/>
      <c r="E1706"/>
      <c r="F1706"/>
      <c r="G1706"/>
      <c r="H1706"/>
      <c r="I1706"/>
      <c r="J1706"/>
    </row>
    <row r="1707" spans="1:10">
      <c r="A1707"/>
      <c r="B1707"/>
      <c r="C1707"/>
      <c r="D1707" s="877"/>
      <c r="E1707"/>
      <c r="F1707"/>
      <c r="G1707"/>
      <c r="H1707"/>
      <c r="I1707"/>
      <c r="J1707"/>
    </row>
    <row r="1708" spans="1:10">
      <c r="A1708"/>
      <c r="B1708"/>
      <c r="C1708"/>
      <c r="D1708" s="877"/>
      <c r="E1708"/>
      <c r="F1708"/>
      <c r="G1708"/>
      <c r="H1708"/>
      <c r="I1708"/>
      <c r="J1708"/>
    </row>
    <row r="1709" spans="1:10">
      <c r="A1709"/>
      <c r="B1709"/>
      <c r="C1709"/>
      <c r="D1709" s="877"/>
      <c r="E1709"/>
      <c r="F1709"/>
      <c r="G1709"/>
      <c r="H1709"/>
      <c r="I1709"/>
      <c r="J1709"/>
    </row>
    <row r="1710" spans="1:10">
      <c r="A1710"/>
      <c r="B1710"/>
      <c r="C1710"/>
      <c r="D1710" s="877"/>
      <c r="E1710"/>
      <c r="F1710"/>
      <c r="G1710"/>
      <c r="H1710"/>
      <c r="I1710"/>
      <c r="J1710"/>
    </row>
    <row r="1711" spans="1:10">
      <c r="A1711"/>
      <c r="B1711"/>
      <c r="C1711"/>
      <c r="D1711" s="877"/>
      <c r="E1711"/>
      <c r="F1711"/>
      <c r="G1711"/>
      <c r="H1711"/>
      <c r="I1711"/>
      <c r="J1711"/>
    </row>
    <row r="1712" spans="1:10">
      <c r="A1712"/>
      <c r="B1712"/>
      <c r="C1712"/>
      <c r="D1712" s="877"/>
      <c r="E1712"/>
      <c r="F1712"/>
      <c r="G1712"/>
      <c r="H1712"/>
      <c r="I1712"/>
      <c r="J1712"/>
    </row>
    <row r="1713" spans="1:10">
      <c r="A1713"/>
      <c r="B1713"/>
      <c r="C1713"/>
      <c r="D1713" s="877"/>
      <c r="E1713"/>
      <c r="F1713"/>
      <c r="G1713"/>
      <c r="H1713"/>
      <c r="I1713"/>
      <c r="J1713"/>
    </row>
    <row r="1714" spans="1:10">
      <c r="A1714"/>
      <c r="B1714"/>
      <c r="C1714"/>
      <c r="D1714" s="877"/>
      <c r="E1714"/>
      <c r="F1714"/>
      <c r="G1714"/>
      <c r="H1714"/>
      <c r="I1714"/>
      <c r="J1714"/>
    </row>
    <row r="1715" spans="1:10">
      <c r="A1715"/>
      <c r="B1715"/>
      <c r="C1715"/>
      <c r="D1715" s="877"/>
      <c r="E1715"/>
      <c r="F1715"/>
      <c r="G1715"/>
      <c r="H1715"/>
      <c r="I1715"/>
      <c r="J1715"/>
    </row>
    <row r="1716" spans="1:10">
      <c r="A1716"/>
      <c r="B1716"/>
      <c r="C1716"/>
      <c r="D1716" s="877"/>
      <c r="E1716"/>
      <c r="F1716"/>
      <c r="G1716"/>
      <c r="H1716"/>
      <c r="I1716"/>
      <c r="J1716"/>
    </row>
    <row r="1717" spans="1:10">
      <c r="A1717"/>
      <c r="B1717"/>
      <c r="C1717"/>
      <c r="D1717" s="877"/>
      <c r="E1717"/>
      <c r="F1717"/>
      <c r="G1717"/>
      <c r="H1717"/>
      <c r="I1717"/>
      <c r="J1717"/>
    </row>
    <row r="1718" spans="1:10">
      <c r="A1718"/>
      <c r="B1718"/>
      <c r="C1718"/>
      <c r="D1718" s="877"/>
      <c r="E1718"/>
      <c r="F1718"/>
      <c r="G1718"/>
      <c r="H1718"/>
      <c r="I1718"/>
      <c r="J1718"/>
    </row>
    <row r="1719" spans="1:10">
      <c r="A1719"/>
      <c r="B1719"/>
      <c r="C1719"/>
      <c r="D1719" s="877"/>
      <c r="E1719"/>
      <c r="F1719"/>
      <c r="G1719"/>
      <c r="H1719"/>
      <c r="I1719"/>
      <c r="J1719"/>
    </row>
    <row r="1720" spans="1:10">
      <c r="A1720"/>
      <c r="B1720"/>
      <c r="C1720"/>
      <c r="D1720" s="877"/>
      <c r="E1720"/>
      <c r="F1720"/>
      <c r="G1720"/>
      <c r="H1720"/>
      <c r="I1720"/>
      <c r="J1720"/>
    </row>
    <row r="1721" spans="1:10">
      <c r="A1721"/>
      <c r="B1721"/>
      <c r="C1721"/>
      <c r="D1721" s="877"/>
      <c r="E1721"/>
      <c r="F1721"/>
      <c r="G1721"/>
      <c r="H1721"/>
      <c r="I1721"/>
      <c r="J1721"/>
    </row>
    <row r="1722" spans="1:10">
      <c r="A1722"/>
      <c r="B1722"/>
      <c r="C1722"/>
      <c r="D1722" s="877"/>
      <c r="E1722"/>
      <c r="F1722"/>
      <c r="G1722"/>
      <c r="H1722"/>
      <c r="I1722"/>
      <c r="J1722"/>
    </row>
    <row r="1723" spans="1:10">
      <c r="A1723"/>
      <c r="B1723"/>
      <c r="C1723"/>
      <c r="D1723" s="877"/>
      <c r="E1723"/>
      <c r="F1723"/>
      <c r="G1723"/>
      <c r="H1723"/>
      <c r="I1723"/>
      <c r="J1723"/>
    </row>
    <row r="1724" spans="1:10">
      <c r="A1724"/>
      <c r="B1724"/>
      <c r="C1724"/>
      <c r="D1724" s="877"/>
      <c r="E1724"/>
      <c r="F1724"/>
      <c r="G1724"/>
      <c r="H1724"/>
      <c r="I1724"/>
      <c r="J1724"/>
    </row>
    <row r="1725" spans="1:10">
      <c r="A1725"/>
      <c r="B1725"/>
      <c r="C1725"/>
      <c r="D1725" s="877"/>
      <c r="E1725"/>
      <c r="F1725"/>
      <c r="G1725"/>
      <c r="H1725"/>
      <c r="I1725"/>
      <c r="J1725"/>
    </row>
    <row r="1726" spans="1:10">
      <c r="A1726"/>
      <c r="B1726"/>
      <c r="C1726"/>
      <c r="D1726" s="877"/>
      <c r="E1726"/>
      <c r="F1726"/>
      <c r="G1726"/>
      <c r="H1726"/>
      <c r="I1726"/>
      <c r="J1726"/>
    </row>
    <row r="1727" spans="1:10">
      <c r="A1727"/>
      <c r="B1727"/>
      <c r="C1727"/>
      <c r="D1727" s="877"/>
      <c r="E1727"/>
      <c r="F1727"/>
      <c r="G1727"/>
      <c r="H1727"/>
      <c r="I1727"/>
      <c r="J1727"/>
    </row>
    <row r="1728" spans="1:10">
      <c r="A1728"/>
      <c r="B1728"/>
      <c r="C1728"/>
      <c r="D1728" s="877"/>
      <c r="E1728"/>
      <c r="F1728"/>
      <c r="G1728"/>
      <c r="H1728"/>
      <c r="I1728"/>
      <c r="J1728"/>
    </row>
    <row r="1729" spans="1:10">
      <c r="A1729"/>
      <c r="B1729"/>
      <c r="C1729"/>
      <c r="D1729" s="877"/>
      <c r="E1729"/>
      <c r="F1729"/>
      <c r="G1729"/>
      <c r="H1729"/>
      <c r="I1729"/>
      <c r="J1729"/>
    </row>
    <row r="1730" spans="1:10">
      <c r="A1730"/>
      <c r="B1730"/>
      <c r="C1730"/>
      <c r="D1730" s="877"/>
      <c r="E1730"/>
      <c r="F1730"/>
      <c r="G1730"/>
      <c r="H1730"/>
      <c r="I1730"/>
      <c r="J1730"/>
    </row>
    <row r="1731" spans="1:10">
      <c r="A1731"/>
      <c r="B1731"/>
      <c r="C1731"/>
      <c r="D1731" s="877"/>
      <c r="E1731"/>
      <c r="F1731"/>
      <c r="G1731"/>
      <c r="H1731"/>
      <c r="I1731"/>
      <c r="J1731"/>
    </row>
    <row r="1732" spans="1:10">
      <c r="A1732"/>
      <c r="B1732"/>
      <c r="C1732"/>
      <c r="D1732" s="877"/>
      <c r="E1732"/>
      <c r="F1732"/>
      <c r="G1732"/>
      <c r="H1732"/>
      <c r="I1732"/>
      <c r="J1732"/>
    </row>
    <row r="1733" spans="1:10">
      <c r="A1733"/>
      <c r="B1733"/>
      <c r="C1733"/>
      <c r="D1733" s="877"/>
      <c r="E1733"/>
      <c r="F1733"/>
      <c r="G1733"/>
      <c r="H1733"/>
      <c r="I1733"/>
      <c r="J1733"/>
    </row>
    <row r="1734" spans="1:10">
      <c r="A1734"/>
      <c r="B1734"/>
      <c r="C1734"/>
      <c r="D1734" s="877"/>
      <c r="E1734"/>
      <c r="F1734"/>
      <c r="G1734"/>
      <c r="H1734"/>
      <c r="I1734"/>
      <c r="J1734"/>
    </row>
    <row r="1735" spans="1:10">
      <c r="A1735"/>
      <c r="B1735"/>
      <c r="C1735"/>
      <c r="D1735" s="877"/>
      <c r="E1735"/>
      <c r="F1735"/>
      <c r="G1735"/>
      <c r="H1735"/>
      <c r="I1735"/>
      <c r="J1735"/>
    </row>
    <row r="1736" spans="1:10">
      <c r="A1736"/>
      <c r="B1736"/>
      <c r="C1736"/>
      <c r="D1736" s="877"/>
      <c r="E1736"/>
      <c r="F1736"/>
      <c r="G1736"/>
      <c r="H1736"/>
      <c r="I1736"/>
      <c r="J1736"/>
    </row>
    <row r="1737" spans="1:10">
      <c r="A1737"/>
      <c r="B1737"/>
      <c r="C1737"/>
      <c r="D1737" s="877"/>
      <c r="E1737"/>
      <c r="F1737"/>
      <c r="G1737"/>
      <c r="H1737"/>
      <c r="I1737"/>
      <c r="J1737"/>
    </row>
    <row r="1738" spans="1:10">
      <c r="A1738"/>
      <c r="B1738"/>
      <c r="C1738"/>
      <c r="D1738" s="877"/>
      <c r="E1738"/>
      <c r="F1738"/>
      <c r="G1738"/>
      <c r="H1738"/>
      <c r="I1738"/>
      <c r="J1738"/>
    </row>
    <row r="1739" spans="1:10">
      <c r="A1739"/>
      <c r="B1739"/>
      <c r="C1739"/>
      <c r="D1739" s="877"/>
      <c r="E1739"/>
      <c r="F1739"/>
      <c r="G1739"/>
      <c r="H1739"/>
      <c r="I1739"/>
      <c r="J1739"/>
    </row>
    <row r="1740" spans="1:10">
      <c r="A1740"/>
      <c r="B1740"/>
      <c r="C1740"/>
      <c r="D1740" s="877"/>
      <c r="E1740"/>
      <c r="F1740"/>
      <c r="G1740"/>
      <c r="H1740"/>
      <c r="I1740"/>
      <c r="J1740"/>
    </row>
    <row r="1741" spans="1:10">
      <c r="A1741"/>
      <c r="B1741"/>
      <c r="C1741"/>
      <c r="D1741" s="877"/>
      <c r="E1741"/>
      <c r="F1741"/>
      <c r="G1741"/>
      <c r="H1741"/>
      <c r="I1741"/>
      <c r="J1741"/>
    </row>
    <row r="1742" spans="1:10">
      <c r="A1742"/>
      <c r="B1742"/>
      <c r="C1742"/>
      <c r="D1742" s="877"/>
      <c r="E1742"/>
      <c r="F1742"/>
      <c r="G1742"/>
      <c r="H1742"/>
      <c r="I1742"/>
      <c r="J1742"/>
    </row>
    <row r="1743" spans="1:10">
      <c r="A1743"/>
      <c r="B1743"/>
      <c r="C1743"/>
      <c r="D1743" s="877"/>
      <c r="E1743"/>
      <c r="F1743"/>
      <c r="G1743"/>
      <c r="H1743"/>
      <c r="I1743"/>
      <c r="J1743"/>
    </row>
    <row r="1744" spans="1:10">
      <c r="A1744"/>
      <c r="B1744"/>
      <c r="C1744"/>
      <c r="D1744" s="877"/>
      <c r="E1744"/>
      <c r="F1744"/>
      <c r="G1744"/>
      <c r="H1744"/>
      <c r="I1744"/>
      <c r="J1744"/>
    </row>
    <row r="1745" spans="1:10">
      <c r="A1745"/>
      <c r="B1745"/>
      <c r="C1745"/>
      <c r="D1745" s="877"/>
      <c r="E1745"/>
      <c r="F1745"/>
      <c r="G1745"/>
      <c r="H1745"/>
      <c r="I1745"/>
      <c r="J1745"/>
    </row>
    <row r="1746" spans="1:10">
      <c r="A1746"/>
      <c r="B1746"/>
      <c r="C1746"/>
      <c r="D1746" s="877"/>
      <c r="E1746"/>
      <c r="F1746"/>
      <c r="G1746"/>
      <c r="H1746"/>
      <c r="I1746"/>
      <c r="J1746"/>
    </row>
    <row r="1747" spans="1:10">
      <c r="A1747"/>
      <c r="B1747"/>
      <c r="C1747"/>
      <c r="D1747" s="877"/>
      <c r="E1747"/>
      <c r="F1747"/>
      <c r="G1747"/>
      <c r="H1747"/>
      <c r="I1747"/>
      <c r="J1747"/>
    </row>
    <row r="1748" spans="1:10">
      <c r="A1748"/>
      <c r="B1748"/>
      <c r="C1748"/>
      <c r="D1748" s="877"/>
      <c r="E1748"/>
      <c r="F1748"/>
      <c r="G1748"/>
      <c r="H1748"/>
      <c r="I1748"/>
      <c r="J1748"/>
    </row>
    <row r="1749" spans="1:10">
      <c r="A1749"/>
      <c r="B1749"/>
      <c r="C1749"/>
      <c r="D1749" s="877"/>
      <c r="E1749"/>
      <c r="F1749"/>
      <c r="G1749"/>
      <c r="H1749"/>
      <c r="I1749"/>
      <c r="J1749"/>
    </row>
    <row r="1750" spans="1:10">
      <c r="A1750"/>
      <c r="B1750"/>
      <c r="C1750"/>
      <c r="D1750" s="877"/>
      <c r="E1750"/>
      <c r="F1750"/>
      <c r="G1750"/>
      <c r="H1750"/>
      <c r="I1750"/>
      <c r="J1750"/>
    </row>
    <row r="1751" spans="1:10">
      <c r="A1751"/>
      <c r="B1751"/>
      <c r="C1751"/>
      <c r="D1751" s="877"/>
      <c r="E1751"/>
      <c r="F1751"/>
      <c r="G1751"/>
      <c r="H1751"/>
      <c r="I1751"/>
      <c r="J1751"/>
    </row>
    <row r="1752" spans="1:10">
      <c r="A1752"/>
      <c r="B1752"/>
      <c r="C1752"/>
      <c r="D1752" s="877"/>
      <c r="E1752"/>
      <c r="F1752"/>
      <c r="G1752"/>
      <c r="H1752"/>
      <c r="I1752"/>
      <c r="J1752"/>
    </row>
    <row r="1753" spans="1:10">
      <c r="A1753"/>
      <c r="B1753"/>
      <c r="C1753"/>
      <c r="D1753" s="877"/>
      <c r="E1753"/>
      <c r="F1753"/>
      <c r="G1753"/>
      <c r="H1753"/>
      <c r="I1753"/>
      <c r="J1753"/>
    </row>
    <row r="1754" spans="1:10">
      <c r="A1754"/>
      <c r="B1754"/>
      <c r="C1754"/>
      <c r="D1754" s="877"/>
      <c r="E1754"/>
      <c r="F1754"/>
      <c r="G1754"/>
      <c r="H1754"/>
      <c r="I1754"/>
      <c r="J1754"/>
    </row>
    <row r="1755" spans="1:10">
      <c r="A1755"/>
      <c r="B1755"/>
      <c r="C1755"/>
      <c r="D1755" s="877"/>
      <c r="E1755"/>
      <c r="F1755"/>
      <c r="G1755"/>
      <c r="H1755"/>
      <c r="I1755"/>
      <c r="J1755"/>
    </row>
    <row r="1756" spans="1:10">
      <c r="A1756"/>
      <c r="B1756"/>
      <c r="C1756"/>
      <c r="D1756" s="877"/>
      <c r="E1756"/>
      <c r="F1756"/>
      <c r="G1756"/>
      <c r="H1756"/>
      <c r="I1756"/>
      <c r="J1756"/>
    </row>
    <row r="1757" spans="1:10">
      <c r="A1757"/>
      <c r="B1757"/>
      <c r="C1757"/>
      <c r="D1757" s="877"/>
      <c r="E1757"/>
      <c r="F1757"/>
      <c r="G1757"/>
      <c r="H1757"/>
      <c r="I1757"/>
      <c r="J1757"/>
    </row>
    <row r="1758" spans="1:10">
      <c r="A1758"/>
      <c r="B1758"/>
      <c r="C1758"/>
      <c r="D1758" s="877"/>
      <c r="E1758"/>
      <c r="F1758"/>
      <c r="G1758"/>
      <c r="H1758"/>
      <c r="I1758"/>
      <c r="J1758"/>
    </row>
    <row r="1759" spans="1:10">
      <c r="A1759"/>
      <c r="B1759"/>
      <c r="C1759"/>
      <c r="D1759" s="877"/>
      <c r="E1759"/>
      <c r="F1759"/>
      <c r="G1759"/>
      <c r="H1759"/>
      <c r="I1759"/>
      <c r="J1759"/>
    </row>
    <row r="1760" spans="1:10">
      <c r="A1760"/>
      <c r="B1760"/>
      <c r="C1760"/>
      <c r="D1760" s="877"/>
      <c r="E1760"/>
      <c r="F1760"/>
      <c r="G1760"/>
      <c r="H1760"/>
      <c r="I1760"/>
      <c r="J1760"/>
    </row>
    <row r="1761" spans="1:10">
      <c r="A1761"/>
      <c r="B1761"/>
      <c r="C1761"/>
      <c r="D1761" s="877"/>
      <c r="E1761"/>
      <c r="F1761"/>
      <c r="G1761"/>
      <c r="H1761"/>
      <c r="I1761"/>
      <c r="J1761"/>
    </row>
    <row r="1762" spans="1:10">
      <c r="A1762"/>
      <c r="B1762"/>
      <c r="C1762"/>
      <c r="D1762" s="877"/>
      <c r="E1762"/>
      <c r="F1762"/>
      <c r="G1762"/>
      <c r="H1762"/>
      <c r="I1762"/>
      <c r="J1762"/>
    </row>
    <row r="1763" spans="1:10">
      <c r="A1763"/>
      <c r="B1763"/>
      <c r="C1763"/>
      <c r="D1763" s="877"/>
      <c r="E1763"/>
      <c r="F1763"/>
      <c r="G1763"/>
      <c r="H1763"/>
      <c r="I1763"/>
      <c r="J1763"/>
    </row>
    <row r="1764" spans="1:10">
      <c r="A1764"/>
      <c r="B1764"/>
      <c r="C1764"/>
      <c r="D1764" s="877"/>
      <c r="E1764"/>
      <c r="F1764"/>
      <c r="G1764"/>
      <c r="H1764"/>
      <c r="I1764"/>
      <c r="J1764"/>
    </row>
    <row r="1765" spans="1:10">
      <c r="A1765"/>
      <c r="B1765"/>
      <c r="C1765"/>
      <c r="D1765" s="877"/>
      <c r="E1765"/>
      <c r="F1765"/>
      <c r="G1765"/>
      <c r="H1765"/>
      <c r="I1765"/>
      <c r="J1765"/>
    </row>
    <row r="1766" spans="1:10">
      <c r="A1766"/>
      <c r="B1766"/>
      <c r="C1766"/>
      <c r="D1766" s="877"/>
      <c r="E1766"/>
      <c r="F1766"/>
      <c r="G1766"/>
      <c r="H1766"/>
      <c r="I1766"/>
      <c r="J1766"/>
    </row>
    <row r="1767" spans="1:10">
      <c r="A1767"/>
      <c r="B1767"/>
      <c r="C1767"/>
      <c r="D1767" s="877"/>
      <c r="E1767"/>
      <c r="F1767"/>
      <c r="G1767"/>
      <c r="H1767"/>
      <c r="I1767"/>
      <c r="J1767"/>
    </row>
    <row r="1768" spans="1:10">
      <c r="A1768"/>
      <c r="B1768"/>
      <c r="C1768"/>
      <c r="D1768" s="877"/>
      <c r="E1768"/>
      <c r="F1768"/>
      <c r="G1768"/>
      <c r="H1768"/>
      <c r="I1768"/>
      <c r="J1768"/>
    </row>
    <row r="1769" spans="1:10">
      <c r="A1769"/>
      <c r="B1769"/>
      <c r="C1769"/>
      <c r="D1769" s="877"/>
      <c r="E1769"/>
      <c r="F1769"/>
      <c r="G1769"/>
      <c r="H1769"/>
      <c r="I1769"/>
      <c r="J1769"/>
    </row>
    <row r="1770" spans="1:10">
      <c r="A1770"/>
      <c r="B1770"/>
      <c r="C1770"/>
      <c r="D1770" s="877"/>
      <c r="E1770"/>
      <c r="F1770"/>
      <c r="G1770"/>
      <c r="H1770"/>
      <c r="I1770"/>
      <c r="J1770"/>
    </row>
    <row r="1771" spans="1:10">
      <c r="A1771"/>
      <c r="B1771"/>
      <c r="C1771"/>
      <c r="D1771" s="877"/>
      <c r="E1771"/>
      <c r="F1771"/>
      <c r="G1771"/>
      <c r="H1771"/>
      <c r="I1771"/>
      <c r="J1771"/>
    </row>
    <row r="1772" spans="1:10">
      <c r="A1772"/>
      <c r="B1772"/>
      <c r="C1772"/>
      <c r="D1772" s="877"/>
      <c r="E1772"/>
      <c r="F1772"/>
      <c r="G1772"/>
      <c r="H1772"/>
      <c r="I1772"/>
      <c r="J1772"/>
    </row>
    <row r="1773" spans="1:10">
      <c r="A1773"/>
      <c r="B1773"/>
      <c r="C1773"/>
      <c r="D1773" s="877"/>
      <c r="E1773"/>
      <c r="F1773"/>
      <c r="G1773"/>
      <c r="H1773"/>
      <c r="I1773"/>
      <c r="J1773"/>
    </row>
    <row r="1774" spans="1:10">
      <c r="A1774"/>
      <c r="B1774"/>
      <c r="C1774"/>
      <c r="D1774" s="877"/>
      <c r="E1774"/>
      <c r="F1774"/>
      <c r="G1774"/>
      <c r="H1774"/>
      <c r="I1774"/>
      <c r="J1774"/>
    </row>
    <row r="1775" spans="1:10">
      <c r="A1775"/>
      <c r="B1775"/>
      <c r="C1775"/>
      <c r="D1775" s="877"/>
      <c r="E1775"/>
      <c r="F1775"/>
      <c r="G1775"/>
      <c r="H1775"/>
      <c r="I1775"/>
      <c r="J1775"/>
    </row>
    <row r="1776" spans="1:10">
      <c r="A1776"/>
      <c r="B1776"/>
      <c r="C1776"/>
      <c r="D1776" s="877"/>
      <c r="E1776"/>
      <c r="F1776"/>
      <c r="G1776"/>
      <c r="H1776"/>
      <c r="I1776"/>
      <c r="J1776"/>
    </row>
    <row r="1777" spans="1:10">
      <c r="A1777"/>
      <c r="B1777"/>
      <c r="C1777"/>
      <c r="D1777" s="877"/>
      <c r="E1777"/>
      <c r="F1777"/>
      <c r="G1777"/>
      <c r="H1777"/>
      <c r="I1777"/>
      <c r="J1777"/>
    </row>
    <row r="1778" spans="1:10">
      <c r="A1778"/>
      <c r="B1778"/>
      <c r="C1778"/>
      <c r="D1778" s="877"/>
      <c r="E1778"/>
      <c r="F1778"/>
      <c r="G1778"/>
      <c r="H1778"/>
      <c r="I1778"/>
      <c r="J1778"/>
    </row>
    <row r="1779" spans="1:10">
      <c r="A1779"/>
      <c r="B1779"/>
      <c r="C1779"/>
      <c r="D1779" s="877"/>
      <c r="E1779"/>
      <c r="F1779"/>
      <c r="G1779"/>
      <c r="H1779"/>
      <c r="I1779"/>
      <c r="J1779"/>
    </row>
    <row r="1780" spans="1:10">
      <c r="A1780"/>
      <c r="B1780"/>
      <c r="C1780"/>
      <c r="D1780" s="877"/>
      <c r="E1780"/>
      <c r="F1780"/>
      <c r="G1780"/>
      <c r="H1780"/>
      <c r="I1780"/>
      <c r="J1780"/>
    </row>
    <row r="1781" spans="1:10">
      <c r="A1781"/>
      <c r="B1781"/>
      <c r="C1781"/>
      <c r="D1781" s="877"/>
      <c r="E1781"/>
      <c r="F1781"/>
      <c r="G1781"/>
      <c r="H1781"/>
      <c r="I1781"/>
      <c r="J1781"/>
    </row>
    <row r="1782" spans="1:10">
      <c r="A1782"/>
      <c r="B1782"/>
      <c r="C1782"/>
      <c r="D1782" s="877"/>
      <c r="E1782"/>
      <c r="F1782"/>
      <c r="G1782"/>
      <c r="H1782"/>
      <c r="I1782"/>
      <c r="J1782"/>
    </row>
    <row r="1783" spans="1:10">
      <c r="A1783"/>
      <c r="B1783"/>
      <c r="C1783"/>
      <c r="D1783" s="877"/>
      <c r="E1783"/>
      <c r="F1783"/>
      <c r="G1783"/>
      <c r="H1783"/>
      <c r="I1783"/>
      <c r="J1783"/>
    </row>
    <row r="1784" spans="1:10">
      <c r="A1784"/>
      <c r="B1784"/>
      <c r="C1784"/>
      <c r="D1784" s="877"/>
      <c r="E1784"/>
      <c r="F1784"/>
      <c r="G1784"/>
      <c r="H1784"/>
      <c r="I1784"/>
      <c r="J1784"/>
    </row>
    <row r="1785" spans="1:10">
      <c r="A1785"/>
      <c r="B1785"/>
      <c r="C1785"/>
      <c r="D1785" s="877"/>
      <c r="E1785"/>
      <c r="F1785"/>
      <c r="G1785"/>
      <c r="H1785"/>
      <c r="I1785"/>
      <c r="J1785"/>
    </row>
    <row r="1786" spans="1:10">
      <c r="A1786"/>
      <c r="B1786"/>
      <c r="C1786"/>
      <c r="D1786" s="877"/>
      <c r="E1786"/>
      <c r="F1786"/>
      <c r="G1786"/>
      <c r="H1786"/>
      <c r="I1786"/>
      <c r="J1786"/>
    </row>
    <row r="1787" spans="1:10">
      <c r="A1787"/>
      <c r="B1787"/>
      <c r="C1787"/>
      <c r="D1787" s="877"/>
      <c r="E1787"/>
      <c r="F1787"/>
      <c r="G1787"/>
      <c r="H1787"/>
      <c r="I1787"/>
      <c r="J1787"/>
    </row>
    <row r="1788" spans="1:10">
      <c r="A1788"/>
      <c r="B1788"/>
      <c r="C1788"/>
      <c r="D1788" s="877"/>
      <c r="E1788"/>
      <c r="F1788"/>
      <c r="G1788"/>
      <c r="H1788"/>
      <c r="I1788"/>
      <c r="J1788"/>
    </row>
    <row r="1789" spans="1:10">
      <c r="A1789"/>
      <c r="B1789"/>
      <c r="C1789"/>
      <c r="D1789" s="877"/>
      <c r="E1789"/>
      <c r="F1789"/>
      <c r="G1789"/>
      <c r="H1789"/>
      <c r="I1789"/>
      <c r="J1789"/>
    </row>
    <row r="1790" spans="1:10">
      <c r="A1790"/>
      <c r="B1790"/>
      <c r="C1790"/>
      <c r="D1790" s="877"/>
      <c r="E1790"/>
      <c r="F1790"/>
      <c r="G1790"/>
      <c r="H1790"/>
      <c r="I1790"/>
      <c r="J1790"/>
    </row>
    <row r="1791" spans="1:10">
      <c r="A1791"/>
      <c r="B1791"/>
      <c r="C1791"/>
      <c r="D1791" s="877"/>
      <c r="E1791"/>
      <c r="F1791"/>
      <c r="G1791"/>
      <c r="H1791"/>
      <c r="I1791"/>
      <c r="J1791"/>
    </row>
    <row r="1792" spans="1:10">
      <c r="A1792"/>
      <c r="B1792"/>
      <c r="C1792"/>
      <c r="D1792" s="877"/>
      <c r="E1792"/>
      <c r="F1792"/>
      <c r="G1792"/>
      <c r="H1792"/>
      <c r="I1792"/>
      <c r="J1792"/>
    </row>
    <row r="1793" spans="1:10">
      <c r="A1793"/>
      <c r="B1793"/>
      <c r="C1793"/>
      <c r="D1793" s="877"/>
      <c r="E1793"/>
      <c r="F1793"/>
      <c r="G1793"/>
      <c r="H1793"/>
      <c r="I1793"/>
      <c r="J1793"/>
    </row>
    <row r="1794" spans="1:10">
      <c r="A1794"/>
      <c r="B1794"/>
      <c r="C1794"/>
      <c r="D1794" s="877"/>
      <c r="E1794"/>
      <c r="F1794"/>
      <c r="G1794"/>
      <c r="H1794"/>
      <c r="I1794"/>
      <c r="J1794"/>
    </row>
    <row r="1795" spans="1:10">
      <c r="A1795"/>
      <c r="B1795"/>
      <c r="C1795"/>
      <c r="D1795" s="877"/>
      <c r="E1795"/>
      <c r="F1795"/>
      <c r="G1795"/>
      <c r="H1795"/>
      <c r="I1795"/>
      <c r="J1795"/>
    </row>
    <row r="1796" spans="1:10">
      <c r="A1796"/>
      <c r="B1796"/>
      <c r="C1796"/>
      <c r="D1796" s="877"/>
      <c r="E1796"/>
      <c r="F1796"/>
      <c r="G1796"/>
      <c r="H1796"/>
      <c r="I1796"/>
      <c r="J1796"/>
    </row>
    <row r="1797" spans="1:10">
      <c r="A1797"/>
      <c r="B1797"/>
      <c r="C1797"/>
      <c r="D1797" s="877"/>
      <c r="E1797"/>
      <c r="F1797"/>
      <c r="G1797"/>
      <c r="H1797"/>
      <c r="I1797"/>
      <c r="J1797"/>
    </row>
    <row r="1798" spans="1:10">
      <c r="A1798"/>
      <c r="B1798"/>
      <c r="C1798"/>
      <c r="D1798" s="877"/>
      <c r="E1798"/>
      <c r="F1798"/>
      <c r="G1798"/>
      <c r="H1798"/>
      <c r="I1798"/>
      <c r="J1798"/>
    </row>
    <row r="1799" spans="1:10">
      <c r="A1799"/>
      <c r="B1799"/>
      <c r="C1799"/>
      <c r="D1799" s="877"/>
      <c r="E1799"/>
      <c r="F1799"/>
      <c r="G1799"/>
      <c r="H1799"/>
      <c r="I1799"/>
      <c r="J1799"/>
    </row>
    <row r="1800" spans="1:10">
      <c r="A1800"/>
      <c r="B1800"/>
      <c r="C1800"/>
      <c r="D1800" s="877"/>
      <c r="E1800"/>
      <c r="F1800"/>
      <c r="G1800"/>
      <c r="H1800"/>
      <c r="I1800"/>
      <c r="J1800"/>
    </row>
    <row r="1801" spans="1:10">
      <c r="A1801"/>
      <c r="B1801"/>
      <c r="C1801"/>
      <c r="D1801" s="877"/>
      <c r="E1801"/>
      <c r="F1801"/>
      <c r="G1801"/>
      <c r="H1801"/>
      <c r="I1801"/>
      <c r="J1801"/>
    </row>
    <row r="1802" spans="1:10">
      <c r="A1802"/>
      <c r="B1802"/>
      <c r="C1802"/>
      <c r="D1802" s="877"/>
      <c r="E1802"/>
      <c r="F1802"/>
      <c r="G1802"/>
      <c r="H1802"/>
      <c r="I1802"/>
      <c r="J1802"/>
    </row>
    <row r="1803" spans="1:10">
      <c r="A1803"/>
      <c r="B1803"/>
      <c r="C1803"/>
      <c r="D1803" s="877"/>
      <c r="E1803"/>
      <c r="F1803"/>
      <c r="G1803"/>
      <c r="H1803"/>
      <c r="I1803"/>
      <c r="J1803"/>
    </row>
    <row r="1804" spans="1:10">
      <c r="A1804"/>
      <c r="B1804"/>
      <c r="C1804"/>
      <c r="D1804" s="877"/>
      <c r="E1804"/>
      <c r="F1804"/>
      <c r="G1804"/>
      <c r="H1804"/>
      <c r="I1804"/>
      <c r="J1804"/>
    </row>
    <row r="1805" spans="1:10">
      <c r="A1805"/>
      <c r="B1805"/>
      <c r="C1805"/>
      <c r="D1805" s="877"/>
      <c r="E1805"/>
      <c r="F1805"/>
      <c r="G1805"/>
      <c r="H1805"/>
      <c r="I1805"/>
      <c r="J1805"/>
    </row>
    <row r="1806" spans="1:10">
      <c r="A1806"/>
      <c r="B1806"/>
      <c r="C1806"/>
      <c r="D1806" s="877"/>
      <c r="E1806"/>
      <c r="F1806"/>
      <c r="G1806"/>
      <c r="H1806"/>
      <c r="I1806"/>
      <c r="J1806"/>
    </row>
    <row r="1807" spans="1:10">
      <c r="A1807"/>
      <c r="B1807"/>
      <c r="C1807"/>
      <c r="D1807" s="877"/>
      <c r="E1807"/>
      <c r="F1807"/>
      <c r="G1807"/>
      <c r="H1807"/>
      <c r="I1807"/>
      <c r="J1807"/>
    </row>
    <row r="1808" spans="1:10">
      <c r="A1808"/>
      <c r="B1808"/>
      <c r="C1808"/>
      <c r="D1808" s="877"/>
      <c r="E1808"/>
      <c r="F1808"/>
      <c r="G1808"/>
      <c r="H1808"/>
      <c r="I1808"/>
      <c r="J1808"/>
    </row>
    <row r="1809" spans="1:10">
      <c r="A1809"/>
      <c r="B1809"/>
      <c r="C1809"/>
      <c r="D1809" s="877"/>
      <c r="E1809"/>
      <c r="F1809"/>
      <c r="G1809"/>
      <c r="H1809"/>
      <c r="I1809"/>
      <c r="J1809"/>
    </row>
    <row r="1810" spans="1:10">
      <c r="A1810"/>
      <c r="B1810"/>
      <c r="C1810"/>
      <c r="D1810" s="877"/>
      <c r="E1810"/>
      <c r="F1810"/>
      <c r="G1810"/>
      <c r="H1810"/>
      <c r="I1810"/>
      <c r="J1810"/>
    </row>
    <row r="1811" spans="1:10">
      <c r="A1811"/>
      <c r="B1811"/>
      <c r="C1811"/>
      <c r="D1811" s="877"/>
      <c r="E1811"/>
      <c r="F1811"/>
      <c r="G1811"/>
      <c r="H1811"/>
      <c r="I1811"/>
      <c r="J1811"/>
    </row>
    <row r="1812" spans="1:10">
      <c r="A1812"/>
      <c r="B1812"/>
      <c r="C1812"/>
      <c r="D1812" s="877"/>
      <c r="E1812"/>
      <c r="F1812"/>
      <c r="G1812"/>
      <c r="H1812"/>
      <c r="I1812"/>
      <c r="J1812"/>
    </row>
    <row r="1813" spans="1:10">
      <c r="A1813"/>
      <c r="B1813"/>
      <c r="C1813"/>
      <c r="D1813" s="877"/>
      <c r="E1813"/>
      <c r="F1813"/>
      <c r="G1813"/>
      <c r="H1813"/>
      <c r="I1813"/>
      <c r="J1813"/>
    </row>
    <row r="1814" spans="1:10">
      <c r="A1814"/>
      <c r="B1814"/>
      <c r="C1814"/>
      <c r="D1814" s="877"/>
      <c r="E1814"/>
      <c r="F1814"/>
      <c r="G1814"/>
      <c r="H1814"/>
      <c r="I1814"/>
      <c r="J1814"/>
    </row>
    <row r="1815" spans="1:10">
      <c r="A1815"/>
      <c r="B1815"/>
      <c r="C1815"/>
      <c r="D1815" s="877"/>
      <c r="E1815"/>
      <c r="F1815"/>
      <c r="G1815"/>
      <c r="H1815"/>
      <c r="I1815"/>
      <c r="J1815"/>
    </row>
    <row r="1816" spans="1:10">
      <c r="A1816"/>
      <c r="B1816"/>
      <c r="C1816"/>
      <c r="D1816" s="877"/>
      <c r="E1816"/>
      <c r="F1816"/>
      <c r="G1816"/>
      <c r="H1816"/>
      <c r="I1816"/>
      <c r="J1816"/>
    </row>
    <row r="1817" spans="1:10">
      <c r="A1817"/>
      <c r="B1817"/>
      <c r="C1817"/>
      <c r="D1817" s="877"/>
      <c r="E1817"/>
      <c r="F1817"/>
      <c r="G1817"/>
      <c r="H1817"/>
      <c r="I1817"/>
      <c r="J1817"/>
    </row>
    <row r="1818" spans="1:10">
      <c r="A1818"/>
      <c r="B1818"/>
      <c r="C1818"/>
      <c r="D1818" s="877"/>
      <c r="E1818"/>
      <c r="F1818"/>
      <c r="G1818"/>
      <c r="H1818"/>
      <c r="I1818"/>
      <c r="J1818"/>
    </row>
    <row r="1819" spans="1:10">
      <c r="A1819"/>
      <c r="B1819"/>
      <c r="C1819"/>
      <c r="D1819" s="877"/>
      <c r="E1819"/>
      <c r="F1819"/>
      <c r="G1819"/>
      <c r="H1819"/>
      <c r="I1819"/>
      <c r="J1819"/>
    </row>
    <row r="1820" spans="1:10">
      <c r="A1820"/>
      <c r="B1820"/>
      <c r="C1820"/>
      <c r="D1820" s="877"/>
      <c r="E1820"/>
      <c r="F1820"/>
      <c r="G1820"/>
      <c r="H1820"/>
      <c r="I1820"/>
      <c r="J1820"/>
    </row>
    <row r="1821" spans="1:10">
      <c r="A1821"/>
      <c r="B1821"/>
      <c r="C1821"/>
      <c r="D1821" s="877"/>
      <c r="E1821"/>
      <c r="F1821"/>
      <c r="G1821"/>
      <c r="H1821"/>
      <c r="I1821"/>
      <c r="J1821"/>
    </row>
    <row r="1822" spans="1:10">
      <c r="A1822"/>
      <c r="B1822"/>
      <c r="C1822"/>
      <c r="D1822" s="877"/>
      <c r="E1822"/>
      <c r="F1822"/>
      <c r="G1822"/>
      <c r="H1822"/>
      <c r="I1822"/>
      <c r="J1822"/>
    </row>
    <row r="1823" spans="1:10">
      <c r="A1823"/>
      <c r="B1823"/>
      <c r="C1823"/>
      <c r="D1823" s="877"/>
      <c r="E1823"/>
      <c r="F1823"/>
      <c r="G1823"/>
      <c r="H1823"/>
      <c r="I1823"/>
      <c r="J1823"/>
    </row>
    <row r="1824" spans="1:10">
      <c r="A1824"/>
      <c r="B1824"/>
      <c r="C1824"/>
      <c r="D1824" s="877"/>
      <c r="E1824"/>
      <c r="F1824"/>
      <c r="G1824"/>
      <c r="H1824"/>
      <c r="I1824"/>
      <c r="J1824"/>
    </row>
    <row r="1825" spans="1:10">
      <c r="A1825"/>
      <c r="B1825"/>
      <c r="C1825"/>
      <c r="D1825" s="877"/>
      <c r="E1825"/>
      <c r="F1825"/>
      <c r="G1825"/>
      <c r="H1825"/>
      <c r="I1825"/>
      <c r="J1825"/>
    </row>
    <row r="1826" spans="1:10">
      <c r="A1826"/>
      <c r="B1826"/>
      <c r="C1826"/>
      <c r="D1826" s="877"/>
      <c r="E1826"/>
      <c r="F1826"/>
      <c r="G1826"/>
      <c r="H1826"/>
      <c r="I1826"/>
      <c r="J1826"/>
    </row>
    <row r="1827" spans="1:10">
      <c r="A1827"/>
      <c r="B1827"/>
      <c r="C1827"/>
      <c r="D1827" s="877"/>
      <c r="E1827"/>
      <c r="F1827"/>
      <c r="G1827"/>
      <c r="H1827"/>
      <c r="I1827"/>
      <c r="J1827"/>
    </row>
    <row r="1828" spans="1:10">
      <c r="A1828"/>
      <c r="B1828"/>
      <c r="C1828"/>
      <c r="D1828" s="877"/>
      <c r="E1828"/>
      <c r="F1828"/>
      <c r="G1828"/>
      <c r="H1828"/>
      <c r="I1828"/>
      <c r="J1828"/>
    </row>
    <row r="1829" spans="1:10">
      <c r="A1829"/>
      <c r="B1829"/>
      <c r="C1829"/>
      <c r="D1829" s="877"/>
      <c r="E1829"/>
      <c r="F1829"/>
      <c r="G1829"/>
      <c r="H1829"/>
      <c r="I1829"/>
      <c r="J1829"/>
    </row>
    <row r="1830" spans="1:10">
      <c r="A1830"/>
      <c r="B1830"/>
      <c r="C1830"/>
      <c r="D1830" s="877"/>
      <c r="E1830"/>
      <c r="F1830"/>
      <c r="G1830"/>
      <c r="H1830"/>
      <c r="I1830"/>
      <c r="J1830"/>
    </row>
    <row r="1831" spans="1:10">
      <c r="A1831"/>
      <c r="B1831"/>
      <c r="C1831"/>
      <c r="D1831" s="877"/>
      <c r="E1831"/>
      <c r="F1831"/>
      <c r="G1831"/>
      <c r="H1831"/>
      <c r="I1831"/>
      <c r="J1831"/>
    </row>
    <row r="1832" spans="1:10">
      <c r="A1832"/>
      <c r="B1832"/>
      <c r="C1832"/>
      <c r="D1832" s="877"/>
      <c r="E1832"/>
      <c r="F1832"/>
      <c r="G1832"/>
      <c r="H1832"/>
      <c r="I1832"/>
      <c r="J1832"/>
    </row>
    <row r="1833" spans="1:10">
      <c r="A1833"/>
      <c r="B1833"/>
      <c r="C1833"/>
      <c r="D1833" s="877"/>
      <c r="E1833"/>
      <c r="F1833"/>
      <c r="G1833"/>
      <c r="H1833"/>
      <c r="I1833"/>
      <c r="J1833"/>
    </row>
    <row r="1834" spans="1:10">
      <c r="A1834"/>
      <c r="B1834"/>
      <c r="C1834"/>
      <c r="D1834" s="877"/>
      <c r="E1834"/>
      <c r="F1834"/>
      <c r="G1834"/>
      <c r="H1834"/>
      <c r="I1834"/>
      <c r="J1834"/>
    </row>
    <row r="1835" spans="1:10">
      <c r="A1835"/>
      <c r="B1835"/>
      <c r="C1835"/>
      <c r="D1835" s="877"/>
      <c r="E1835"/>
      <c r="F1835"/>
      <c r="G1835"/>
      <c r="H1835"/>
      <c r="I1835"/>
      <c r="J1835"/>
    </row>
    <row r="1836" spans="1:10">
      <c r="A1836"/>
      <c r="B1836"/>
      <c r="C1836"/>
      <c r="D1836" s="877"/>
      <c r="E1836"/>
      <c r="F1836"/>
      <c r="G1836"/>
      <c r="H1836"/>
      <c r="I1836"/>
      <c r="J1836"/>
    </row>
    <row r="1837" spans="1:10">
      <c r="A1837"/>
      <c r="B1837"/>
      <c r="C1837"/>
      <c r="D1837" s="877"/>
      <c r="E1837"/>
      <c r="F1837"/>
      <c r="G1837"/>
      <c r="H1837"/>
      <c r="I1837"/>
      <c r="J1837"/>
    </row>
    <row r="1838" spans="1:10">
      <c r="A1838"/>
      <c r="B1838"/>
      <c r="C1838"/>
      <c r="D1838" s="877"/>
      <c r="E1838"/>
      <c r="F1838"/>
      <c r="G1838"/>
      <c r="H1838"/>
      <c r="I1838"/>
      <c r="J1838"/>
    </row>
    <row r="1839" spans="1:10">
      <c r="A1839"/>
      <c r="B1839"/>
      <c r="C1839"/>
      <c r="D1839" s="877"/>
      <c r="E1839"/>
      <c r="F1839"/>
      <c r="G1839"/>
      <c r="H1839"/>
      <c r="I1839"/>
      <c r="J1839"/>
    </row>
    <row r="1840" spans="1:10">
      <c r="A1840"/>
      <c r="B1840"/>
      <c r="C1840"/>
      <c r="D1840" s="877"/>
      <c r="E1840"/>
      <c r="F1840"/>
      <c r="G1840"/>
      <c r="H1840"/>
      <c r="I1840"/>
      <c r="J1840"/>
    </row>
    <row r="1841" spans="1:10">
      <c r="A1841"/>
      <c r="B1841"/>
      <c r="C1841"/>
      <c r="D1841" s="877"/>
      <c r="E1841"/>
      <c r="F1841"/>
      <c r="G1841"/>
      <c r="H1841"/>
      <c r="I1841"/>
      <c r="J1841"/>
    </row>
    <row r="1842" spans="1:10">
      <c r="A1842"/>
      <c r="B1842"/>
      <c r="C1842"/>
      <c r="D1842" s="877"/>
      <c r="E1842"/>
      <c r="F1842"/>
      <c r="G1842"/>
      <c r="H1842"/>
      <c r="I1842"/>
      <c r="J1842"/>
    </row>
    <row r="1843" spans="1:10">
      <c r="A1843"/>
      <c r="B1843"/>
      <c r="C1843"/>
      <c r="D1843" s="877"/>
      <c r="E1843"/>
      <c r="F1843"/>
      <c r="G1843"/>
      <c r="H1843"/>
      <c r="I1843"/>
      <c r="J1843"/>
    </row>
    <row r="1844" spans="1:10">
      <c r="A1844"/>
      <c r="B1844"/>
      <c r="C1844"/>
      <c r="D1844" s="877"/>
      <c r="E1844"/>
      <c r="F1844"/>
      <c r="G1844"/>
      <c r="H1844"/>
      <c r="I1844"/>
      <c r="J1844"/>
    </row>
    <row r="1845" spans="1:10">
      <c r="A1845"/>
      <c r="B1845"/>
      <c r="C1845"/>
      <c r="D1845" s="877"/>
      <c r="E1845"/>
      <c r="F1845"/>
      <c r="G1845"/>
      <c r="H1845"/>
      <c r="I1845"/>
      <c r="J1845"/>
    </row>
    <row r="1846" spans="1:10">
      <c r="A1846"/>
      <c r="B1846"/>
      <c r="C1846"/>
      <c r="D1846" s="877"/>
      <c r="E1846"/>
      <c r="F1846"/>
      <c r="G1846"/>
      <c r="H1846"/>
      <c r="I1846"/>
      <c r="J1846"/>
    </row>
    <row r="1847" spans="1:10">
      <c r="A1847"/>
      <c r="B1847"/>
      <c r="C1847"/>
      <c r="D1847" s="877"/>
      <c r="E1847"/>
      <c r="F1847"/>
      <c r="G1847"/>
      <c r="H1847"/>
      <c r="I1847"/>
      <c r="J1847"/>
    </row>
    <row r="1848" spans="1:10">
      <c r="A1848"/>
      <c r="B1848"/>
      <c r="C1848"/>
      <c r="D1848" s="877"/>
      <c r="E1848"/>
      <c r="F1848"/>
      <c r="G1848"/>
      <c r="H1848"/>
      <c r="I1848"/>
      <c r="J1848"/>
    </row>
    <row r="1849" spans="1:10">
      <c r="A1849"/>
      <c r="B1849"/>
      <c r="C1849"/>
      <c r="D1849" s="877"/>
      <c r="E1849"/>
      <c r="F1849"/>
      <c r="G1849"/>
      <c r="H1849"/>
      <c r="I1849"/>
      <c r="J1849"/>
    </row>
    <row r="1850" spans="1:10">
      <c r="A1850"/>
      <c r="B1850"/>
      <c r="C1850"/>
      <c r="D1850" s="877"/>
      <c r="E1850"/>
      <c r="F1850"/>
      <c r="G1850"/>
      <c r="H1850"/>
      <c r="I1850"/>
      <c r="J1850"/>
    </row>
    <row r="1851" spans="1:10">
      <c r="A1851"/>
      <c r="B1851"/>
      <c r="C1851"/>
      <c r="D1851" s="877"/>
      <c r="E1851"/>
      <c r="F1851"/>
      <c r="G1851"/>
      <c r="H1851"/>
      <c r="I1851"/>
      <c r="J1851"/>
    </row>
    <row r="1852" spans="1:10">
      <c r="A1852"/>
      <c r="B1852"/>
      <c r="C1852"/>
      <c r="D1852" s="877"/>
      <c r="E1852"/>
      <c r="F1852"/>
      <c r="G1852"/>
      <c r="H1852"/>
      <c r="I1852"/>
      <c r="J1852"/>
    </row>
    <row r="1853" spans="1:10">
      <c r="A1853"/>
      <c r="B1853"/>
      <c r="C1853"/>
      <c r="D1853" s="877"/>
      <c r="E1853"/>
      <c r="F1853"/>
      <c r="G1853"/>
      <c r="H1853"/>
      <c r="I1853"/>
      <c r="J1853"/>
    </row>
    <row r="1854" spans="1:10">
      <c r="A1854"/>
      <c r="B1854"/>
      <c r="C1854"/>
      <c r="D1854" s="877"/>
      <c r="E1854"/>
      <c r="F1854"/>
      <c r="G1854"/>
      <c r="H1854"/>
      <c r="I1854"/>
      <c r="J1854"/>
    </row>
    <row r="1855" spans="1:10">
      <c r="A1855"/>
      <c r="B1855"/>
      <c r="C1855"/>
      <c r="D1855" s="877"/>
      <c r="E1855"/>
      <c r="F1855"/>
      <c r="G1855"/>
      <c r="H1855"/>
      <c r="I1855"/>
      <c r="J1855"/>
    </row>
    <row r="1856" spans="1:10">
      <c r="A1856"/>
      <c r="B1856"/>
      <c r="C1856"/>
      <c r="D1856" s="877"/>
      <c r="E1856"/>
      <c r="F1856"/>
      <c r="G1856"/>
      <c r="H1856"/>
      <c r="I1856"/>
      <c r="J1856"/>
    </row>
    <row r="1857" spans="1:10">
      <c r="A1857"/>
      <c r="B1857"/>
      <c r="C1857"/>
      <c r="D1857" s="877"/>
      <c r="E1857"/>
      <c r="F1857"/>
      <c r="G1857"/>
      <c r="H1857"/>
      <c r="I1857"/>
      <c r="J1857"/>
    </row>
    <row r="1858" spans="1:10">
      <c r="A1858"/>
      <c r="B1858"/>
      <c r="C1858"/>
      <c r="D1858" s="877"/>
      <c r="E1858"/>
      <c r="F1858"/>
      <c r="G1858"/>
      <c r="H1858"/>
      <c r="I1858"/>
      <c r="J1858"/>
    </row>
    <row r="1859" spans="1:10">
      <c r="A1859"/>
      <c r="B1859"/>
      <c r="C1859"/>
      <c r="D1859" s="877"/>
      <c r="E1859"/>
      <c r="F1859"/>
      <c r="G1859"/>
      <c r="H1859"/>
      <c r="I1859"/>
      <c r="J1859"/>
    </row>
    <row r="1860" spans="1:10">
      <c r="A1860"/>
      <c r="B1860"/>
      <c r="C1860"/>
      <c r="D1860" s="877"/>
      <c r="E1860"/>
      <c r="F1860"/>
      <c r="G1860"/>
      <c r="H1860"/>
      <c r="I1860"/>
      <c r="J1860"/>
    </row>
    <row r="1861" spans="1:10">
      <c r="A1861"/>
      <c r="B1861"/>
      <c r="C1861"/>
      <c r="D1861" s="877"/>
      <c r="E1861"/>
      <c r="F1861"/>
      <c r="G1861"/>
      <c r="H1861"/>
      <c r="I1861"/>
      <c r="J1861"/>
    </row>
    <row r="1862" spans="1:10">
      <c r="A1862"/>
      <c r="B1862"/>
      <c r="C1862"/>
      <c r="D1862" s="877"/>
      <c r="E1862"/>
      <c r="F1862"/>
      <c r="G1862"/>
      <c r="H1862"/>
      <c r="I1862"/>
      <c r="J1862"/>
    </row>
    <row r="1863" spans="1:10">
      <c r="A1863"/>
      <c r="B1863"/>
      <c r="C1863"/>
      <c r="D1863" s="877"/>
      <c r="E1863"/>
      <c r="F1863"/>
      <c r="G1863"/>
      <c r="H1863"/>
      <c r="I1863"/>
      <c r="J1863"/>
    </row>
    <row r="1864" spans="1:10">
      <c r="A1864"/>
      <c r="B1864"/>
      <c r="C1864"/>
      <c r="D1864" s="877"/>
      <c r="E1864"/>
      <c r="F1864"/>
      <c r="G1864"/>
      <c r="H1864"/>
      <c r="I1864"/>
      <c r="J1864"/>
    </row>
    <row r="1865" spans="1:10">
      <c r="A1865"/>
      <c r="B1865"/>
      <c r="C1865"/>
      <c r="D1865" s="877"/>
      <c r="E1865"/>
      <c r="F1865"/>
      <c r="G1865"/>
      <c r="H1865"/>
      <c r="I1865"/>
      <c r="J1865"/>
    </row>
    <row r="1866" spans="1:10">
      <c r="A1866"/>
      <c r="B1866"/>
      <c r="C1866"/>
      <c r="D1866" s="877"/>
      <c r="E1866"/>
      <c r="F1866"/>
      <c r="G1866"/>
      <c r="H1866"/>
      <c r="I1866"/>
      <c r="J1866"/>
    </row>
    <row r="1867" spans="1:10">
      <c r="A1867"/>
      <c r="B1867"/>
      <c r="C1867"/>
      <c r="D1867" s="877"/>
      <c r="E1867"/>
      <c r="F1867"/>
      <c r="G1867"/>
      <c r="H1867"/>
      <c r="I1867"/>
      <c r="J1867"/>
    </row>
    <row r="1868" spans="1:10">
      <c r="A1868"/>
      <c r="B1868"/>
      <c r="C1868"/>
      <c r="D1868" s="877"/>
      <c r="E1868"/>
      <c r="F1868"/>
      <c r="G1868"/>
      <c r="H1868"/>
      <c r="I1868"/>
      <c r="J1868"/>
    </row>
    <row r="1869" spans="1:10">
      <c r="A1869"/>
      <c r="B1869"/>
      <c r="C1869"/>
      <c r="D1869" s="877"/>
      <c r="E1869"/>
      <c r="F1869"/>
      <c r="G1869"/>
      <c r="H1869"/>
      <c r="I1869"/>
      <c r="J1869"/>
    </row>
    <row r="1870" spans="1:10">
      <c r="A1870"/>
      <c r="B1870"/>
      <c r="C1870"/>
      <c r="D1870" s="877"/>
      <c r="E1870"/>
      <c r="F1870"/>
      <c r="G1870"/>
      <c r="H1870"/>
      <c r="I1870"/>
      <c r="J1870"/>
    </row>
    <row r="1871" spans="1:10">
      <c r="A1871"/>
      <c r="B1871"/>
      <c r="C1871"/>
      <c r="D1871" s="877"/>
      <c r="E1871"/>
      <c r="F1871"/>
      <c r="G1871"/>
      <c r="H1871"/>
      <c r="I1871"/>
      <c r="J1871"/>
    </row>
    <row r="1872" spans="1:10">
      <c r="A1872"/>
      <c r="B1872"/>
      <c r="C1872"/>
      <c r="D1872" s="877"/>
      <c r="E1872"/>
      <c r="F1872"/>
      <c r="G1872"/>
      <c r="H1872"/>
      <c r="I1872"/>
      <c r="J1872"/>
    </row>
    <row r="1873" spans="1:10">
      <c r="A1873"/>
      <c r="B1873"/>
      <c r="C1873"/>
      <c r="D1873" s="877"/>
      <c r="E1873"/>
      <c r="F1873"/>
      <c r="G1873"/>
      <c r="H1873"/>
      <c r="I1873"/>
      <c r="J1873"/>
    </row>
    <row r="1874" spans="1:10">
      <c r="A1874"/>
      <c r="B1874"/>
      <c r="C1874"/>
      <c r="D1874" s="877"/>
      <c r="E1874"/>
      <c r="F1874"/>
      <c r="G1874"/>
      <c r="H1874"/>
      <c r="I1874"/>
      <c r="J1874"/>
    </row>
    <row r="1875" spans="1:10">
      <c r="A1875"/>
      <c r="B1875"/>
      <c r="C1875"/>
      <c r="D1875" s="877"/>
      <c r="E1875"/>
      <c r="F1875"/>
      <c r="G1875"/>
      <c r="H1875"/>
      <c r="I1875"/>
      <c r="J1875"/>
    </row>
    <row r="1876" spans="1:10">
      <c r="A1876"/>
      <c r="B1876"/>
      <c r="C1876"/>
      <c r="D1876" s="877"/>
      <c r="E1876"/>
      <c r="F1876"/>
      <c r="G1876"/>
      <c r="H1876"/>
      <c r="I1876"/>
      <c r="J1876"/>
    </row>
    <row r="1877" spans="1:10">
      <c r="A1877"/>
      <c r="B1877"/>
      <c r="C1877"/>
      <c r="D1877" s="877"/>
      <c r="E1877"/>
      <c r="F1877"/>
      <c r="G1877"/>
      <c r="H1877"/>
      <c r="I1877"/>
      <c r="J1877"/>
    </row>
    <row r="1878" spans="1:10">
      <c r="A1878"/>
      <c r="B1878"/>
      <c r="C1878"/>
      <c r="D1878" s="877"/>
      <c r="E1878"/>
      <c r="F1878"/>
      <c r="G1878"/>
      <c r="H1878"/>
      <c r="I1878"/>
      <c r="J1878"/>
    </row>
    <row r="1879" spans="1:10">
      <c r="A1879"/>
      <c r="B1879"/>
      <c r="C1879"/>
      <c r="D1879" s="877"/>
      <c r="E1879"/>
      <c r="F1879"/>
      <c r="G1879"/>
      <c r="H1879"/>
      <c r="I1879"/>
      <c r="J1879"/>
    </row>
    <row r="1880" spans="1:10">
      <c r="A1880"/>
      <c r="B1880"/>
      <c r="C1880"/>
      <c r="D1880" s="877"/>
      <c r="E1880"/>
      <c r="F1880"/>
      <c r="G1880"/>
      <c r="H1880"/>
      <c r="I1880"/>
      <c r="J1880"/>
    </row>
    <row r="1881" spans="1:10">
      <c r="A1881"/>
      <c r="B1881"/>
      <c r="C1881"/>
      <c r="D1881" s="877"/>
      <c r="E1881"/>
      <c r="F1881"/>
      <c r="G1881"/>
      <c r="H1881"/>
      <c r="I1881"/>
      <c r="J1881"/>
    </row>
    <row r="1882" spans="1:10">
      <c r="A1882"/>
      <c r="B1882"/>
      <c r="C1882"/>
      <c r="D1882" s="877"/>
      <c r="E1882"/>
      <c r="F1882"/>
      <c r="G1882"/>
      <c r="H1882"/>
      <c r="I1882"/>
      <c r="J1882"/>
    </row>
    <row r="1883" spans="1:10">
      <c r="A1883"/>
      <c r="B1883"/>
      <c r="C1883"/>
      <c r="D1883" s="877"/>
      <c r="E1883"/>
      <c r="F1883"/>
      <c r="G1883"/>
      <c r="H1883"/>
      <c r="I1883"/>
      <c r="J1883"/>
    </row>
    <row r="1884" spans="1:10">
      <c r="A1884"/>
      <c r="B1884"/>
      <c r="C1884"/>
      <c r="D1884" s="877"/>
      <c r="E1884"/>
      <c r="F1884"/>
      <c r="G1884"/>
      <c r="H1884"/>
      <c r="I1884"/>
      <c r="J1884"/>
    </row>
    <row r="1885" spans="1:10">
      <c r="A1885"/>
      <c r="B1885"/>
      <c r="C1885"/>
      <c r="D1885" s="877"/>
      <c r="E1885"/>
      <c r="F1885"/>
      <c r="G1885"/>
      <c r="H1885"/>
      <c r="I1885"/>
      <c r="J1885"/>
    </row>
    <row r="1886" spans="1:10">
      <c r="A1886"/>
      <c r="B1886"/>
      <c r="C1886"/>
      <c r="D1886" s="877"/>
      <c r="E1886"/>
      <c r="F1886"/>
      <c r="G1886"/>
      <c r="H1886"/>
      <c r="I1886"/>
      <c r="J1886"/>
    </row>
    <row r="1887" spans="1:10">
      <c r="A1887"/>
      <c r="B1887"/>
      <c r="C1887"/>
      <c r="D1887" s="877"/>
      <c r="E1887"/>
      <c r="F1887"/>
      <c r="G1887"/>
      <c r="H1887"/>
      <c r="I1887"/>
      <c r="J1887"/>
    </row>
    <row r="1888" spans="1:10">
      <c r="A1888"/>
      <c r="B1888"/>
      <c r="C1888"/>
      <c r="D1888" s="877"/>
      <c r="E1888"/>
      <c r="F1888"/>
      <c r="G1888"/>
      <c r="H1888"/>
      <c r="I1888"/>
      <c r="J1888"/>
    </row>
    <row r="1889" spans="1:10">
      <c r="A1889"/>
      <c r="B1889"/>
      <c r="C1889"/>
      <c r="D1889" s="877"/>
      <c r="E1889"/>
      <c r="F1889"/>
      <c r="G1889"/>
      <c r="H1889"/>
      <c r="I1889"/>
      <c r="J1889"/>
    </row>
    <row r="1890" spans="1:10">
      <c r="A1890"/>
      <c r="B1890"/>
      <c r="C1890"/>
      <c r="D1890" s="877"/>
      <c r="E1890"/>
      <c r="F1890"/>
      <c r="G1890"/>
      <c r="H1890"/>
      <c r="I1890"/>
      <c r="J1890"/>
    </row>
    <row r="1891" spans="1:10">
      <c r="A1891"/>
      <c r="B1891"/>
      <c r="C1891"/>
      <c r="D1891" s="877"/>
      <c r="E1891"/>
      <c r="F1891"/>
      <c r="G1891"/>
      <c r="H1891"/>
      <c r="I1891"/>
      <c r="J1891"/>
    </row>
    <row r="1892" spans="1:10">
      <c r="A1892"/>
      <c r="B1892"/>
      <c r="C1892"/>
      <c r="D1892" s="877"/>
      <c r="E1892"/>
      <c r="F1892"/>
      <c r="G1892"/>
      <c r="H1892"/>
      <c r="I1892"/>
      <c r="J1892"/>
    </row>
    <row r="1893" spans="1:10">
      <c r="A1893"/>
      <c r="B1893"/>
      <c r="C1893"/>
      <c r="D1893" s="877"/>
      <c r="E1893"/>
      <c r="F1893"/>
      <c r="G1893"/>
      <c r="H1893"/>
      <c r="I1893"/>
      <c r="J1893"/>
    </row>
    <row r="1894" spans="1:10">
      <c r="A1894"/>
      <c r="B1894"/>
      <c r="C1894"/>
      <c r="D1894" s="877"/>
      <c r="E1894"/>
      <c r="F1894"/>
      <c r="G1894"/>
      <c r="H1894"/>
      <c r="I1894"/>
      <c r="J1894"/>
    </row>
    <row r="1895" spans="1:10">
      <c r="A1895"/>
      <c r="B1895"/>
      <c r="C1895"/>
      <c r="D1895" s="877"/>
      <c r="E1895"/>
      <c r="F1895"/>
      <c r="G1895"/>
      <c r="H1895"/>
      <c r="I1895"/>
      <c r="J1895"/>
    </row>
    <row r="1896" spans="1:10">
      <c r="A1896"/>
      <c r="B1896"/>
      <c r="C1896"/>
      <c r="D1896" s="877"/>
      <c r="E1896"/>
      <c r="F1896"/>
      <c r="G1896"/>
      <c r="H1896"/>
      <c r="I1896"/>
      <c r="J1896"/>
    </row>
    <row r="1897" spans="1:10">
      <c r="A1897"/>
      <c r="B1897"/>
      <c r="C1897"/>
      <c r="D1897" s="877"/>
      <c r="E1897"/>
      <c r="F1897"/>
      <c r="G1897"/>
      <c r="H1897"/>
      <c r="I1897"/>
      <c r="J1897"/>
    </row>
    <row r="1898" spans="1:10">
      <c r="A1898"/>
      <c r="B1898"/>
      <c r="C1898"/>
      <c r="D1898" s="877"/>
      <c r="E1898"/>
      <c r="F1898"/>
      <c r="G1898"/>
      <c r="H1898"/>
      <c r="I1898"/>
      <c r="J1898"/>
    </row>
    <row r="1899" spans="1:10">
      <c r="A1899"/>
      <c r="B1899"/>
      <c r="C1899"/>
      <c r="D1899" s="877"/>
      <c r="E1899"/>
      <c r="F1899"/>
      <c r="G1899"/>
      <c r="H1899"/>
      <c r="I1899"/>
      <c r="J1899"/>
    </row>
    <row r="1900" spans="1:10">
      <c r="A1900"/>
      <c r="B1900"/>
      <c r="C1900"/>
      <c r="D1900" s="877"/>
      <c r="E1900"/>
      <c r="F1900"/>
      <c r="G1900"/>
      <c r="H1900"/>
      <c r="I1900"/>
      <c r="J1900"/>
    </row>
    <row r="1901" spans="1:10">
      <c r="A1901"/>
      <c r="B1901"/>
      <c r="C1901"/>
      <c r="D1901" s="877"/>
      <c r="E1901"/>
      <c r="F1901"/>
      <c r="G1901"/>
      <c r="H1901"/>
      <c r="I1901"/>
      <c r="J1901"/>
    </row>
    <row r="1902" spans="1:10">
      <c r="A1902"/>
      <c r="B1902"/>
      <c r="C1902"/>
      <c r="D1902" s="877"/>
      <c r="E1902"/>
      <c r="F1902"/>
      <c r="G1902"/>
      <c r="H1902"/>
      <c r="I1902"/>
      <c r="J1902"/>
    </row>
    <row r="1903" spans="1:10">
      <c r="A1903"/>
      <c r="B1903"/>
      <c r="C1903"/>
      <c r="D1903" s="877"/>
      <c r="E1903"/>
      <c r="F1903"/>
      <c r="G1903"/>
      <c r="H1903"/>
      <c r="I1903"/>
      <c r="J1903"/>
    </row>
    <row r="1904" spans="1:10">
      <c r="A1904"/>
      <c r="B1904"/>
      <c r="C1904"/>
      <c r="D1904" s="877"/>
      <c r="E1904"/>
      <c r="F1904"/>
      <c r="G1904"/>
      <c r="H1904"/>
      <c r="I1904"/>
      <c r="J1904"/>
    </row>
    <row r="1905" spans="1:10">
      <c r="A1905"/>
      <c r="B1905"/>
      <c r="C1905"/>
      <c r="D1905" s="877"/>
      <c r="E1905"/>
      <c r="F1905"/>
      <c r="G1905"/>
      <c r="H1905"/>
      <c r="I1905"/>
      <c r="J1905"/>
    </row>
    <row r="1906" spans="1:10">
      <c r="A1906"/>
      <c r="B1906"/>
      <c r="C1906"/>
      <c r="D1906" s="877"/>
      <c r="E1906"/>
      <c r="F1906"/>
      <c r="G1906"/>
      <c r="H1906"/>
      <c r="I1906"/>
      <c r="J1906"/>
    </row>
    <row r="1907" spans="1:10">
      <c r="A1907"/>
      <c r="B1907"/>
      <c r="C1907"/>
      <c r="D1907" s="877"/>
      <c r="E1907"/>
      <c r="F1907"/>
      <c r="G1907"/>
      <c r="H1907"/>
      <c r="I1907"/>
      <c r="J1907"/>
    </row>
    <row r="1908" spans="1:10">
      <c r="A1908"/>
      <c r="B1908"/>
      <c r="C1908"/>
      <c r="D1908" s="877"/>
      <c r="E1908"/>
      <c r="F1908"/>
      <c r="G1908"/>
      <c r="H1908"/>
      <c r="I1908"/>
      <c r="J1908"/>
    </row>
    <row r="1909" spans="1:10">
      <c r="A1909"/>
      <c r="B1909"/>
      <c r="C1909"/>
      <c r="D1909" s="877"/>
      <c r="E1909"/>
      <c r="F1909"/>
      <c r="G1909"/>
      <c r="H1909"/>
      <c r="I1909"/>
      <c r="J1909"/>
    </row>
    <row r="1910" spans="1:10">
      <c r="A1910"/>
      <c r="B1910"/>
      <c r="C1910"/>
      <c r="D1910" s="877"/>
      <c r="E1910"/>
      <c r="F1910"/>
      <c r="G1910"/>
      <c r="H1910"/>
      <c r="I1910"/>
      <c r="J1910"/>
    </row>
    <row r="1911" spans="1:10">
      <c r="A1911"/>
      <c r="B1911"/>
      <c r="C1911"/>
      <c r="D1911" s="877"/>
      <c r="E1911"/>
      <c r="F1911"/>
      <c r="G1911"/>
      <c r="H1911"/>
      <c r="I1911"/>
      <c r="J1911"/>
    </row>
    <row r="1912" spans="1:10">
      <c r="A1912"/>
      <c r="B1912"/>
      <c r="C1912"/>
      <c r="D1912" s="877"/>
      <c r="E1912"/>
      <c r="F1912"/>
      <c r="G1912"/>
      <c r="H1912"/>
      <c r="I1912"/>
      <c r="J1912"/>
    </row>
    <row r="1913" spans="1:10">
      <c r="A1913"/>
      <c r="B1913"/>
      <c r="C1913"/>
      <c r="D1913" s="877"/>
      <c r="E1913"/>
      <c r="F1913"/>
      <c r="G1913"/>
      <c r="H1913"/>
      <c r="I1913"/>
      <c r="J1913"/>
    </row>
    <row r="1914" spans="1:10">
      <c r="A1914"/>
      <c r="B1914"/>
      <c r="C1914"/>
      <c r="D1914" s="877"/>
      <c r="E1914"/>
      <c r="F1914"/>
      <c r="G1914"/>
      <c r="H1914"/>
      <c r="I1914"/>
      <c r="J1914"/>
    </row>
    <row r="1915" spans="1:10">
      <c r="A1915"/>
      <c r="B1915"/>
      <c r="C1915"/>
      <c r="D1915" s="877"/>
      <c r="E1915"/>
      <c r="F1915"/>
      <c r="G1915"/>
      <c r="H1915"/>
      <c r="I1915"/>
      <c r="J1915"/>
    </row>
    <row r="1916" spans="1:10">
      <c r="A1916"/>
      <c r="B1916"/>
      <c r="C1916"/>
      <c r="D1916" s="877"/>
      <c r="E1916"/>
      <c r="F1916"/>
      <c r="G1916"/>
      <c r="H1916"/>
      <c r="I1916"/>
      <c r="J1916"/>
    </row>
    <row r="1917" spans="1:10">
      <c r="A1917"/>
      <c r="B1917"/>
      <c r="C1917"/>
      <c r="D1917" s="877"/>
      <c r="E1917"/>
      <c r="F1917"/>
      <c r="G1917"/>
      <c r="H1917"/>
      <c r="I1917"/>
      <c r="J1917"/>
    </row>
    <row r="1918" spans="1:10">
      <c r="A1918"/>
      <c r="B1918"/>
      <c r="C1918"/>
      <c r="D1918" s="877"/>
      <c r="E1918"/>
      <c r="F1918"/>
      <c r="G1918"/>
      <c r="H1918"/>
      <c r="I1918"/>
      <c r="J1918"/>
    </row>
    <row r="1919" spans="1:10">
      <c r="A1919"/>
      <c r="B1919"/>
      <c r="C1919"/>
      <c r="D1919" s="877"/>
      <c r="E1919"/>
      <c r="F1919"/>
      <c r="G1919"/>
      <c r="H1919"/>
      <c r="I1919"/>
      <c r="J1919"/>
    </row>
    <row r="1920" spans="1:10">
      <c r="A1920"/>
      <c r="B1920"/>
      <c r="C1920"/>
      <c r="D1920" s="877"/>
      <c r="E1920"/>
      <c r="F1920"/>
      <c r="G1920"/>
      <c r="H1920"/>
      <c r="I1920"/>
      <c r="J1920"/>
    </row>
    <row r="1921" spans="1:10">
      <c r="A1921"/>
      <c r="B1921"/>
      <c r="C1921"/>
      <c r="D1921" s="877"/>
      <c r="E1921"/>
      <c r="F1921"/>
      <c r="G1921"/>
      <c r="H1921"/>
      <c r="I1921"/>
      <c r="J1921"/>
    </row>
    <row r="1922" spans="1:10">
      <c r="A1922"/>
      <c r="B1922"/>
      <c r="C1922"/>
      <c r="D1922" s="877"/>
      <c r="E1922"/>
      <c r="F1922"/>
      <c r="G1922"/>
      <c r="H1922"/>
      <c r="I1922"/>
      <c r="J1922"/>
    </row>
    <row r="1923" spans="1:10">
      <c r="A1923"/>
      <c r="B1923"/>
      <c r="C1923"/>
      <c r="D1923" s="877"/>
      <c r="E1923"/>
      <c r="F1923"/>
      <c r="G1923"/>
      <c r="H1923"/>
      <c r="I1923"/>
      <c r="J1923"/>
    </row>
    <row r="1924" spans="1:10">
      <c r="A1924"/>
      <c r="B1924"/>
      <c r="C1924"/>
      <c r="D1924" s="877"/>
      <c r="E1924"/>
      <c r="F1924"/>
      <c r="G1924"/>
      <c r="H1924"/>
      <c r="I1924"/>
      <c r="J1924"/>
    </row>
    <row r="1925" spans="1:10">
      <c r="A1925"/>
      <c r="B1925"/>
      <c r="C1925"/>
      <c r="D1925" s="877"/>
      <c r="E1925"/>
      <c r="F1925"/>
      <c r="G1925"/>
      <c r="H1925"/>
      <c r="I1925"/>
      <c r="J1925"/>
    </row>
    <row r="1926" spans="1:10">
      <c r="A1926"/>
      <c r="B1926"/>
      <c r="C1926"/>
      <c r="D1926" s="877"/>
      <c r="E1926"/>
      <c r="F1926"/>
      <c r="G1926"/>
      <c r="H1926"/>
      <c r="I1926"/>
      <c r="J1926"/>
    </row>
    <row r="1927" spans="1:10">
      <c r="A1927"/>
      <c r="B1927"/>
      <c r="C1927"/>
      <c r="D1927" s="877"/>
      <c r="E1927"/>
      <c r="F1927"/>
      <c r="G1927"/>
      <c r="H1927"/>
      <c r="I1927"/>
      <c r="J1927"/>
    </row>
    <row r="1928" spans="1:10">
      <c r="A1928"/>
      <c r="B1928"/>
      <c r="C1928"/>
      <c r="D1928" s="877"/>
      <c r="E1928"/>
      <c r="F1928"/>
      <c r="G1928"/>
      <c r="H1928"/>
      <c r="I1928"/>
      <c r="J1928"/>
    </row>
    <row r="1929" spans="1:10">
      <c r="A1929"/>
      <c r="B1929"/>
      <c r="C1929"/>
      <c r="D1929" s="877"/>
      <c r="E1929"/>
      <c r="F1929"/>
      <c r="G1929"/>
      <c r="H1929"/>
      <c r="I1929"/>
      <c r="J1929"/>
    </row>
    <row r="1930" spans="1:10">
      <c r="A1930"/>
      <c r="B1930"/>
      <c r="C1930"/>
      <c r="D1930" s="877"/>
      <c r="E1930"/>
      <c r="F1930"/>
      <c r="G1930"/>
      <c r="H1930"/>
      <c r="I1930"/>
      <c r="J1930"/>
    </row>
    <row r="1931" spans="1:10">
      <c r="A1931"/>
      <c r="B1931"/>
      <c r="C1931"/>
      <c r="D1931" s="877"/>
      <c r="E1931"/>
      <c r="F1931"/>
      <c r="G1931"/>
      <c r="H1931"/>
      <c r="I1931"/>
      <c r="J1931"/>
    </row>
    <row r="1932" spans="1:10">
      <c r="A1932"/>
      <c r="B1932"/>
      <c r="C1932"/>
      <c r="D1932" s="877"/>
      <c r="E1932"/>
      <c r="F1932"/>
      <c r="G1932"/>
      <c r="H1932"/>
      <c r="I1932"/>
      <c r="J1932"/>
    </row>
    <row r="1933" spans="1:10">
      <c r="A1933"/>
      <c r="B1933"/>
      <c r="C1933"/>
      <c r="D1933" s="877"/>
      <c r="E1933"/>
      <c r="F1933"/>
      <c r="G1933"/>
      <c r="H1933"/>
      <c r="I1933"/>
      <c r="J1933"/>
    </row>
    <row r="1934" spans="1:10">
      <c r="A1934"/>
      <c r="B1934"/>
      <c r="C1934"/>
      <c r="D1934" s="877"/>
      <c r="E1934"/>
      <c r="F1934"/>
      <c r="G1934"/>
      <c r="H1934"/>
      <c r="I1934"/>
      <c r="J1934"/>
    </row>
    <row r="1935" spans="1:10">
      <c r="A1935"/>
      <c r="B1935"/>
      <c r="C1935"/>
      <c r="D1935" s="877"/>
      <c r="E1935"/>
      <c r="F1935"/>
      <c r="G1935"/>
      <c r="H1935"/>
      <c r="I1935"/>
      <c r="J1935"/>
    </row>
    <row r="1936" spans="1:10">
      <c r="A1936"/>
      <c r="B1936"/>
      <c r="C1936"/>
      <c r="D1936" s="877"/>
      <c r="E1936"/>
      <c r="F1936"/>
      <c r="G1936"/>
      <c r="H1936"/>
      <c r="I1936"/>
      <c r="J1936"/>
    </row>
    <row r="1937" spans="1:10">
      <c r="A1937"/>
      <c r="B1937"/>
      <c r="C1937"/>
      <c r="D1937" s="877"/>
      <c r="E1937"/>
      <c r="F1937"/>
      <c r="G1937"/>
      <c r="H1937"/>
      <c r="I1937"/>
      <c r="J1937"/>
    </row>
    <row r="1938" spans="1:10">
      <c r="A1938"/>
      <c r="B1938"/>
      <c r="C1938"/>
      <c r="D1938" s="877"/>
      <c r="E1938"/>
      <c r="F1938"/>
      <c r="G1938"/>
      <c r="H1938"/>
      <c r="I1938"/>
      <c r="J1938"/>
    </row>
    <row r="1939" spans="1:10">
      <c r="A1939"/>
      <c r="B1939"/>
      <c r="C1939"/>
      <c r="D1939" s="877"/>
      <c r="E1939"/>
      <c r="F1939"/>
      <c r="G1939"/>
      <c r="H1939"/>
      <c r="I1939"/>
      <c r="J1939"/>
    </row>
    <row r="1940" spans="1:10">
      <c r="A1940"/>
      <c r="B1940"/>
      <c r="C1940"/>
      <c r="D1940" s="877"/>
      <c r="E1940"/>
      <c r="F1940"/>
      <c r="G1940"/>
      <c r="H1940"/>
      <c r="I1940"/>
      <c r="J1940"/>
    </row>
    <row r="1941" spans="1:10">
      <c r="A1941"/>
      <c r="B1941"/>
      <c r="C1941"/>
      <c r="D1941" s="877"/>
      <c r="E1941"/>
      <c r="F1941"/>
      <c r="G1941"/>
      <c r="H1941"/>
      <c r="I1941"/>
      <c r="J1941"/>
    </row>
    <row r="1942" spans="1:10">
      <c r="A1942"/>
      <c r="B1942"/>
      <c r="C1942"/>
      <c r="D1942" s="877"/>
      <c r="E1942"/>
      <c r="F1942"/>
      <c r="G1942"/>
      <c r="H1942"/>
      <c r="I1942"/>
      <c r="J1942"/>
    </row>
    <row r="1943" spans="1:10">
      <c r="A1943"/>
      <c r="B1943"/>
      <c r="C1943"/>
      <c r="D1943" s="877"/>
      <c r="E1943"/>
      <c r="F1943"/>
      <c r="G1943"/>
      <c r="H1943"/>
      <c r="I1943"/>
      <c r="J1943"/>
    </row>
    <row r="1944" spans="1:10">
      <c r="A1944"/>
      <c r="B1944"/>
      <c r="C1944"/>
      <c r="D1944" s="877"/>
      <c r="E1944"/>
      <c r="F1944"/>
      <c r="G1944"/>
      <c r="H1944"/>
      <c r="I1944"/>
      <c r="J1944"/>
    </row>
    <row r="1945" spans="1:10">
      <c r="A1945"/>
      <c r="B1945"/>
      <c r="C1945"/>
      <c r="D1945" s="877"/>
      <c r="E1945"/>
      <c r="F1945"/>
      <c r="G1945"/>
      <c r="H1945"/>
      <c r="I1945"/>
      <c r="J1945"/>
    </row>
    <row r="1946" spans="1:10">
      <c r="A1946"/>
      <c r="B1946"/>
      <c r="C1946"/>
      <c r="D1946" s="877"/>
      <c r="E1946"/>
      <c r="F1946"/>
      <c r="G1946"/>
      <c r="H1946"/>
      <c r="I1946"/>
      <c r="J1946"/>
    </row>
    <row r="1947" spans="1:10">
      <c r="A1947"/>
      <c r="B1947"/>
      <c r="C1947"/>
      <c r="D1947" s="877"/>
      <c r="E1947"/>
      <c r="F1947"/>
      <c r="G1947"/>
      <c r="H1947"/>
      <c r="I1947"/>
      <c r="J1947"/>
    </row>
    <row r="1948" spans="1:10">
      <c r="A1948"/>
      <c r="B1948"/>
      <c r="C1948"/>
      <c r="D1948" s="877"/>
      <c r="E1948"/>
      <c r="F1948"/>
      <c r="G1948"/>
      <c r="H1948"/>
      <c r="I1948"/>
      <c r="J1948"/>
    </row>
    <row r="1949" spans="1:10">
      <c r="A1949"/>
      <c r="B1949"/>
      <c r="C1949"/>
      <c r="D1949" s="877"/>
      <c r="E1949"/>
      <c r="F1949"/>
      <c r="G1949"/>
      <c r="H1949"/>
      <c r="I1949"/>
      <c r="J1949"/>
    </row>
    <row r="1950" spans="1:10">
      <c r="A1950"/>
      <c r="B1950"/>
      <c r="C1950"/>
      <c r="D1950" s="877"/>
      <c r="E1950"/>
      <c r="F1950"/>
      <c r="G1950"/>
      <c r="H1950"/>
      <c r="I1950"/>
      <c r="J1950"/>
    </row>
    <row r="1951" spans="1:10">
      <c r="A1951"/>
      <c r="B1951"/>
      <c r="C1951"/>
      <c r="D1951" s="877"/>
      <c r="E1951"/>
      <c r="F1951"/>
      <c r="G1951"/>
      <c r="H1951"/>
      <c r="I1951"/>
      <c r="J1951"/>
    </row>
    <row r="1952" spans="1:10">
      <c r="A1952"/>
      <c r="B1952"/>
      <c r="C1952"/>
      <c r="D1952" s="877"/>
      <c r="E1952"/>
      <c r="F1952"/>
      <c r="G1952"/>
      <c r="H1952"/>
      <c r="I1952"/>
      <c r="J1952"/>
    </row>
    <row r="1953" spans="1:10">
      <c r="A1953"/>
      <c r="B1953"/>
      <c r="C1953"/>
      <c r="D1953" s="877"/>
      <c r="E1953"/>
      <c r="F1953"/>
      <c r="G1953"/>
      <c r="H1953"/>
      <c r="I1953"/>
      <c r="J1953"/>
    </row>
    <row r="1954" spans="1:10">
      <c r="A1954"/>
      <c r="B1954"/>
      <c r="C1954"/>
      <c r="D1954" s="877"/>
      <c r="E1954"/>
      <c r="F1954"/>
      <c r="G1954"/>
      <c r="H1954"/>
      <c r="I1954"/>
      <c r="J1954"/>
    </row>
    <row r="1955" spans="1:10">
      <c r="A1955"/>
      <c r="B1955"/>
      <c r="C1955"/>
      <c r="D1955" s="877"/>
      <c r="E1955"/>
      <c r="F1955"/>
      <c r="G1955"/>
      <c r="H1955"/>
      <c r="I1955"/>
      <c r="J1955"/>
    </row>
    <row r="1956" spans="1:10">
      <c r="A1956"/>
      <c r="B1956"/>
      <c r="C1956"/>
      <c r="D1956" s="877"/>
      <c r="E1956"/>
      <c r="F1956"/>
      <c r="G1956"/>
      <c r="H1956"/>
      <c r="I1956"/>
      <c r="J1956"/>
    </row>
    <row r="1957" spans="1:10">
      <c r="A1957"/>
      <c r="B1957"/>
      <c r="C1957"/>
      <c r="D1957" s="877"/>
      <c r="E1957"/>
      <c r="F1957"/>
      <c r="G1957"/>
      <c r="H1957"/>
      <c r="I1957"/>
      <c r="J1957"/>
    </row>
    <row r="1958" spans="1:10">
      <c r="A1958"/>
      <c r="B1958"/>
      <c r="C1958"/>
      <c r="D1958" s="877"/>
      <c r="E1958"/>
      <c r="F1958"/>
      <c r="G1958"/>
      <c r="H1958"/>
      <c r="I1958"/>
      <c r="J1958"/>
    </row>
    <row r="1959" spans="1:10">
      <c r="A1959"/>
      <c r="B1959"/>
      <c r="C1959"/>
      <c r="D1959" s="877"/>
      <c r="E1959"/>
      <c r="F1959"/>
      <c r="G1959"/>
      <c r="H1959"/>
      <c r="I1959"/>
      <c r="J1959"/>
    </row>
    <row r="1960" spans="1:10">
      <c r="A1960"/>
      <c r="B1960"/>
      <c r="C1960"/>
      <c r="D1960" s="877"/>
      <c r="E1960"/>
      <c r="F1960"/>
      <c r="G1960"/>
      <c r="H1960"/>
      <c r="I1960"/>
      <c r="J1960"/>
    </row>
    <row r="1961" spans="1:10">
      <c r="A1961"/>
      <c r="B1961"/>
      <c r="C1961"/>
      <c r="D1961" s="877"/>
      <c r="E1961"/>
      <c r="F1961"/>
      <c r="G1961"/>
      <c r="H1961"/>
      <c r="I1961"/>
      <c r="J1961"/>
    </row>
    <row r="1962" spans="1:10">
      <c r="A1962"/>
      <c r="B1962"/>
      <c r="C1962"/>
      <c r="D1962" s="877"/>
      <c r="E1962"/>
      <c r="F1962"/>
      <c r="G1962"/>
      <c r="H1962"/>
      <c r="I1962"/>
      <c r="J1962"/>
    </row>
    <row r="1963" spans="1:10">
      <c r="A1963"/>
      <c r="B1963"/>
      <c r="C1963"/>
      <c r="D1963" s="877"/>
      <c r="E1963"/>
      <c r="F1963"/>
      <c r="G1963"/>
      <c r="H1963"/>
      <c r="I1963"/>
      <c r="J1963"/>
    </row>
    <row r="1964" spans="1:10">
      <c r="A1964"/>
      <c r="B1964"/>
      <c r="C1964"/>
      <c r="D1964" s="877"/>
      <c r="E1964"/>
      <c r="F1964"/>
      <c r="G1964"/>
      <c r="H1964"/>
      <c r="I1964"/>
      <c r="J1964"/>
    </row>
    <row r="1965" spans="1:10">
      <c r="A1965"/>
      <c r="B1965"/>
      <c r="C1965"/>
      <c r="D1965" s="877"/>
      <c r="E1965"/>
      <c r="F1965"/>
      <c r="G1965"/>
      <c r="H1965"/>
      <c r="I1965"/>
      <c r="J1965"/>
    </row>
    <row r="1966" spans="1:10">
      <c r="A1966"/>
      <c r="B1966"/>
      <c r="C1966"/>
      <c r="D1966" s="877"/>
      <c r="E1966"/>
      <c r="F1966"/>
      <c r="G1966"/>
      <c r="H1966"/>
      <c r="I1966"/>
      <c r="J1966"/>
    </row>
    <row r="1967" spans="1:10">
      <c r="A1967"/>
      <c r="B1967"/>
      <c r="C1967"/>
      <c r="D1967" s="877"/>
      <c r="E1967"/>
      <c r="F1967"/>
      <c r="G1967"/>
      <c r="H1967"/>
      <c r="I1967"/>
      <c r="J1967"/>
    </row>
    <row r="1968" spans="1:10">
      <c r="A1968"/>
      <c r="B1968"/>
      <c r="C1968"/>
      <c r="D1968" s="877"/>
      <c r="E1968"/>
      <c r="F1968"/>
      <c r="G1968"/>
      <c r="H1968"/>
      <c r="I1968"/>
      <c r="J1968"/>
    </row>
    <row r="1969" spans="1:10">
      <c r="A1969"/>
      <c r="B1969"/>
      <c r="C1969"/>
      <c r="D1969" s="877"/>
      <c r="E1969"/>
      <c r="F1969"/>
      <c r="G1969"/>
      <c r="H1969"/>
      <c r="I1969"/>
      <c r="J1969"/>
    </row>
    <row r="1970" spans="1:10">
      <c r="A1970"/>
      <c r="B1970"/>
      <c r="C1970"/>
      <c r="D1970" s="877"/>
      <c r="E1970"/>
      <c r="F1970"/>
      <c r="G1970"/>
      <c r="H1970"/>
      <c r="I1970"/>
      <c r="J1970"/>
    </row>
    <row r="1971" spans="1:10">
      <c r="A1971"/>
      <c r="B1971"/>
      <c r="C1971"/>
      <c r="D1971" s="877"/>
      <c r="E1971"/>
      <c r="F1971"/>
      <c r="G1971"/>
      <c r="H1971"/>
      <c r="I1971"/>
      <c r="J1971"/>
    </row>
    <row r="1972" spans="1:10">
      <c r="A1972"/>
      <c r="B1972"/>
      <c r="C1972"/>
      <c r="D1972" s="877"/>
      <c r="E1972"/>
      <c r="F1972"/>
      <c r="G1972"/>
      <c r="H1972"/>
      <c r="I1972"/>
      <c r="J1972"/>
    </row>
    <row r="1973" spans="1:10">
      <c r="A1973"/>
      <c r="B1973"/>
      <c r="C1973"/>
      <c r="D1973" s="877"/>
      <c r="E1973"/>
      <c r="F1973"/>
      <c r="G1973"/>
      <c r="H1973"/>
      <c r="I1973"/>
      <c r="J1973"/>
    </row>
    <row r="1974" spans="1:10">
      <c r="A1974"/>
      <c r="B1974"/>
      <c r="C1974"/>
      <c r="D1974" s="877"/>
      <c r="E1974"/>
      <c r="F1974"/>
      <c r="G1974"/>
      <c r="H1974"/>
      <c r="I1974"/>
      <c r="J1974"/>
    </row>
    <row r="1975" spans="1:10">
      <c r="A1975"/>
      <c r="B1975"/>
      <c r="C1975"/>
      <c r="D1975" s="877"/>
      <c r="E1975"/>
      <c r="F1975"/>
      <c r="G1975"/>
      <c r="H1975"/>
      <c r="I1975"/>
      <c r="J1975"/>
    </row>
    <row r="1976" spans="1:10">
      <c r="A1976"/>
      <c r="B1976"/>
      <c r="C1976"/>
      <c r="D1976" s="877"/>
      <c r="E1976"/>
      <c r="F1976"/>
      <c r="G1976"/>
      <c r="H1976"/>
      <c r="I1976"/>
      <c r="J1976"/>
    </row>
    <row r="1977" spans="1:10">
      <c r="A1977"/>
      <c r="B1977"/>
      <c r="C1977"/>
      <c r="D1977" s="877"/>
      <c r="E1977"/>
      <c r="F1977"/>
      <c r="G1977"/>
      <c r="H1977"/>
      <c r="I1977"/>
      <c r="J1977"/>
    </row>
    <row r="1978" spans="1:10">
      <c r="A1978"/>
      <c r="B1978"/>
      <c r="C1978"/>
      <c r="D1978" s="877"/>
      <c r="E1978"/>
      <c r="F1978"/>
      <c r="G1978"/>
      <c r="H1978"/>
      <c r="I1978"/>
      <c r="J1978"/>
    </row>
    <row r="1979" spans="1:10">
      <c r="A1979"/>
      <c r="B1979"/>
      <c r="C1979"/>
      <c r="D1979" s="877"/>
      <c r="E1979"/>
      <c r="F1979"/>
      <c r="G1979"/>
      <c r="H1979"/>
      <c r="I1979"/>
      <c r="J1979"/>
    </row>
    <row r="1980" spans="1:10">
      <c r="A1980"/>
      <c r="B1980"/>
      <c r="C1980"/>
      <c r="D1980" s="877"/>
      <c r="E1980"/>
      <c r="F1980"/>
      <c r="G1980"/>
      <c r="H1980"/>
      <c r="I1980"/>
      <c r="J1980"/>
    </row>
    <row r="1981" spans="1:10">
      <c r="A1981"/>
      <c r="B1981"/>
      <c r="C1981"/>
      <c r="D1981" s="877"/>
      <c r="E1981"/>
      <c r="F1981"/>
      <c r="G1981"/>
      <c r="H1981"/>
      <c r="I1981"/>
      <c r="J1981"/>
    </row>
    <row r="1982" spans="1:10">
      <c r="A1982"/>
      <c r="B1982"/>
      <c r="C1982"/>
      <c r="D1982" s="877"/>
      <c r="E1982"/>
      <c r="F1982"/>
      <c r="G1982"/>
      <c r="H1982"/>
      <c r="I1982"/>
      <c r="J1982"/>
    </row>
    <row r="1983" spans="1:10">
      <c r="A1983"/>
      <c r="B1983"/>
      <c r="C1983"/>
      <c r="D1983" s="877"/>
      <c r="E1983"/>
      <c r="F1983"/>
      <c r="G1983"/>
      <c r="H1983"/>
      <c r="I1983"/>
      <c r="J1983"/>
    </row>
    <row r="1984" spans="1:10">
      <c r="A1984"/>
      <c r="B1984"/>
      <c r="C1984"/>
      <c r="D1984" s="877"/>
      <c r="E1984"/>
      <c r="F1984"/>
      <c r="G1984"/>
      <c r="H1984"/>
      <c r="I1984"/>
      <c r="J1984"/>
    </row>
    <row r="1985" spans="1:10">
      <c r="A1985"/>
      <c r="B1985"/>
      <c r="C1985"/>
      <c r="D1985" s="877"/>
      <c r="E1985"/>
      <c r="F1985"/>
      <c r="G1985"/>
      <c r="H1985"/>
      <c r="I1985"/>
      <c r="J1985"/>
    </row>
    <row r="1986" spans="1:10">
      <c r="A1986"/>
      <c r="B1986"/>
      <c r="C1986"/>
      <c r="D1986" s="877"/>
      <c r="E1986"/>
      <c r="F1986"/>
      <c r="G1986"/>
      <c r="H1986"/>
      <c r="I1986"/>
      <c r="J1986"/>
    </row>
    <row r="1987" spans="1:10">
      <c r="A1987"/>
      <c r="B1987"/>
      <c r="C1987"/>
      <c r="D1987" s="877"/>
      <c r="E1987"/>
      <c r="F1987"/>
      <c r="G1987"/>
      <c r="H1987"/>
      <c r="I1987"/>
      <c r="J1987"/>
    </row>
    <row r="1988" spans="1:10">
      <c r="A1988"/>
      <c r="B1988"/>
      <c r="C1988"/>
      <c r="D1988" s="877"/>
      <c r="E1988"/>
      <c r="F1988"/>
      <c r="G1988"/>
      <c r="H1988"/>
      <c r="I1988"/>
      <c r="J1988"/>
    </row>
    <row r="1989" spans="1:10">
      <c r="A1989"/>
      <c r="B1989"/>
      <c r="C1989"/>
      <c r="D1989" s="877"/>
      <c r="E1989"/>
      <c r="F1989"/>
      <c r="G1989"/>
      <c r="H1989"/>
      <c r="I1989"/>
      <c r="J1989"/>
    </row>
    <row r="1990" spans="1:10">
      <c r="A1990"/>
      <c r="B1990"/>
      <c r="C1990"/>
      <c r="D1990" s="877"/>
      <c r="E1990"/>
      <c r="F1990"/>
      <c r="G1990"/>
      <c r="H1990"/>
      <c r="I1990"/>
      <c r="J1990"/>
    </row>
    <row r="1991" spans="1:10">
      <c r="A1991"/>
      <c r="B1991"/>
      <c r="C1991"/>
      <c r="D1991" s="877"/>
      <c r="E1991"/>
      <c r="F1991"/>
      <c r="G1991"/>
      <c r="H1991"/>
      <c r="I1991"/>
      <c r="J1991"/>
    </row>
    <row r="1992" spans="1:10">
      <c r="A1992"/>
      <c r="B1992"/>
      <c r="C1992"/>
      <c r="D1992" s="877"/>
      <c r="E1992"/>
      <c r="F1992"/>
      <c r="G1992"/>
      <c r="H1992"/>
      <c r="I1992"/>
      <c r="J1992"/>
    </row>
    <row r="1993" spans="1:10">
      <c r="A1993"/>
      <c r="B1993"/>
      <c r="C1993"/>
      <c r="D1993" s="877"/>
      <c r="E1993"/>
      <c r="F1993"/>
      <c r="G1993"/>
      <c r="H1993"/>
      <c r="I1993"/>
      <c r="J1993"/>
    </row>
    <row r="1994" spans="1:10">
      <c r="A1994"/>
      <c r="B1994"/>
      <c r="C1994"/>
      <c r="D1994" s="877"/>
      <c r="E1994"/>
      <c r="F1994"/>
      <c r="G1994"/>
      <c r="H1994"/>
      <c r="I1994"/>
      <c r="J1994"/>
    </row>
    <row r="1995" spans="1:10">
      <c r="A1995"/>
      <c r="B1995"/>
      <c r="C1995"/>
      <c r="D1995" s="877"/>
      <c r="E1995"/>
      <c r="F1995"/>
      <c r="G1995"/>
      <c r="H1995"/>
      <c r="I1995"/>
      <c r="J1995"/>
    </row>
    <row r="1996" spans="1:10">
      <c r="A1996"/>
      <c r="B1996"/>
      <c r="C1996"/>
      <c r="D1996" s="877"/>
      <c r="E1996"/>
      <c r="F1996"/>
      <c r="G1996"/>
      <c r="H1996"/>
      <c r="I1996"/>
      <c r="J1996"/>
    </row>
    <row r="1997" spans="1:10">
      <c r="A1997"/>
      <c r="B1997"/>
      <c r="C1997"/>
      <c r="D1997" s="877"/>
      <c r="E1997"/>
      <c r="F1997"/>
      <c r="G1997"/>
      <c r="H1997"/>
      <c r="I1997"/>
      <c r="J1997"/>
    </row>
    <row r="1998" spans="1:10">
      <c r="A1998"/>
      <c r="B1998"/>
      <c r="C1998"/>
      <c r="D1998" s="877"/>
      <c r="E1998"/>
      <c r="F1998"/>
      <c r="G1998"/>
      <c r="H1998"/>
      <c r="I1998"/>
      <c r="J1998"/>
    </row>
    <row r="1999" spans="1:10">
      <c r="A1999"/>
      <c r="B1999"/>
      <c r="C1999"/>
      <c r="D1999" s="877"/>
      <c r="E1999"/>
      <c r="F1999"/>
      <c r="G1999"/>
      <c r="H1999"/>
      <c r="I1999"/>
      <c r="J1999"/>
    </row>
    <row r="2000" spans="1:10">
      <c r="A2000"/>
      <c r="B2000"/>
      <c r="C2000"/>
      <c r="D2000" s="877"/>
      <c r="E2000"/>
      <c r="F2000"/>
      <c r="G2000"/>
      <c r="H2000"/>
      <c r="I2000"/>
      <c r="J2000"/>
    </row>
    <row r="2001" spans="1:10">
      <c r="A2001"/>
      <c r="B2001"/>
      <c r="C2001"/>
      <c r="D2001" s="877"/>
      <c r="E2001"/>
      <c r="F2001"/>
      <c r="G2001"/>
      <c r="H2001"/>
      <c r="I2001"/>
      <c r="J2001"/>
    </row>
    <row r="2002" spans="1:10">
      <c r="A2002"/>
      <c r="B2002"/>
      <c r="C2002"/>
      <c r="D2002" s="877"/>
      <c r="E2002"/>
      <c r="F2002"/>
      <c r="G2002"/>
      <c r="H2002"/>
      <c r="I2002"/>
      <c r="J2002"/>
    </row>
    <row r="2003" spans="1:10">
      <c r="A2003"/>
      <c r="B2003"/>
      <c r="C2003"/>
      <c r="D2003" s="877"/>
      <c r="E2003"/>
      <c r="F2003"/>
      <c r="G2003"/>
      <c r="H2003"/>
      <c r="I2003"/>
      <c r="J2003"/>
    </row>
    <row r="2004" spans="1:10">
      <c r="A2004"/>
      <c r="B2004"/>
      <c r="C2004"/>
      <c r="D2004" s="877"/>
      <c r="E2004"/>
      <c r="F2004"/>
      <c r="G2004"/>
      <c r="H2004"/>
      <c r="I2004"/>
      <c r="J2004"/>
    </row>
    <row r="2005" spans="1:10">
      <c r="A2005"/>
      <c r="B2005"/>
      <c r="C2005"/>
      <c r="D2005" s="877"/>
      <c r="E2005"/>
      <c r="F2005"/>
      <c r="G2005"/>
      <c r="H2005"/>
      <c r="I2005"/>
      <c r="J2005"/>
    </row>
    <row r="2006" spans="1:10">
      <c r="A2006"/>
      <c r="B2006"/>
      <c r="C2006"/>
      <c r="D2006" s="877"/>
      <c r="E2006"/>
      <c r="F2006"/>
      <c r="G2006"/>
      <c r="H2006"/>
      <c r="I2006"/>
      <c r="J2006"/>
    </row>
    <row r="2007" spans="1:10">
      <c r="A2007"/>
      <c r="B2007"/>
      <c r="C2007"/>
      <c r="D2007" s="877"/>
      <c r="E2007"/>
      <c r="F2007"/>
      <c r="G2007"/>
      <c r="H2007"/>
      <c r="I2007"/>
      <c r="J2007"/>
    </row>
    <row r="2008" spans="1:10">
      <c r="A2008"/>
      <c r="B2008"/>
      <c r="C2008"/>
      <c r="D2008" s="877"/>
      <c r="E2008"/>
      <c r="F2008"/>
      <c r="G2008"/>
      <c r="H2008"/>
      <c r="I2008"/>
      <c r="J2008"/>
    </row>
    <row r="2009" spans="1:10">
      <c r="A2009"/>
      <c r="B2009"/>
      <c r="C2009"/>
      <c r="D2009" s="877"/>
      <c r="E2009"/>
      <c r="F2009"/>
      <c r="G2009"/>
      <c r="H2009"/>
      <c r="I2009"/>
      <c r="J2009"/>
    </row>
    <row r="2010" spans="1:10">
      <c r="A2010"/>
      <c r="B2010"/>
      <c r="C2010"/>
      <c r="D2010" s="877"/>
      <c r="E2010"/>
      <c r="F2010"/>
      <c r="G2010"/>
      <c r="H2010"/>
      <c r="I2010"/>
      <c r="J2010"/>
    </row>
    <row r="2011" spans="1:10">
      <c r="A2011"/>
      <c r="B2011"/>
      <c r="C2011"/>
      <c r="D2011" s="877"/>
      <c r="E2011"/>
      <c r="F2011"/>
      <c r="G2011"/>
      <c r="H2011"/>
      <c r="I2011"/>
      <c r="J2011"/>
    </row>
    <row r="2012" spans="1:10">
      <c r="A2012"/>
      <c r="B2012"/>
      <c r="C2012"/>
      <c r="D2012" s="877"/>
      <c r="E2012"/>
      <c r="F2012"/>
      <c r="G2012"/>
      <c r="H2012"/>
      <c r="I2012"/>
      <c r="J2012"/>
    </row>
    <row r="2013" spans="1:10">
      <c r="A2013"/>
      <c r="B2013"/>
      <c r="C2013"/>
      <c r="D2013" s="877"/>
      <c r="E2013"/>
      <c r="F2013"/>
      <c r="G2013"/>
      <c r="H2013"/>
      <c r="I2013"/>
      <c r="J2013"/>
    </row>
    <row r="2014" spans="1:10">
      <c r="A2014"/>
      <c r="B2014"/>
      <c r="C2014"/>
      <c r="D2014" s="877"/>
      <c r="E2014"/>
      <c r="F2014"/>
      <c r="G2014"/>
      <c r="H2014"/>
      <c r="I2014"/>
      <c r="J2014"/>
    </row>
    <row r="2015" spans="1:10">
      <c r="A2015"/>
      <c r="B2015"/>
      <c r="C2015"/>
      <c r="D2015" s="877"/>
      <c r="E2015"/>
      <c r="F2015"/>
      <c r="G2015"/>
      <c r="H2015"/>
      <c r="I2015"/>
      <c r="J2015"/>
    </row>
    <row r="2016" spans="1:10">
      <c r="A2016"/>
      <c r="B2016"/>
      <c r="C2016"/>
      <c r="D2016" s="877"/>
      <c r="E2016"/>
      <c r="F2016"/>
      <c r="G2016"/>
      <c r="H2016"/>
      <c r="I2016"/>
      <c r="J2016"/>
    </row>
    <row r="2017" spans="1:10">
      <c r="A2017"/>
      <c r="B2017"/>
      <c r="C2017"/>
      <c r="D2017" s="877"/>
      <c r="E2017"/>
      <c r="F2017"/>
      <c r="G2017"/>
      <c r="H2017"/>
      <c r="I2017"/>
      <c r="J2017"/>
    </row>
    <row r="2018" spans="1:10">
      <c r="A2018"/>
      <c r="B2018"/>
      <c r="C2018"/>
      <c r="D2018" s="877"/>
      <c r="E2018"/>
      <c r="F2018"/>
      <c r="G2018"/>
      <c r="H2018"/>
      <c r="I2018"/>
      <c r="J2018"/>
    </row>
    <row r="2019" spans="1:10">
      <c r="A2019"/>
      <c r="B2019"/>
      <c r="C2019"/>
      <c r="D2019" s="877"/>
      <c r="E2019"/>
      <c r="F2019"/>
      <c r="G2019"/>
      <c r="H2019"/>
      <c r="I2019"/>
      <c r="J2019"/>
    </row>
    <row r="2020" spans="1:10">
      <c r="A2020"/>
      <c r="B2020"/>
      <c r="C2020"/>
      <c r="D2020" s="877"/>
      <c r="E2020"/>
      <c r="F2020"/>
      <c r="G2020"/>
      <c r="H2020"/>
      <c r="I2020"/>
      <c r="J2020"/>
    </row>
    <row r="2021" spans="1:10">
      <c r="A2021"/>
      <c r="B2021"/>
      <c r="C2021"/>
      <c r="D2021" s="877"/>
      <c r="E2021"/>
      <c r="F2021"/>
      <c r="G2021"/>
      <c r="H2021"/>
      <c r="I2021"/>
      <c r="J2021"/>
    </row>
    <row r="2022" spans="1:10">
      <c r="A2022"/>
      <c r="B2022"/>
      <c r="C2022"/>
      <c r="D2022" s="877"/>
      <c r="E2022"/>
      <c r="F2022"/>
      <c r="G2022"/>
      <c r="H2022"/>
      <c r="I2022"/>
      <c r="J2022"/>
    </row>
    <row r="2023" spans="1:10">
      <c r="A2023"/>
      <c r="B2023"/>
      <c r="C2023"/>
      <c r="D2023" s="877"/>
      <c r="E2023"/>
      <c r="F2023"/>
      <c r="G2023"/>
      <c r="H2023"/>
      <c r="I2023"/>
      <c r="J2023"/>
    </row>
    <row r="2024" spans="1:10">
      <c r="A2024"/>
      <c r="B2024"/>
      <c r="C2024"/>
      <c r="D2024" s="877"/>
      <c r="E2024"/>
      <c r="F2024"/>
      <c r="G2024"/>
      <c r="H2024"/>
      <c r="I2024"/>
      <c r="J2024"/>
    </row>
    <row r="2025" spans="1:10">
      <c r="A2025"/>
      <c r="B2025"/>
      <c r="C2025"/>
      <c r="D2025" s="877"/>
      <c r="E2025"/>
      <c r="F2025"/>
      <c r="G2025"/>
      <c r="H2025"/>
      <c r="I2025"/>
      <c r="J2025"/>
    </row>
    <row r="2026" spans="1:10">
      <c r="A2026"/>
      <c r="B2026"/>
      <c r="C2026"/>
      <c r="D2026" s="877"/>
      <c r="E2026"/>
      <c r="F2026"/>
      <c r="G2026"/>
      <c r="H2026"/>
      <c r="I2026"/>
      <c r="J2026"/>
    </row>
    <row r="2027" spans="1:10">
      <c r="A2027"/>
      <c r="B2027"/>
      <c r="C2027"/>
      <c r="D2027" s="877"/>
      <c r="E2027"/>
      <c r="F2027"/>
      <c r="G2027"/>
      <c r="H2027"/>
      <c r="I2027"/>
      <c r="J2027"/>
    </row>
    <row r="2028" spans="1:10">
      <c r="A2028"/>
      <c r="B2028"/>
      <c r="C2028"/>
      <c r="D2028" s="877"/>
      <c r="E2028"/>
      <c r="F2028"/>
      <c r="G2028"/>
      <c r="H2028"/>
      <c r="I2028"/>
      <c r="J2028"/>
    </row>
    <row r="2029" spans="1:10">
      <c r="A2029"/>
      <c r="B2029"/>
      <c r="C2029"/>
      <c r="D2029" s="877"/>
      <c r="E2029"/>
      <c r="F2029"/>
      <c r="G2029"/>
      <c r="H2029"/>
      <c r="I2029"/>
      <c r="J2029"/>
    </row>
    <row r="2030" spans="1:10">
      <c r="A2030"/>
      <c r="B2030"/>
      <c r="C2030"/>
      <c r="D2030" s="877"/>
      <c r="E2030"/>
      <c r="F2030"/>
      <c r="G2030"/>
      <c r="H2030"/>
      <c r="I2030"/>
      <c r="J2030"/>
    </row>
    <row r="2031" spans="1:10">
      <c r="A2031"/>
      <c r="B2031"/>
      <c r="C2031"/>
      <c r="D2031" s="877"/>
      <c r="E2031"/>
      <c r="F2031"/>
      <c r="G2031"/>
      <c r="H2031"/>
      <c r="I2031"/>
      <c r="J2031"/>
    </row>
    <row r="2032" spans="1:10">
      <c r="A2032"/>
      <c r="B2032"/>
      <c r="C2032"/>
      <c r="D2032" s="877"/>
      <c r="E2032"/>
      <c r="F2032"/>
      <c r="G2032"/>
      <c r="H2032"/>
      <c r="I2032"/>
      <c r="J2032"/>
    </row>
    <row r="2033" spans="1:10">
      <c r="A2033"/>
      <c r="B2033"/>
      <c r="C2033"/>
      <c r="D2033" s="877"/>
      <c r="E2033"/>
      <c r="F2033"/>
      <c r="G2033"/>
      <c r="H2033"/>
      <c r="I2033"/>
      <c r="J2033"/>
    </row>
    <row r="2034" spans="1:10">
      <c r="A2034"/>
      <c r="B2034"/>
      <c r="C2034"/>
      <c r="D2034" s="877"/>
      <c r="E2034"/>
      <c r="F2034"/>
      <c r="G2034"/>
      <c r="H2034"/>
      <c r="I2034"/>
      <c r="J2034"/>
    </row>
    <row r="2035" spans="1:10">
      <c r="A2035"/>
      <c r="B2035"/>
      <c r="C2035"/>
      <c r="D2035" s="877"/>
      <c r="E2035"/>
      <c r="F2035"/>
      <c r="G2035"/>
      <c r="H2035"/>
      <c r="I2035"/>
      <c r="J2035"/>
    </row>
    <row r="2036" spans="1:10">
      <c r="A2036"/>
      <c r="B2036"/>
      <c r="C2036"/>
      <c r="D2036" s="877"/>
      <c r="E2036"/>
      <c r="F2036"/>
      <c r="G2036"/>
      <c r="H2036"/>
      <c r="I2036"/>
      <c r="J2036"/>
    </row>
    <row r="2037" spans="1:10">
      <c r="A2037"/>
      <c r="B2037"/>
      <c r="C2037"/>
      <c r="D2037" s="877"/>
      <c r="E2037"/>
      <c r="F2037"/>
      <c r="G2037"/>
      <c r="H2037"/>
      <c r="I2037"/>
      <c r="J2037"/>
    </row>
    <row r="2038" spans="1:10">
      <c r="A2038"/>
      <c r="B2038"/>
      <c r="C2038"/>
      <c r="D2038" s="877"/>
      <c r="E2038"/>
      <c r="F2038"/>
      <c r="G2038"/>
      <c r="H2038"/>
      <c r="I2038"/>
      <c r="J2038"/>
    </row>
    <row r="2039" spans="1:10">
      <c r="A2039"/>
      <c r="B2039"/>
      <c r="C2039"/>
      <c r="D2039" s="877"/>
      <c r="E2039"/>
      <c r="F2039"/>
      <c r="G2039"/>
      <c r="H2039"/>
      <c r="I2039"/>
      <c r="J2039"/>
    </row>
    <row r="2040" spans="1:10">
      <c r="A2040"/>
      <c r="B2040"/>
      <c r="C2040"/>
      <c r="D2040" s="877"/>
      <c r="E2040"/>
      <c r="F2040"/>
      <c r="G2040"/>
      <c r="H2040"/>
      <c r="I2040"/>
      <c r="J2040"/>
    </row>
    <row r="2041" spans="1:10">
      <c r="A2041"/>
      <c r="B2041"/>
      <c r="C2041"/>
      <c r="D2041" s="877"/>
      <c r="E2041"/>
      <c r="F2041"/>
      <c r="G2041"/>
      <c r="H2041"/>
      <c r="I2041"/>
      <c r="J2041"/>
    </row>
    <row r="2042" spans="1:10">
      <c r="A2042"/>
      <c r="B2042"/>
      <c r="C2042"/>
      <c r="D2042" s="877"/>
      <c r="E2042"/>
      <c r="F2042"/>
      <c r="G2042"/>
      <c r="H2042"/>
      <c r="I2042"/>
      <c r="J2042"/>
    </row>
    <row r="2043" spans="1:10">
      <c r="A2043"/>
      <c r="B2043"/>
      <c r="C2043"/>
      <c r="D2043" s="877"/>
      <c r="E2043"/>
      <c r="F2043"/>
      <c r="G2043"/>
      <c r="H2043"/>
      <c r="I2043"/>
      <c r="J2043"/>
    </row>
    <row r="2044" spans="1:10">
      <c r="A2044"/>
      <c r="B2044"/>
      <c r="C2044"/>
      <c r="D2044" s="877"/>
      <c r="E2044"/>
      <c r="F2044"/>
      <c r="G2044"/>
      <c r="H2044"/>
      <c r="I2044"/>
      <c r="J2044"/>
    </row>
    <row r="2045" spans="1:10">
      <c r="A2045"/>
      <c r="B2045"/>
      <c r="C2045"/>
      <c r="D2045" s="877"/>
      <c r="E2045"/>
      <c r="F2045"/>
      <c r="G2045"/>
      <c r="H2045"/>
      <c r="I2045"/>
      <c r="J2045"/>
    </row>
    <row r="2046" spans="1:10">
      <c r="A2046"/>
      <c r="B2046"/>
      <c r="C2046"/>
      <c r="D2046" s="877"/>
      <c r="E2046"/>
      <c r="F2046"/>
      <c r="G2046"/>
      <c r="H2046"/>
      <c r="I2046"/>
      <c r="J2046"/>
    </row>
    <row r="2047" spans="1:10">
      <c r="A2047"/>
      <c r="B2047"/>
      <c r="C2047"/>
      <c r="D2047" s="877"/>
      <c r="E2047"/>
      <c r="F2047"/>
      <c r="G2047"/>
      <c r="H2047"/>
      <c r="I2047"/>
      <c r="J2047"/>
    </row>
    <row r="2048" spans="1:10">
      <c r="A2048"/>
      <c r="B2048"/>
      <c r="C2048"/>
      <c r="D2048" s="877"/>
      <c r="E2048"/>
      <c r="F2048"/>
      <c r="G2048"/>
      <c r="H2048"/>
      <c r="I2048"/>
      <c r="J2048"/>
    </row>
    <row r="2049" spans="1:10">
      <c r="A2049"/>
      <c r="B2049"/>
      <c r="C2049"/>
      <c r="D2049" s="877"/>
      <c r="E2049"/>
      <c r="F2049"/>
      <c r="G2049"/>
      <c r="H2049"/>
      <c r="I2049"/>
      <c r="J2049"/>
    </row>
    <row r="2050" spans="1:10">
      <c r="A2050"/>
      <c r="B2050"/>
      <c r="C2050"/>
      <c r="D2050" s="877"/>
      <c r="E2050"/>
      <c r="F2050"/>
      <c r="G2050"/>
      <c r="H2050"/>
      <c r="I2050"/>
      <c r="J2050"/>
    </row>
    <row r="2051" spans="1:10">
      <c r="A2051"/>
      <c r="B2051"/>
      <c r="C2051"/>
      <c r="D2051" s="877"/>
      <c r="E2051"/>
      <c r="F2051"/>
      <c r="G2051"/>
      <c r="H2051"/>
      <c r="I2051"/>
      <c r="J2051"/>
    </row>
    <row r="2052" spans="1:10">
      <c r="A2052"/>
      <c r="B2052"/>
      <c r="C2052"/>
      <c r="D2052" s="877"/>
      <c r="E2052"/>
      <c r="F2052"/>
      <c r="G2052"/>
      <c r="H2052"/>
      <c r="I2052"/>
      <c r="J2052"/>
    </row>
    <row r="2053" spans="1:10">
      <c r="A2053"/>
      <c r="B2053"/>
      <c r="C2053"/>
      <c r="D2053" s="877"/>
      <c r="E2053"/>
      <c r="F2053"/>
      <c r="G2053"/>
      <c r="H2053"/>
      <c r="I2053"/>
      <c r="J2053"/>
    </row>
    <row r="2054" spans="1:10">
      <c r="A2054"/>
      <c r="B2054"/>
      <c r="C2054"/>
      <c r="D2054" s="877"/>
      <c r="E2054"/>
      <c r="F2054"/>
      <c r="G2054"/>
      <c r="H2054"/>
      <c r="I2054"/>
      <c r="J2054"/>
    </row>
    <row r="2055" spans="1:10">
      <c r="A2055"/>
      <c r="B2055"/>
      <c r="C2055"/>
      <c r="D2055" s="877"/>
      <c r="E2055"/>
      <c r="F2055"/>
      <c r="G2055"/>
      <c r="H2055"/>
      <c r="I2055"/>
      <c r="J2055"/>
    </row>
    <row r="2056" spans="1:10">
      <c r="A2056"/>
      <c r="B2056"/>
      <c r="C2056"/>
      <c r="D2056" s="877"/>
      <c r="E2056"/>
      <c r="F2056"/>
      <c r="G2056"/>
      <c r="H2056"/>
      <c r="I2056"/>
      <c r="J2056"/>
    </row>
    <row r="2057" spans="1:10">
      <c r="A2057"/>
      <c r="B2057"/>
      <c r="C2057"/>
      <c r="D2057" s="877"/>
      <c r="E2057"/>
      <c r="F2057"/>
      <c r="G2057"/>
      <c r="H2057"/>
      <c r="I2057"/>
      <c r="J2057"/>
    </row>
    <row r="2058" spans="1:10">
      <c r="A2058"/>
      <c r="B2058"/>
      <c r="C2058"/>
      <c r="D2058" s="877"/>
      <c r="E2058"/>
      <c r="F2058"/>
      <c r="G2058"/>
      <c r="H2058"/>
      <c r="I2058"/>
      <c r="J2058"/>
    </row>
    <row r="2059" spans="1:10">
      <c r="A2059"/>
      <c r="B2059"/>
      <c r="C2059"/>
      <c r="D2059" s="877"/>
      <c r="E2059"/>
      <c r="F2059"/>
      <c r="G2059"/>
      <c r="H2059"/>
      <c r="I2059"/>
      <c r="J2059"/>
    </row>
    <row r="2060" spans="1:10">
      <c r="A2060"/>
      <c r="B2060"/>
      <c r="C2060"/>
      <c r="D2060" s="877"/>
      <c r="E2060"/>
      <c r="F2060"/>
      <c r="G2060"/>
      <c r="H2060"/>
      <c r="I2060"/>
      <c r="J2060"/>
    </row>
    <row r="2061" spans="1:10">
      <c r="A2061"/>
      <c r="B2061"/>
      <c r="C2061"/>
      <c r="D2061" s="877"/>
      <c r="E2061"/>
      <c r="F2061"/>
      <c r="G2061"/>
      <c r="H2061"/>
      <c r="I2061"/>
      <c r="J2061"/>
    </row>
    <row r="2062" spans="1:10">
      <c r="A2062"/>
      <c r="B2062"/>
      <c r="C2062"/>
      <c r="D2062" s="877"/>
      <c r="E2062"/>
      <c r="F2062"/>
      <c r="G2062"/>
      <c r="H2062"/>
      <c r="I2062"/>
      <c r="J2062"/>
    </row>
    <row r="2063" spans="1:10">
      <c r="A2063"/>
      <c r="B2063"/>
      <c r="C2063"/>
      <c r="D2063" s="877"/>
      <c r="E2063"/>
      <c r="F2063"/>
      <c r="G2063"/>
      <c r="H2063"/>
      <c r="I2063"/>
      <c r="J2063"/>
    </row>
    <row r="2064" spans="1:10">
      <c r="A2064"/>
      <c r="B2064"/>
      <c r="C2064"/>
      <c r="D2064" s="877"/>
      <c r="E2064"/>
      <c r="F2064"/>
      <c r="G2064"/>
      <c r="H2064"/>
      <c r="I2064"/>
      <c r="J2064"/>
    </row>
    <row r="2065" spans="1:10">
      <c r="A2065"/>
      <c r="B2065"/>
      <c r="C2065"/>
      <c r="D2065" s="877"/>
      <c r="E2065"/>
      <c r="F2065"/>
      <c r="G2065"/>
      <c r="H2065"/>
      <c r="I2065"/>
      <c r="J2065"/>
    </row>
    <row r="2066" spans="1:10">
      <c r="A2066"/>
      <c r="B2066"/>
      <c r="C2066"/>
      <c r="D2066" s="877"/>
      <c r="E2066"/>
      <c r="F2066"/>
      <c r="G2066"/>
      <c r="H2066"/>
      <c r="I2066"/>
      <c r="J2066"/>
    </row>
    <row r="2067" spans="1:10">
      <c r="A2067"/>
      <c r="B2067"/>
      <c r="C2067"/>
      <c r="D2067" s="877"/>
      <c r="E2067"/>
      <c r="F2067"/>
      <c r="G2067"/>
      <c r="H2067"/>
      <c r="I2067"/>
      <c r="J2067"/>
    </row>
    <row r="2068" spans="1:10">
      <c r="A2068"/>
      <c r="B2068"/>
      <c r="C2068"/>
      <c r="D2068" s="877"/>
      <c r="E2068"/>
      <c r="F2068"/>
      <c r="G2068"/>
      <c r="H2068"/>
      <c r="I2068"/>
      <c r="J2068"/>
    </row>
    <row r="2069" spans="1:10">
      <c r="A2069"/>
      <c r="B2069"/>
      <c r="C2069"/>
      <c r="D2069" s="877"/>
      <c r="E2069"/>
      <c r="F2069"/>
      <c r="G2069"/>
      <c r="H2069"/>
      <c r="I2069"/>
      <c r="J2069"/>
    </row>
    <row r="2070" spans="1:10">
      <c r="A2070"/>
      <c r="B2070"/>
      <c r="C2070"/>
      <c r="D2070" s="877"/>
      <c r="E2070"/>
      <c r="F2070"/>
      <c r="G2070"/>
      <c r="H2070"/>
      <c r="I2070"/>
      <c r="J2070"/>
    </row>
    <row r="2071" spans="1:10">
      <c r="A2071"/>
      <c r="B2071"/>
      <c r="C2071"/>
      <c r="D2071" s="877"/>
      <c r="E2071"/>
      <c r="F2071"/>
      <c r="G2071"/>
      <c r="H2071"/>
      <c r="I2071"/>
      <c r="J2071"/>
    </row>
    <row r="2072" spans="1:10">
      <c r="A2072"/>
      <c r="B2072"/>
      <c r="C2072"/>
      <c r="D2072" s="877"/>
      <c r="E2072"/>
      <c r="F2072"/>
      <c r="G2072"/>
      <c r="H2072"/>
      <c r="I2072"/>
      <c r="J2072"/>
    </row>
    <row r="2073" spans="1:10">
      <c r="A2073"/>
      <c r="B2073"/>
      <c r="C2073"/>
      <c r="D2073" s="877"/>
      <c r="E2073"/>
      <c r="F2073"/>
      <c r="G2073"/>
      <c r="H2073"/>
      <c r="I2073"/>
      <c r="J2073"/>
    </row>
    <row r="2074" spans="1:10">
      <c r="A2074"/>
      <c r="B2074"/>
      <c r="C2074"/>
      <c r="D2074" s="877"/>
      <c r="E2074"/>
      <c r="F2074"/>
      <c r="G2074"/>
      <c r="H2074"/>
      <c r="I2074"/>
      <c r="J2074"/>
    </row>
    <row r="2075" spans="1:10">
      <c r="A2075"/>
      <c r="B2075"/>
      <c r="C2075"/>
      <c r="D2075" s="877"/>
      <c r="E2075"/>
      <c r="F2075"/>
      <c r="G2075"/>
      <c r="H2075"/>
      <c r="I2075"/>
      <c r="J2075"/>
    </row>
    <row r="2076" spans="1:10">
      <c r="A2076"/>
      <c r="B2076"/>
      <c r="C2076"/>
      <c r="D2076" s="877"/>
      <c r="E2076"/>
      <c r="F2076"/>
      <c r="G2076"/>
      <c r="H2076"/>
      <c r="I2076"/>
      <c r="J2076"/>
    </row>
    <row r="2077" spans="1:10">
      <c r="A2077"/>
      <c r="B2077"/>
      <c r="C2077"/>
      <c r="D2077" s="877"/>
      <c r="E2077"/>
      <c r="F2077"/>
      <c r="G2077"/>
      <c r="H2077"/>
      <c r="I2077"/>
      <c r="J2077"/>
    </row>
    <row r="2078" spans="1:10">
      <c r="A2078"/>
      <c r="B2078"/>
      <c r="C2078"/>
      <c r="D2078" s="877"/>
      <c r="E2078"/>
      <c r="F2078"/>
      <c r="G2078"/>
      <c r="H2078"/>
      <c r="I2078"/>
      <c r="J2078"/>
    </row>
    <row r="2079" spans="1:10">
      <c r="A2079"/>
      <c r="B2079"/>
      <c r="C2079"/>
      <c r="D2079" s="877"/>
      <c r="E2079"/>
      <c r="F2079"/>
      <c r="G2079"/>
      <c r="H2079"/>
      <c r="I2079"/>
      <c r="J2079"/>
    </row>
    <row r="2080" spans="1:10">
      <c r="A2080"/>
      <c r="B2080"/>
      <c r="C2080"/>
      <c r="D2080" s="877"/>
      <c r="E2080"/>
      <c r="F2080"/>
      <c r="G2080"/>
      <c r="H2080"/>
      <c r="I2080"/>
      <c r="J2080"/>
    </row>
    <row r="2081" spans="1:10">
      <c r="A2081"/>
      <c r="B2081"/>
      <c r="C2081"/>
      <c r="D2081" s="877"/>
      <c r="E2081"/>
      <c r="F2081"/>
      <c r="G2081"/>
      <c r="H2081"/>
      <c r="I2081"/>
      <c r="J2081"/>
    </row>
    <row r="2082" spans="1:10">
      <c r="A2082"/>
      <c r="B2082"/>
      <c r="C2082"/>
      <c r="D2082" s="877"/>
      <c r="E2082"/>
      <c r="F2082"/>
      <c r="G2082"/>
      <c r="H2082"/>
      <c r="I2082"/>
      <c r="J2082"/>
    </row>
    <row r="2083" spans="1:10">
      <c r="A2083"/>
      <c r="B2083"/>
      <c r="C2083"/>
      <c r="D2083" s="877"/>
      <c r="E2083"/>
      <c r="F2083"/>
      <c r="G2083"/>
      <c r="H2083"/>
      <c r="I2083"/>
      <c r="J2083"/>
    </row>
    <row r="2084" spans="1:10">
      <c r="A2084"/>
      <c r="B2084"/>
      <c r="C2084"/>
      <c r="D2084" s="877"/>
      <c r="E2084"/>
      <c r="F2084"/>
      <c r="G2084"/>
      <c r="H2084"/>
      <c r="I2084"/>
      <c r="J2084"/>
    </row>
    <row r="2085" spans="1:10">
      <c r="A2085"/>
      <c r="B2085"/>
      <c r="C2085"/>
      <c r="D2085" s="877"/>
      <c r="E2085"/>
      <c r="F2085"/>
      <c r="G2085"/>
      <c r="H2085"/>
      <c r="I2085"/>
      <c r="J2085"/>
    </row>
    <row r="2086" spans="1:10">
      <c r="A2086"/>
      <c r="B2086"/>
      <c r="C2086"/>
      <c r="D2086" s="877"/>
      <c r="E2086"/>
      <c r="F2086"/>
      <c r="G2086"/>
      <c r="H2086"/>
      <c r="I2086"/>
      <c r="J2086"/>
    </row>
    <row r="2087" spans="1:10">
      <c r="A2087"/>
      <c r="B2087"/>
      <c r="C2087"/>
      <c r="D2087" s="877"/>
      <c r="E2087"/>
      <c r="F2087"/>
      <c r="G2087"/>
      <c r="H2087"/>
      <c r="I2087"/>
      <c r="J2087"/>
    </row>
    <row r="2088" spans="1:10">
      <c r="A2088"/>
      <c r="B2088"/>
      <c r="C2088"/>
      <c r="D2088" s="877"/>
      <c r="E2088"/>
      <c r="F2088"/>
      <c r="G2088"/>
      <c r="H2088"/>
      <c r="I2088"/>
      <c r="J2088"/>
    </row>
    <row r="2089" spans="1:10">
      <c r="A2089"/>
      <c r="B2089"/>
      <c r="C2089"/>
      <c r="D2089" s="877"/>
      <c r="E2089"/>
      <c r="F2089"/>
      <c r="G2089"/>
      <c r="H2089"/>
      <c r="I2089"/>
      <c r="J2089"/>
    </row>
    <row r="2090" spans="1:10">
      <c r="A2090"/>
      <c r="B2090"/>
      <c r="C2090"/>
      <c r="D2090" s="877"/>
      <c r="E2090"/>
      <c r="F2090"/>
      <c r="G2090"/>
      <c r="H2090"/>
      <c r="I2090"/>
      <c r="J2090"/>
    </row>
    <row r="2091" spans="1:10">
      <c r="A2091"/>
      <c r="B2091"/>
      <c r="C2091"/>
      <c r="D2091" s="877"/>
      <c r="E2091"/>
      <c r="F2091"/>
      <c r="G2091"/>
      <c r="H2091"/>
      <c r="I2091"/>
      <c r="J2091"/>
    </row>
    <row r="2092" spans="1:10">
      <c r="A2092"/>
      <c r="B2092"/>
      <c r="C2092"/>
      <c r="D2092" s="877"/>
      <c r="E2092"/>
      <c r="F2092"/>
      <c r="G2092"/>
      <c r="H2092"/>
      <c r="I2092"/>
      <c r="J2092"/>
    </row>
    <row r="2093" spans="1:10">
      <c r="A2093"/>
      <c r="B2093"/>
      <c r="C2093"/>
      <c r="D2093" s="877"/>
      <c r="E2093"/>
      <c r="F2093"/>
      <c r="G2093"/>
      <c r="H2093"/>
      <c r="I2093"/>
      <c r="J2093"/>
    </row>
    <row r="2094" spans="1:10">
      <c r="A2094"/>
      <c r="B2094"/>
      <c r="C2094"/>
      <c r="D2094" s="877"/>
      <c r="E2094"/>
      <c r="F2094"/>
      <c r="G2094"/>
      <c r="H2094"/>
      <c r="I2094"/>
      <c r="J2094"/>
    </row>
    <row r="2095" spans="1:10">
      <c r="A2095"/>
      <c r="B2095"/>
      <c r="C2095"/>
      <c r="D2095" s="877"/>
      <c r="E2095"/>
      <c r="F2095"/>
      <c r="G2095"/>
      <c r="H2095"/>
      <c r="I2095"/>
      <c r="J2095"/>
    </row>
    <row r="2096" spans="1:10">
      <c r="A2096"/>
      <c r="B2096"/>
      <c r="C2096"/>
      <c r="D2096" s="877"/>
      <c r="E2096"/>
      <c r="F2096"/>
      <c r="G2096"/>
      <c r="H2096"/>
      <c r="I2096"/>
      <c r="J2096"/>
    </row>
    <row r="2097" spans="1:10">
      <c r="A2097"/>
      <c r="B2097"/>
      <c r="C2097"/>
      <c r="D2097" s="877"/>
      <c r="E2097"/>
      <c r="F2097"/>
      <c r="G2097"/>
      <c r="H2097"/>
      <c r="I2097"/>
      <c r="J2097"/>
    </row>
    <row r="2098" spans="1:10">
      <c r="A2098"/>
      <c r="B2098"/>
      <c r="C2098"/>
      <c r="D2098" s="877"/>
      <c r="E2098"/>
      <c r="F2098"/>
      <c r="G2098"/>
      <c r="H2098"/>
      <c r="I2098"/>
      <c r="J2098"/>
    </row>
    <row r="2099" spans="1:10">
      <c r="A2099"/>
      <c r="B2099"/>
      <c r="C2099"/>
      <c r="D2099" s="877"/>
      <c r="E2099"/>
      <c r="F2099"/>
      <c r="G2099"/>
      <c r="H2099"/>
      <c r="I2099"/>
      <c r="J2099"/>
    </row>
    <row r="2100" spans="1:10">
      <c r="A2100"/>
      <c r="B2100"/>
      <c r="C2100"/>
      <c r="D2100" s="877"/>
      <c r="E2100"/>
      <c r="F2100"/>
      <c r="G2100"/>
      <c r="H2100"/>
      <c r="I2100"/>
      <c r="J2100"/>
    </row>
    <row r="2101" spans="1:10">
      <c r="A2101"/>
      <c r="B2101"/>
      <c r="C2101"/>
      <c r="D2101" s="877"/>
      <c r="E2101"/>
      <c r="F2101"/>
      <c r="G2101"/>
      <c r="H2101"/>
      <c r="I2101"/>
      <c r="J2101"/>
    </row>
    <row r="2102" spans="1:10">
      <c r="A2102"/>
      <c r="B2102"/>
      <c r="C2102"/>
      <c r="D2102" s="877"/>
      <c r="E2102"/>
      <c r="F2102"/>
      <c r="G2102"/>
      <c r="H2102"/>
      <c r="I2102"/>
      <c r="J2102"/>
    </row>
    <row r="2103" spans="1:10">
      <c r="A2103"/>
      <c r="B2103"/>
      <c r="C2103"/>
      <c r="D2103" s="877"/>
      <c r="E2103"/>
      <c r="F2103"/>
      <c r="G2103"/>
      <c r="H2103"/>
      <c r="I2103"/>
      <c r="J2103"/>
    </row>
    <row r="2104" spans="1:10">
      <c r="A2104"/>
      <c r="B2104"/>
      <c r="C2104"/>
      <c r="D2104" s="877"/>
      <c r="E2104"/>
      <c r="F2104"/>
      <c r="G2104"/>
      <c r="H2104"/>
      <c r="I2104"/>
      <c r="J2104"/>
    </row>
    <row r="2105" spans="1:10">
      <c r="A2105"/>
      <c r="B2105"/>
      <c r="C2105"/>
      <c r="D2105" s="877"/>
      <c r="E2105"/>
      <c r="F2105"/>
      <c r="G2105"/>
      <c r="H2105"/>
      <c r="I2105"/>
      <c r="J2105"/>
    </row>
    <row r="2106" spans="1:10">
      <c r="A2106"/>
      <c r="B2106"/>
      <c r="C2106"/>
      <c r="D2106" s="877"/>
      <c r="E2106"/>
      <c r="F2106"/>
      <c r="G2106"/>
      <c r="H2106"/>
      <c r="I2106"/>
      <c r="J2106"/>
    </row>
    <row r="2107" spans="1:10">
      <c r="A2107"/>
      <c r="B2107"/>
      <c r="C2107"/>
      <c r="D2107" s="877"/>
      <c r="E2107"/>
      <c r="F2107"/>
      <c r="G2107"/>
      <c r="H2107"/>
      <c r="I2107"/>
      <c r="J2107"/>
    </row>
    <row r="2108" spans="1:10">
      <c r="A2108"/>
      <c r="B2108"/>
      <c r="C2108"/>
      <c r="D2108" s="877"/>
      <c r="E2108"/>
      <c r="F2108"/>
      <c r="G2108"/>
      <c r="H2108"/>
      <c r="I2108"/>
      <c r="J2108"/>
    </row>
    <row r="2109" spans="1:10">
      <c r="A2109"/>
      <c r="B2109"/>
      <c r="C2109"/>
      <c r="D2109" s="877"/>
      <c r="E2109"/>
      <c r="F2109"/>
      <c r="G2109"/>
      <c r="H2109"/>
      <c r="I2109"/>
      <c r="J2109"/>
    </row>
    <row r="2110" spans="1:10">
      <c r="A2110"/>
      <c r="B2110"/>
      <c r="C2110"/>
      <c r="D2110" s="877"/>
      <c r="E2110"/>
      <c r="F2110"/>
      <c r="G2110"/>
      <c r="H2110"/>
      <c r="I2110"/>
      <c r="J2110"/>
    </row>
    <row r="2111" spans="1:10">
      <c r="A2111"/>
      <c r="B2111"/>
      <c r="C2111"/>
      <c r="D2111" s="877"/>
      <c r="E2111"/>
      <c r="F2111"/>
      <c r="G2111"/>
      <c r="H2111"/>
      <c r="I2111"/>
      <c r="J2111"/>
    </row>
    <row r="2112" spans="1:10">
      <c r="A2112"/>
      <c r="B2112"/>
      <c r="C2112"/>
      <c r="D2112" s="877"/>
      <c r="E2112"/>
      <c r="F2112"/>
      <c r="G2112"/>
      <c r="H2112"/>
      <c r="I2112"/>
      <c r="J2112"/>
    </row>
    <row r="2113" spans="1:10">
      <c r="A2113"/>
      <c r="B2113"/>
      <c r="C2113"/>
      <c r="D2113" s="877"/>
      <c r="E2113"/>
      <c r="F2113"/>
      <c r="G2113"/>
      <c r="H2113"/>
      <c r="I2113"/>
      <c r="J2113"/>
    </row>
    <row r="2114" spans="1:10">
      <c r="A2114"/>
      <c r="B2114"/>
      <c r="C2114"/>
      <c r="D2114" s="877"/>
      <c r="E2114"/>
      <c r="F2114"/>
      <c r="G2114"/>
      <c r="H2114"/>
      <c r="I2114"/>
      <c r="J2114"/>
    </row>
    <row r="2115" spans="1:10">
      <c r="A2115"/>
      <c r="B2115"/>
      <c r="C2115"/>
      <c r="D2115" s="877"/>
      <c r="E2115"/>
      <c r="F2115"/>
      <c r="G2115"/>
      <c r="H2115"/>
      <c r="I2115"/>
      <c r="J2115"/>
    </row>
    <row r="2116" spans="1:10">
      <c r="A2116"/>
      <c r="B2116"/>
      <c r="C2116"/>
      <c r="D2116" s="877"/>
      <c r="E2116"/>
      <c r="F2116"/>
      <c r="G2116"/>
      <c r="H2116"/>
      <c r="I2116"/>
      <c r="J2116"/>
    </row>
    <row r="2117" spans="1:10">
      <c r="A2117"/>
      <c r="B2117"/>
      <c r="C2117"/>
      <c r="D2117" s="877"/>
      <c r="E2117"/>
      <c r="F2117"/>
      <c r="G2117"/>
      <c r="H2117"/>
      <c r="I2117"/>
      <c r="J2117"/>
    </row>
    <row r="2118" spans="1:10">
      <c r="A2118"/>
      <c r="B2118"/>
      <c r="C2118"/>
      <c r="D2118" s="877"/>
      <c r="E2118"/>
      <c r="F2118"/>
      <c r="G2118"/>
      <c r="H2118"/>
      <c r="I2118"/>
      <c r="J2118"/>
    </row>
    <row r="2119" spans="1:10">
      <c r="A2119"/>
      <c r="B2119"/>
      <c r="C2119"/>
      <c r="D2119" s="877"/>
      <c r="E2119"/>
      <c r="F2119"/>
      <c r="G2119"/>
      <c r="H2119"/>
      <c r="I2119"/>
      <c r="J2119"/>
    </row>
    <row r="2120" spans="1:10">
      <c r="A2120"/>
      <c r="B2120"/>
      <c r="C2120"/>
      <c r="D2120" s="877"/>
      <c r="E2120"/>
      <c r="F2120"/>
      <c r="G2120"/>
      <c r="H2120"/>
      <c r="I2120"/>
      <c r="J2120"/>
    </row>
    <row r="2121" spans="1:10">
      <c r="A2121"/>
      <c r="B2121"/>
      <c r="C2121"/>
      <c r="D2121" s="877"/>
      <c r="E2121"/>
      <c r="F2121"/>
      <c r="G2121"/>
      <c r="H2121"/>
      <c r="I2121"/>
      <c r="J2121"/>
    </row>
    <row r="2122" spans="1:10">
      <c r="A2122"/>
      <c r="B2122"/>
      <c r="C2122"/>
      <c r="D2122" s="877"/>
      <c r="E2122"/>
      <c r="F2122"/>
      <c r="G2122"/>
      <c r="H2122"/>
      <c r="I2122"/>
      <c r="J2122"/>
    </row>
    <row r="2123" spans="1:10">
      <c r="A2123"/>
      <c r="B2123"/>
      <c r="C2123"/>
      <c r="D2123" s="877"/>
      <c r="E2123"/>
      <c r="F2123"/>
      <c r="G2123"/>
      <c r="H2123"/>
      <c r="I2123"/>
      <c r="J2123"/>
    </row>
    <row r="2124" spans="1:10">
      <c r="A2124"/>
      <c r="B2124"/>
      <c r="C2124"/>
      <c r="D2124" s="877"/>
      <c r="E2124"/>
      <c r="F2124"/>
      <c r="G2124"/>
      <c r="H2124"/>
      <c r="I2124"/>
      <c r="J2124"/>
    </row>
    <row r="2125" spans="1:10">
      <c r="A2125"/>
      <c r="B2125"/>
      <c r="C2125"/>
      <c r="D2125" s="877"/>
      <c r="E2125"/>
      <c r="F2125"/>
      <c r="G2125"/>
      <c r="H2125"/>
      <c r="I2125"/>
      <c r="J2125"/>
    </row>
    <row r="2126" spans="1:10">
      <c r="A2126"/>
      <c r="B2126"/>
      <c r="C2126"/>
      <c r="D2126" s="877"/>
      <c r="E2126"/>
      <c r="F2126"/>
      <c r="G2126"/>
      <c r="H2126"/>
      <c r="I2126"/>
      <c r="J2126"/>
    </row>
    <row r="2127" spans="1:10">
      <c r="A2127"/>
      <c r="B2127"/>
      <c r="C2127"/>
      <c r="D2127" s="877"/>
      <c r="E2127"/>
      <c r="F2127"/>
      <c r="G2127"/>
      <c r="H2127"/>
      <c r="I2127"/>
      <c r="J2127"/>
    </row>
    <row r="2128" spans="1:10">
      <c r="A2128"/>
      <c r="B2128"/>
      <c r="C2128"/>
      <c r="D2128" s="877"/>
      <c r="E2128"/>
      <c r="F2128"/>
      <c r="G2128"/>
      <c r="H2128"/>
      <c r="I2128"/>
      <c r="J2128"/>
    </row>
    <row r="2129" spans="1:10">
      <c r="A2129"/>
      <c r="B2129"/>
      <c r="C2129"/>
      <c r="D2129" s="877"/>
      <c r="E2129"/>
      <c r="F2129"/>
      <c r="G2129"/>
      <c r="H2129"/>
      <c r="I2129"/>
      <c r="J2129"/>
    </row>
    <row r="2130" spans="1:10">
      <c r="A2130"/>
      <c r="B2130"/>
      <c r="C2130"/>
      <c r="D2130" s="877"/>
      <c r="E2130"/>
      <c r="F2130"/>
      <c r="G2130"/>
      <c r="H2130"/>
      <c r="I2130"/>
      <c r="J2130"/>
    </row>
    <row r="2131" spans="1:10">
      <c r="A2131"/>
      <c r="B2131"/>
      <c r="C2131"/>
      <c r="D2131" s="877"/>
      <c r="E2131"/>
      <c r="F2131"/>
      <c r="G2131"/>
      <c r="H2131"/>
      <c r="I2131"/>
      <c r="J2131"/>
    </row>
    <row r="2132" spans="1:10">
      <c r="A2132"/>
      <c r="B2132"/>
      <c r="C2132"/>
      <c r="D2132" s="877"/>
      <c r="E2132"/>
      <c r="F2132"/>
      <c r="G2132"/>
      <c r="H2132"/>
      <c r="I2132"/>
      <c r="J2132"/>
    </row>
    <row r="2133" spans="1:10">
      <c r="A2133"/>
      <c r="B2133"/>
      <c r="C2133"/>
      <c r="D2133" s="877"/>
      <c r="E2133"/>
      <c r="F2133"/>
      <c r="G2133"/>
      <c r="H2133"/>
      <c r="I2133"/>
      <c r="J2133"/>
    </row>
    <row r="2134" spans="1:10">
      <c r="A2134"/>
      <c r="B2134"/>
      <c r="C2134"/>
      <c r="D2134" s="877"/>
      <c r="E2134"/>
      <c r="F2134"/>
      <c r="G2134"/>
      <c r="H2134"/>
      <c r="I2134"/>
      <c r="J2134"/>
    </row>
    <row r="2135" spans="1:10">
      <c r="A2135"/>
      <c r="B2135"/>
      <c r="C2135"/>
      <c r="D2135" s="877"/>
      <c r="E2135"/>
      <c r="F2135"/>
      <c r="G2135"/>
      <c r="H2135"/>
      <c r="I2135"/>
      <c r="J2135"/>
    </row>
    <row r="2136" spans="1:10">
      <c r="A2136"/>
      <c r="B2136"/>
      <c r="C2136"/>
      <c r="D2136" s="877"/>
      <c r="E2136"/>
      <c r="F2136"/>
      <c r="G2136"/>
      <c r="H2136"/>
      <c r="I2136"/>
      <c r="J2136"/>
    </row>
    <row r="2137" spans="1:10">
      <c r="A2137"/>
      <c r="B2137"/>
      <c r="C2137"/>
      <c r="D2137" s="877"/>
      <c r="E2137"/>
      <c r="F2137"/>
      <c r="G2137"/>
      <c r="H2137"/>
      <c r="I2137"/>
      <c r="J2137"/>
    </row>
    <row r="2138" spans="1:10">
      <c r="A2138"/>
      <c r="B2138"/>
      <c r="C2138"/>
      <c r="D2138" s="877"/>
      <c r="E2138"/>
      <c r="F2138"/>
      <c r="G2138"/>
      <c r="H2138"/>
      <c r="I2138"/>
      <c r="J2138"/>
    </row>
    <row r="2139" spans="1:10">
      <c r="A2139"/>
      <c r="B2139"/>
      <c r="C2139"/>
      <c r="D2139" s="877"/>
      <c r="E2139"/>
      <c r="F2139"/>
      <c r="G2139"/>
      <c r="H2139"/>
      <c r="I2139"/>
      <c r="J2139"/>
    </row>
    <row r="2140" spans="1:10">
      <c r="A2140"/>
      <c r="B2140"/>
      <c r="C2140"/>
      <c r="D2140" s="877"/>
      <c r="E2140"/>
      <c r="F2140"/>
      <c r="G2140"/>
      <c r="H2140"/>
      <c r="I2140"/>
      <c r="J2140"/>
    </row>
    <row r="2141" spans="1:10">
      <c r="A2141"/>
      <c r="B2141"/>
      <c r="C2141"/>
      <c r="D2141" s="877"/>
      <c r="E2141"/>
      <c r="F2141"/>
      <c r="G2141"/>
      <c r="H2141"/>
      <c r="I2141"/>
      <c r="J2141"/>
    </row>
    <row r="2142" spans="1:10">
      <c r="A2142"/>
      <c r="B2142"/>
      <c r="C2142"/>
      <c r="D2142" s="877"/>
      <c r="E2142"/>
      <c r="F2142"/>
      <c r="G2142"/>
      <c r="H2142"/>
      <c r="I2142"/>
      <c r="J2142"/>
    </row>
    <row r="2143" spans="1:10">
      <c r="A2143"/>
      <c r="B2143"/>
      <c r="C2143"/>
      <c r="D2143" s="877"/>
      <c r="E2143"/>
      <c r="F2143"/>
      <c r="G2143"/>
      <c r="H2143"/>
      <c r="I2143"/>
      <c r="J2143"/>
    </row>
    <row r="2144" spans="1:10">
      <c r="A2144"/>
      <c r="B2144"/>
      <c r="C2144"/>
      <c r="D2144" s="877"/>
      <c r="E2144"/>
      <c r="F2144"/>
      <c r="G2144"/>
      <c r="H2144"/>
      <c r="I2144"/>
      <c r="J2144"/>
    </row>
    <row r="2145" spans="1:10">
      <c r="A2145"/>
      <c r="B2145"/>
      <c r="C2145"/>
      <c r="D2145" s="877"/>
      <c r="E2145"/>
      <c r="F2145"/>
      <c r="G2145"/>
      <c r="H2145"/>
      <c r="I2145"/>
      <c r="J2145"/>
    </row>
    <row r="2146" spans="1:10">
      <c r="A2146"/>
      <c r="B2146"/>
      <c r="C2146"/>
      <c r="D2146" s="877"/>
      <c r="E2146"/>
      <c r="F2146"/>
      <c r="G2146"/>
      <c r="H2146"/>
      <c r="I2146"/>
      <c r="J2146"/>
    </row>
    <row r="2147" spans="1:10">
      <c r="A2147"/>
      <c r="B2147"/>
      <c r="C2147"/>
      <c r="D2147" s="877"/>
      <c r="E2147"/>
      <c r="F2147"/>
      <c r="G2147"/>
      <c r="H2147"/>
      <c r="I2147"/>
      <c r="J2147"/>
    </row>
    <row r="2148" spans="1:10">
      <c r="A2148"/>
      <c r="B2148"/>
      <c r="C2148"/>
      <c r="D2148" s="877"/>
      <c r="E2148"/>
      <c r="F2148"/>
      <c r="G2148"/>
      <c r="H2148"/>
      <c r="I2148"/>
      <c r="J2148"/>
    </row>
    <row r="2149" spans="1:10">
      <c r="A2149"/>
      <c r="B2149"/>
      <c r="C2149"/>
      <c r="D2149" s="877"/>
      <c r="E2149"/>
      <c r="F2149"/>
      <c r="G2149"/>
      <c r="H2149"/>
      <c r="I2149"/>
      <c r="J2149"/>
    </row>
    <row r="2150" spans="1:10">
      <c r="A2150"/>
      <c r="B2150"/>
      <c r="C2150"/>
      <c r="D2150" s="877"/>
      <c r="E2150"/>
      <c r="F2150"/>
      <c r="G2150"/>
      <c r="H2150"/>
      <c r="I2150"/>
      <c r="J2150"/>
    </row>
    <row r="2151" spans="1:10">
      <c r="A2151"/>
      <c r="B2151"/>
      <c r="C2151"/>
      <c r="D2151" s="877"/>
      <c r="E2151"/>
      <c r="F2151"/>
      <c r="G2151"/>
      <c r="H2151"/>
      <c r="I2151"/>
      <c r="J2151"/>
    </row>
    <row r="2152" spans="1:10">
      <c r="A2152"/>
      <c r="B2152"/>
      <c r="C2152"/>
      <c r="D2152" s="877"/>
      <c r="E2152"/>
      <c r="F2152"/>
      <c r="G2152"/>
      <c r="H2152"/>
      <c r="I2152"/>
      <c r="J2152"/>
    </row>
    <row r="2153" spans="1:10">
      <c r="A2153"/>
      <c r="B2153"/>
      <c r="C2153"/>
      <c r="D2153" s="877"/>
      <c r="E2153"/>
      <c r="F2153"/>
      <c r="G2153"/>
      <c r="H2153"/>
      <c r="I2153"/>
      <c r="J2153"/>
    </row>
    <row r="2154" spans="1:10">
      <c r="A2154"/>
      <c r="B2154"/>
      <c r="C2154"/>
      <c r="D2154" s="877"/>
      <c r="E2154"/>
      <c r="F2154"/>
      <c r="G2154"/>
      <c r="H2154"/>
      <c r="I2154"/>
      <c r="J2154"/>
    </row>
    <row r="2155" spans="1:10">
      <c r="A2155"/>
      <c r="B2155"/>
      <c r="C2155"/>
      <c r="D2155" s="877"/>
      <c r="E2155"/>
      <c r="F2155"/>
      <c r="G2155"/>
      <c r="H2155"/>
      <c r="I2155"/>
      <c r="J2155"/>
    </row>
    <row r="2156" spans="1:10">
      <c r="A2156"/>
      <c r="B2156"/>
      <c r="C2156"/>
      <c r="D2156" s="877"/>
      <c r="E2156"/>
      <c r="F2156"/>
      <c r="G2156"/>
      <c r="H2156"/>
      <c r="I2156"/>
      <c r="J2156"/>
    </row>
    <row r="2157" spans="1:10">
      <c r="A2157"/>
      <c r="B2157"/>
      <c r="C2157"/>
      <c r="D2157" s="877"/>
      <c r="E2157"/>
      <c r="F2157"/>
      <c r="G2157"/>
      <c r="H2157"/>
      <c r="I2157"/>
      <c r="J2157"/>
    </row>
    <row r="2158" spans="1:10">
      <c r="A2158"/>
      <c r="B2158"/>
      <c r="C2158"/>
      <c r="D2158" s="877"/>
      <c r="E2158"/>
      <c r="F2158"/>
      <c r="G2158"/>
      <c r="H2158"/>
      <c r="I2158"/>
      <c r="J2158"/>
    </row>
    <row r="2159" spans="1:10">
      <c r="A2159"/>
      <c r="B2159"/>
      <c r="C2159"/>
      <c r="D2159" s="877"/>
      <c r="E2159"/>
      <c r="F2159"/>
      <c r="G2159"/>
      <c r="H2159"/>
      <c r="I2159"/>
      <c r="J2159"/>
    </row>
    <row r="2160" spans="1:10">
      <c r="A2160"/>
      <c r="B2160"/>
      <c r="C2160"/>
      <c r="D2160" s="877"/>
      <c r="E2160"/>
      <c r="F2160"/>
      <c r="G2160"/>
      <c r="H2160"/>
      <c r="I2160"/>
      <c r="J2160"/>
    </row>
    <row r="2161" spans="1:10">
      <c r="A2161"/>
      <c r="B2161"/>
      <c r="C2161"/>
      <c r="D2161" s="877"/>
      <c r="E2161"/>
      <c r="F2161"/>
      <c r="G2161"/>
      <c r="H2161"/>
      <c r="I2161"/>
      <c r="J2161"/>
    </row>
    <row r="2162" spans="1:10">
      <c r="A2162"/>
      <c r="B2162"/>
      <c r="C2162"/>
      <c r="D2162" s="877"/>
      <c r="E2162"/>
      <c r="F2162"/>
      <c r="G2162"/>
      <c r="H2162"/>
      <c r="I2162"/>
      <c r="J2162"/>
    </row>
    <row r="2163" spans="1:10">
      <c r="A2163"/>
      <c r="B2163"/>
      <c r="C2163"/>
      <c r="D2163" s="877"/>
      <c r="E2163"/>
      <c r="F2163"/>
      <c r="G2163"/>
      <c r="H2163"/>
      <c r="I2163"/>
      <c r="J2163"/>
    </row>
    <row r="2164" spans="1:10">
      <c r="A2164"/>
      <c r="B2164"/>
      <c r="C2164"/>
      <c r="D2164" s="877"/>
      <c r="E2164"/>
      <c r="F2164"/>
      <c r="G2164"/>
      <c r="H2164"/>
      <c r="I2164"/>
      <c r="J2164"/>
    </row>
    <row r="2165" spans="1:10">
      <c r="A2165"/>
      <c r="B2165"/>
      <c r="C2165"/>
      <c r="D2165" s="877"/>
      <c r="E2165"/>
      <c r="F2165"/>
      <c r="G2165"/>
      <c r="H2165"/>
      <c r="I2165"/>
      <c r="J2165"/>
    </row>
    <row r="2166" spans="1:10">
      <c r="A2166"/>
      <c r="B2166"/>
      <c r="C2166"/>
      <c r="D2166" s="877"/>
      <c r="E2166"/>
      <c r="F2166"/>
      <c r="G2166"/>
      <c r="H2166"/>
      <c r="I2166"/>
      <c r="J2166"/>
    </row>
    <row r="2167" spans="1:10">
      <c r="A2167"/>
      <c r="B2167"/>
      <c r="C2167"/>
      <c r="D2167" s="877"/>
      <c r="E2167"/>
      <c r="F2167"/>
      <c r="G2167"/>
      <c r="H2167"/>
      <c r="I2167"/>
      <c r="J2167"/>
    </row>
    <row r="2168" spans="1:10">
      <c r="A2168"/>
      <c r="B2168"/>
      <c r="C2168"/>
      <c r="D2168" s="877"/>
      <c r="E2168"/>
      <c r="F2168"/>
      <c r="G2168"/>
      <c r="H2168"/>
      <c r="I2168"/>
      <c r="J2168"/>
    </row>
    <row r="2169" spans="1:10">
      <c r="A2169"/>
      <c r="B2169"/>
      <c r="C2169"/>
      <c r="D2169" s="877"/>
      <c r="E2169"/>
      <c r="F2169"/>
      <c r="G2169"/>
      <c r="H2169"/>
      <c r="I2169"/>
      <c r="J2169"/>
    </row>
    <row r="2170" spans="1:10">
      <c r="A2170"/>
      <c r="B2170"/>
      <c r="C2170"/>
      <c r="D2170" s="877"/>
      <c r="E2170"/>
      <c r="F2170"/>
      <c r="G2170"/>
      <c r="H2170"/>
      <c r="I2170"/>
      <c r="J2170"/>
    </row>
    <row r="2171" spans="1:10">
      <c r="A2171"/>
      <c r="B2171"/>
      <c r="C2171"/>
      <c r="D2171" s="877"/>
      <c r="E2171"/>
      <c r="F2171"/>
      <c r="G2171"/>
      <c r="H2171"/>
      <c r="I2171"/>
      <c r="J2171"/>
    </row>
    <row r="2172" spans="1:10">
      <c r="A2172"/>
      <c r="B2172"/>
      <c r="C2172"/>
      <c r="D2172" s="877"/>
      <c r="E2172"/>
      <c r="F2172"/>
      <c r="G2172"/>
      <c r="H2172"/>
      <c r="I2172"/>
      <c r="J2172"/>
    </row>
    <row r="2173" spans="1:10">
      <c r="A2173"/>
      <c r="B2173"/>
      <c r="C2173"/>
      <c r="D2173" s="877"/>
      <c r="E2173"/>
      <c r="F2173"/>
      <c r="G2173"/>
      <c r="H2173"/>
      <c r="I2173"/>
      <c r="J2173"/>
    </row>
    <row r="2174" spans="1:10">
      <c r="A2174"/>
      <c r="B2174"/>
      <c r="C2174"/>
      <c r="D2174" s="877"/>
      <c r="E2174"/>
      <c r="F2174"/>
      <c r="G2174"/>
      <c r="H2174"/>
      <c r="I2174"/>
      <c r="J2174"/>
    </row>
    <row r="2175" spans="1:10">
      <c r="A2175"/>
      <c r="B2175"/>
      <c r="C2175"/>
      <c r="D2175" s="877"/>
      <c r="E2175"/>
      <c r="F2175"/>
      <c r="G2175"/>
      <c r="H2175"/>
      <c r="I2175"/>
      <c r="J2175"/>
    </row>
    <row r="2176" spans="1:10">
      <c r="A2176"/>
      <c r="B2176"/>
      <c r="C2176"/>
      <c r="D2176" s="877"/>
      <c r="E2176"/>
      <c r="F2176"/>
      <c r="G2176"/>
      <c r="H2176"/>
      <c r="I2176"/>
      <c r="J2176"/>
    </row>
    <row r="2177" spans="1:10">
      <c r="A2177"/>
      <c r="B2177"/>
      <c r="C2177"/>
      <c r="D2177" s="877"/>
      <c r="E2177"/>
      <c r="F2177"/>
      <c r="G2177"/>
      <c r="H2177"/>
      <c r="I2177"/>
      <c r="J2177"/>
    </row>
    <row r="2178" spans="1:10">
      <c r="A2178"/>
      <c r="B2178"/>
      <c r="C2178"/>
      <c r="D2178" s="877"/>
      <c r="E2178"/>
      <c r="F2178"/>
      <c r="G2178"/>
      <c r="H2178"/>
      <c r="I2178"/>
      <c r="J2178"/>
    </row>
    <row r="2179" spans="1:10">
      <c r="A2179"/>
      <c r="B2179"/>
      <c r="C2179"/>
      <c r="D2179" s="877"/>
      <c r="E2179"/>
      <c r="F2179"/>
      <c r="G2179"/>
      <c r="H2179"/>
      <c r="I2179"/>
      <c r="J2179"/>
    </row>
    <row r="2180" spans="1:10">
      <c r="A2180"/>
      <c r="B2180"/>
      <c r="C2180"/>
      <c r="D2180" s="877"/>
      <c r="E2180"/>
      <c r="F2180"/>
      <c r="G2180"/>
      <c r="H2180"/>
      <c r="I2180"/>
      <c r="J2180"/>
    </row>
    <row r="2181" spans="1:10">
      <c r="A2181"/>
      <c r="B2181"/>
      <c r="C2181"/>
      <c r="D2181" s="877"/>
      <c r="E2181"/>
      <c r="F2181"/>
      <c r="G2181"/>
      <c r="H2181"/>
      <c r="I2181"/>
      <c r="J2181"/>
    </row>
    <row r="2182" spans="1:10">
      <c r="A2182"/>
      <c r="B2182"/>
      <c r="C2182"/>
      <c r="D2182" s="877"/>
      <c r="E2182"/>
      <c r="F2182"/>
      <c r="G2182"/>
      <c r="H2182"/>
      <c r="I2182"/>
      <c r="J2182"/>
    </row>
    <row r="2183" spans="1:10">
      <c r="A2183"/>
      <c r="B2183"/>
      <c r="C2183"/>
      <c r="D2183" s="877"/>
      <c r="E2183"/>
      <c r="F2183"/>
      <c r="G2183"/>
      <c r="H2183"/>
      <c r="I2183"/>
      <c r="J2183"/>
    </row>
    <row r="2184" spans="1:10">
      <c r="A2184"/>
      <c r="B2184"/>
      <c r="C2184"/>
      <c r="D2184" s="877"/>
      <c r="E2184"/>
      <c r="F2184"/>
      <c r="G2184"/>
      <c r="H2184"/>
      <c r="I2184"/>
      <c r="J2184"/>
    </row>
    <row r="2185" spans="1:10">
      <c r="A2185"/>
      <c r="B2185"/>
      <c r="C2185"/>
      <c r="D2185" s="877"/>
      <c r="E2185"/>
      <c r="F2185"/>
      <c r="G2185"/>
      <c r="H2185"/>
      <c r="I2185"/>
      <c r="J2185"/>
    </row>
    <row r="2186" spans="1:10">
      <c r="A2186"/>
      <c r="B2186"/>
      <c r="C2186"/>
      <c r="D2186" s="877"/>
      <c r="E2186"/>
      <c r="F2186"/>
      <c r="G2186"/>
      <c r="H2186"/>
      <c r="I2186"/>
      <c r="J2186"/>
    </row>
    <row r="2187" spans="1:10">
      <c r="A2187"/>
      <c r="B2187"/>
      <c r="C2187"/>
      <c r="D2187" s="877"/>
      <c r="E2187"/>
      <c r="F2187"/>
      <c r="G2187"/>
      <c r="H2187"/>
      <c r="I2187"/>
      <c r="J2187"/>
    </row>
    <row r="2188" spans="1:10">
      <c r="A2188"/>
      <c r="B2188"/>
      <c r="C2188"/>
      <c r="D2188" s="877"/>
      <c r="E2188"/>
      <c r="F2188"/>
      <c r="G2188"/>
      <c r="H2188"/>
      <c r="I2188"/>
      <c r="J2188"/>
    </row>
    <row r="2189" spans="1:10">
      <c r="A2189"/>
      <c r="B2189"/>
      <c r="C2189"/>
      <c r="D2189" s="877"/>
      <c r="E2189"/>
      <c r="F2189"/>
      <c r="G2189"/>
      <c r="H2189"/>
      <c r="I2189"/>
      <c r="J2189"/>
    </row>
    <row r="2190" spans="1:10">
      <c r="A2190"/>
      <c r="B2190"/>
      <c r="C2190"/>
      <c r="D2190" s="877"/>
      <c r="E2190"/>
      <c r="F2190"/>
      <c r="G2190"/>
      <c r="H2190"/>
      <c r="I2190"/>
      <c r="J2190"/>
    </row>
    <row r="2191" spans="1:10">
      <c r="A2191"/>
      <c r="B2191"/>
      <c r="C2191"/>
      <c r="D2191" s="877"/>
      <c r="E2191"/>
      <c r="F2191"/>
      <c r="G2191"/>
      <c r="H2191"/>
      <c r="I2191"/>
      <c r="J2191"/>
    </row>
    <row r="2192" spans="1:10">
      <c r="A2192"/>
      <c r="B2192"/>
      <c r="C2192"/>
      <c r="D2192" s="877"/>
      <c r="E2192"/>
      <c r="F2192"/>
      <c r="G2192"/>
      <c r="H2192"/>
      <c r="I2192"/>
      <c r="J2192"/>
    </row>
    <row r="2193" spans="1:10">
      <c r="A2193"/>
      <c r="B2193"/>
      <c r="C2193"/>
      <c r="D2193" s="877"/>
      <c r="E2193"/>
      <c r="F2193"/>
      <c r="G2193"/>
      <c r="H2193"/>
      <c r="I2193"/>
      <c r="J2193"/>
    </row>
    <row r="2194" spans="1:10">
      <c r="A2194"/>
      <c r="B2194"/>
      <c r="C2194"/>
      <c r="D2194" s="877"/>
      <c r="E2194"/>
      <c r="F2194"/>
      <c r="G2194"/>
      <c r="H2194"/>
      <c r="I2194"/>
      <c r="J2194"/>
    </row>
    <row r="2195" spans="1:10">
      <c r="A2195"/>
      <c r="B2195"/>
      <c r="C2195"/>
      <c r="D2195" s="877"/>
      <c r="E2195"/>
      <c r="F2195"/>
      <c r="G2195"/>
      <c r="H2195"/>
      <c r="I2195"/>
      <c r="J2195"/>
    </row>
    <row r="2196" spans="1:10">
      <c r="A2196"/>
      <c r="B2196"/>
      <c r="C2196"/>
      <c r="D2196" s="877"/>
      <c r="E2196"/>
      <c r="F2196"/>
      <c r="G2196"/>
      <c r="H2196"/>
      <c r="I2196"/>
      <c r="J2196"/>
    </row>
    <row r="2197" spans="1:10">
      <c r="A2197"/>
      <c r="B2197"/>
      <c r="C2197"/>
      <c r="D2197" s="877"/>
      <c r="E2197"/>
      <c r="F2197"/>
      <c r="G2197"/>
      <c r="H2197"/>
      <c r="I2197"/>
      <c r="J2197"/>
    </row>
    <row r="2198" spans="1:10">
      <c r="A2198"/>
      <c r="B2198"/>
      <c r="C2198"/>
      <c r="D2198" s="877"/>
      <c r="E2198"/>
      <c r="F2198"/>
      <c r="G2198"/>
      <c r="H2198"/>
      <c r="I2198"/>
      <c r="J2198"/>
    </row>
    <row r="2199" spans="1:10">
      <c r="A2199"/>
      <c r="B2199"/>
      <c r="C2199"/>
      <c r="D2199" s="877"/>
      <c r="E2199"/>
      <c r="F2199"/>
      <c r="G2199"/>
      <c r="H2199"/>
      <c r="I2199"/>
      <c r="J2199"/>
    </row>
    <row r="2200" spans="1:10">
      <c r="A2200"/>
      <c r="B2200"/>
      <c r="C2200"/>
      <c r="D2200" s="877"/>
      <c r="E2200"/>
      <c r="F2200"/>
      <c r="G2200"/>
      <c r="H2200"/>
      <c r="I2200"/>
      <c r="J2200"/>
    </row>
    <row r="2201" spans="1:10">
      <c r="A2201"/>
      <c r="B2201"/>
      <c r="C2201"/>
      <c r="D2201" s="877"/>
      <c r="E2201"/>
      <c r="F2201"/>
      <c r="G2201"/>
      <c r="H2201"/>
      <c r="I2201"/>
      <c r="J2201"/>
    </row>
    <row r="2202" spans="1:10">
      <c r="A2202"/>
      <c r="B2202"/>
      <c r="C2202"/>
      <c r="D2202" s="877"/>
      <c r="E2202"/>
      <c r="F2202"/>
      <c r="G2202"/>
      <c r="H2202"/>
      <c r="I2202"/>
      <c r="J2202"/>
    </row>
    <row r="2203" spans="1:10">
      <c r="A2203"/>
      <c r="B2203"/>
      <c r="C2203"/>
      <c r="D2203" s="877"/>
      <c r="E2203"/>
      <c r="F2203"/>
      <c r="G2203"/>
      <c r="H2203"/>
      <c r="I2203"/>
      <c r="J2203"/>
    </row>
    <row r="2204" spans="1:10">
      <c r="A2204"/>
      <c r="B2204"/>
      <c r="C2204"/>
      <c r="D2204" s="877"/>
      <c r="E2204"/>
      <c r="F2204"/>
      <c r="G2204"/>
      <c r="H2204"/>
      <c r="I2204"/>
      <c r="J2204"/>
    </row>
    <row r="2205" spans="1:10">
      <c r="A2205"/>
      <c r="B2205"/>
      <c r="C2205"/>
      <c r="D2205" s="877"/>
      <c r="E2205"/>
      <c r="F2205"/>
      <c r="G2205"/>
      <c r="H2205"/>
      <c r="I2205"/>
      <c r="J2205"/>
    </row>
    <row r="2206" spans="1:10">
      <c r="A2206"/>
      <c r="B2206"/>
      <c r="C2206"/>
      <c r="D2206" s="877"/>
      <c r="E2206"/>
      <c r="F2206"/>
      <c r="G2206"/>
      <c r="H2206"/>
      <c r="I2206"/>
      <c r="J2206"/>
    </row>
    <row r="2207" spans="1:10">
      <c r="A2207"/>
      <c r="B2207"/>
      <c r="C2207"/>
      <c r="D2207" s="877"/>
      <c r="E2207"/>
      <c r="F2207"/>
      <c r="G2207"/>
      <c r="H2207"/>
      <c r="I2207"/>
      <c r="J2207"/>
    </row>
    <row r="2208" spans="1:10">
      <c r="A2208"/>
      <c r="B2208"/>
      <c r="C2208"/>
      <c r="D2208" s="877"/>
      <c r="E2208"/>
      <c r="F2208"/>
      <c r="G2208"/>
      <c r="H2208"/>
      <c r="I2208"/>
      <c r="J2208"/>
    </row>
    <row r="2209" spans="1:10">
      <c r="A2209"/>
      <c r="B2209"/>
      <c r="C2209"/>
      <c r="D2209" s="877"/>
      <c r="E2209"/>
      <c r="F2209"/>
      <c r="G2209"/>
      <c r="H2209"/>
      <c r="I2209"/>
      <c r="J2209"/>
    </row>
    <row r="2210" spans="1:10">
      <c r="A2210"/>
      <c r="B2210"/>
      <c r="C2210"/>
      <c r="D2210" s="877"/>
      <c r="E2210"/>
      <c r="F2210"/>
      <c r="G2210"/>
      <c r="H2210"/>
      <c r="I2210"/>
      <c r="J2210"/>
    </row>
    <row r="2211" spans="1:10">
      <c r="A2211"/>
      <c r="B2211"/>
      <c r="C2211"/>
      <c r="D2211" s="877"/>
      <c r="E2211"/>
      <c r="F2211"/>
      <c r="G2211"/>
      <c r="H2211"/>
      <c r="I2211"/>
      <c r="J2211"/>
    </row>
    <row r="2212" spans="1:10">
      <c r="A2212"/>
      <c r="B2212"/>
      <c r="C2212"/>
      <c r="D2212" s="877"/>
      <c r="E2212"/>
      <c r="F2212"/>
      <c r="G2212"/>
      <c r="H2212"/>
      <c r="I2212"/>
      <c r="J2212"/>
    </row>
    <row r="2213" spans="1:10">
      <c r="A2213"/>
      <c r="B2213"/>
      <c r="C2213"/>
      <c r="D2213" s="877"/>
      <c r="E2213"/>
      <c r="F2213"/>
      <c r="G2213"/>
      <c r="H2213"/>
      <c r="I2213"/>
      <c r="J2213"/>
    </row>
    <row r="2214" spans="1:10">
      <c r="A2214"/>
      <c r="B2214"/>
      <c r="C2214"/>
      <c r="D2214" s="877"/>
      <c r="E2214"/>
      <c r="F2214"/>
      <c r="G2214"/>
      <c r="H2214"/>
      <c r="I2214"/>
      <c r="J2214"/>
    </row>
    <row r="2215" spans="1:10">
      <c r="A2215"/>
      <c r="B2215"/>
      <c r="C2215"/>
      <c r="D2215" s="877"/>
      <c r="E2215"/>
      <c r="F2215"/>
      <c r="G2215"/>
      <c r="H2215"/>
      <c r="I2215"/>
      <c r="J2215"/>
    </row>
    <row r="2216" spans="1:10">
      <c r="A2216"/>
      <c r="B2216"/>
      <c r="C2216"/>
      <c r="D2216" s="877"/>
      <c r="E2216"/>
      <c r="F2216"/>
      <c r="G2216"/>
      <c r="H2216"/>
      <c r="I2216"/>
      <c r="J2216"/>
    </row>
    <row r="2217" spans="1:10">
      <c r="A2217"/>
      <c r="B2217"/>
      <c r="C2217"/>
      <c r="D2217" s="877"/>
      <c r="E2217"/>
      <c r="F2217"/>
      <c r="G2217"/>
      <c r="H2217"/>
      <c r="I2217"/>
      <c r="J2217"/>
    </row>
    <row r="2218" spans="1:10">
      <c r="A2218"/>
      <c r="B2218"/>
      <c r="C2218"/>
      <c r="D2218" s="877"/>
      <c r="E2218"/>
      <c r="F2218"/>
      <c r="G2218"/>
      <c r="H2218"/>
      <c r="I2218"/>
      <c r="J2218"/>
    </row>
    <row r="2219" spans="1:10">
      <c r="A2219"/>
      <c r="B2219"/>
      <c r="C2219"/>
      <c r="D2219" s="877"/>
      <c r="E2219"/>
      <c r="F2219"/>
      <c r="G2219"/>
      <c r="H2219"/>
      <c r="I2219"/>
      <c r="J2219"/>
    </row>
    <row r="2220" spans="1:10">
      <c r="A2220"/>
      <c r="B2220"/>
      <c r="C2220"/>
      <c r="D2220" s="877"/>
      <c r="E2220"/>
      <c r="F2220"/>
      <c r="G2220"/>
      <c r="H2220"/>
      <c r="I2220"/>
      <c r="J2220"/>
    </row>
    <row r="2221" spans="1:10">
      <c r="A2221"/>
      <c r="B2221"/>
      <c r="C2221"/>
      <c r="D2221" s="877"/>
      <c r="E2221"/>
      <c r="F2221"/>
      <c r="G2221"/>
      <c r="H2221"/>
      <c r="I2221"/>
      <c r="J2221"/>
    </row>
    <row r="2222" spans="1:10">
      <c r="A2222"/>
      <c r="B2222"/>
      <c r="C2222"/>
      <c r="D2222" s="877"/>
      <c r="E2222"/>
      <c r="F2222"/>
      <c r="G2222"/>
      <c r="H2222"/>
      <c r="I2222"/>
      <c r="J2222"/>
    </row>
    <row r="2223" spans="1:10">
      <c r="A2223"/>
      <c r="B2223"/>
      <c r="C2223"/>
      <c r="D2223" s="877"/>
      <c r="E2223"/>
      <c r="F2223"/>
      <c r="G2223"/>
      <c r="H2223"/>
      <c r="I2223"/>
      <c r="J2223"/>
    </row>
    <row r="2224" spans="1:10">
      <c r="A2224"/>
      <c r="B2224"/>
      <c r="C2224"/>
      <c r="D2224" s="877"/>
      <c r="E2224"/>
      <c r="F2224"/>
      <c r="G2224"/>
      <c r="H2224"/>
      <c r="I2224"/>
      <c r="J2224"/>
    </row>
    <row r="2225" spans="1:10">
      <c r="A2225"/>
      <c r="B2225"/>
      <c r="C2225"/>
      <c r="D2225" s="877"/>
      <c r="E2225"/>
      <c r="F2225"/>
      <c r="G2225"/>
      <c r="H2225"/>
      <c r="I2225"/>
      <c r="J2225"/>
    </row>
    <row r="2226" spans="1:10">
      <c r="A2226"/>
      <c r="B2226"/>
      <c r="C2226"/>
      <c r="D2226" s="877"/>
      <c r="E2226"/>
      <c r="F2226"/>
      <c r="G2226"/>
      <c r="H2226"/>
      <c r="I2226"/>
      <c r="J2226"/>
    </row>
    <row r="2227" spans="1:10">
      <c r="A2227"/>
      <c r="B2227"/>
      <c r="C2227"/>
      <c r="D2227" s="877"/>
      <c r="E2227"/>
      <c r="F2227"/>
      <c r="G2227"/>
      <c r="H2227"/>
      <c r="I2227"/>
      <c r="J2227"/>
    </row>
    <row r="2228" spans="1:10">
      <c r="A2228"/>
      <c r="B2228"/>
      <c r="C2228"/>
      <c r="D2228" s="877"/>
      <c r="E2228"/>
      <c r="F2228"/>
      <c r="G2228"/>
      <c r="H2228"/>
      <c r="I2228"/>
      <c r="J2228"/>
    </row>
    <row r="2229" spans="1:10">
      <c r="A2229"/>
      <c r="B2229"/>
      <c r="C2229"/>
      <c r="D2229" s="877"/>
      <c r="E2229"/>
      <c r="F2229"/>
      <c r="G2229"/>
      <c r="H2229"/>
      <c r="I2229"/>
      <c r="J2229"/>
    </row>
    <row r="2230" spans="1:10">
      <c r="A2230"/>
      <c r="B2230"/>
      <c r="C2230"/>
      <c r="D2230" s="877"/>
      <c r="E2230"/>
      <c r="F2230"/>
      <c r="G2230"/>
      <c r="H2230"/>
      <c r="I2230"/>
      <c r="J2230"/>
    </row>
    <row r="2231" spans="1:10">
      <c r="A2231"/>
      <c r="B2231"/>
      <c r="C2231"/>
      <c r="D2231" s="877"/>
      <c r="E2231"/>
      <c r="F2231"/>
      <c r="G2231"/>
      <c r="H2231"/>
      <c r="I2231"/>
      <c r="J2231"/>
    </row>
    <row r="2232" spans="1:10">
      <c r="A2232"/>
      <c r="B2232"/>
      <c r="C2232"/>
      <c r="D2232" s="877"/>
      <c r="E2232"/>
      <c r="F2232"/>
      <c r="G2232"/>
      <c r="H2232"/>
      <c r="I2232"/>
      <c r="J2232"/>
    </row>
    <row r="2233" spans="1:10">
      <c r="A2233"/>
      <c r="B2233"/>
      <c r="C2233"/>
      <c r="D2233" s="877"/>
      <c r="E2233"/>
      <c r="F2233"/>
      <c r="G2233"/>
      <c r="H2233"/>
      <c r="I2233"/>
      <c r="J2233"/>
    </row>
    <row r="2234" spans="1:10">
      <c r="A2234"/>
      <c r="B2234"/>
      <c r="C2234"/>
      <c r="D2234" s="877"/>
      <c r="E2234"/>
      <c r="F2234"/>
      <c r="G2234"/>
      <c r="H2234"/>
      <c r="I2234"/>
      <c r="J2234"/>
    </row>
    <row r="2235" spans="1:10">
      <c r="A2235"/>
      <c r="B2235"/>
      <c r="C2235"/>
      <c r="D2235" s="877"/>
      <c r="E2235"/>
      <c r="F2235"/>
      <c r="G2235"/>
      <c r="H2235"/>
      <c r="I2235"/>
      <c r="J2235"/>
    </row>
    <row r="2236" spans="1:10">
      <c r="A2236"/>
      <c r="B2236"/>
      <c r="C2236"/>
      <c r="D2236" s="877"/>
      <c r="E2236"/>
      <c r="F2236"/>
      <c r="G2236"/>
      <c r="H2236"/>
      <c r="I2236"/>
      <c r="J2236"/>
    </row>
    <row r="2237" spans="1:10">
      <c r="A2237"/>
      <c r="B2237"/>
      <c r="C2237"/>
      <c r="D2237" s="877"/>
      <c r="E2237"/>
      <c r="F2237"/>
      <c r="G2237"/>
      <c r="H2237"/>
      <c r="I2237"/>
      <c r="J2237"/>
    </row>
    <row r="2238" spans="1:10">
      <c r="A2238"/>
      <c r="B2238"/>
      <c r="C2238"/>
      <c r="D2238" s="877"/>
      <c r="E2238"/>
      <c r="F2238"/>
      <c r="G2238"/>
      <c r="H2238"/>
      <c r="I2238"/>
      <c r="J2238"/>
    </row>
    <row r="2239" spans="1:10">
      <c r="A2239"/>
      <c r="B2239"/>
      <c r="C2239"/>
      <c r="D2239" s="877"/>
      <c r="E2239"/>
      <c r="F2239"/>
      <c r="G2239"/>
      <c r="H2239"/>
      <c r="I2239"/>
      <c r="J2239"/>
    </row>
    <row r="2240" spans="1:10">
      <c r="A2240"/>
      <c r="B2240"/>
      <c r="C2240"/>
      <c r="D2240" s="877"/>
      <c r="E2240"/>
      <c r="F2240"/>
      <c r="G2240"/>
      <c r="H2240"/>
      <c r="I2240"/>
      <c r="J2240"/>
    </row>
    <row r="2241" spans="1:10">
      <c r="A2241"/>
      <c r="B2241"/>
      <c r="C2241"/>
      <c r="D2241" s="877"/>
      <c r="E2241"/>
      <c r="F2241"/>
      <c r="G2241"/>
      <c r="H2241"/>
      <c r="I2241"/>
      <c r="J2241"/>
    </row>
    <row r="2242" spans="1:10">
      <c r="A2242"/>
      <c r="B2242"/>
      <c r="C2242"/>
      <c r="D2242" s="877"/>
      <c r="E2242"/>
      <c r="F2242"/>
      <c r="G2242"/>
      <c r="H2242"/>
      <c r="I2242"/>
      <c r="J2242"/>
    </row>
    <row r="2243" spans="1:10">
      <c r="A2243"/>
      <c r="B2243"/>
      <c r="C2243"/>
      <c r="D2243" s="877"/>
      <c r="E2243"/>
      <c r="F2243"/>
      <c r="G2243"/>
      <c r="H2243"/>
      <c r="I2243"/>
      <c r="J2243"/>
    </row>
    <row r="2244" spans="1:10">
      <c r="A2244"/>
      <c r="B2244"/>
      <c r="C2244"/>
      <c r="D2244" s="877"/>
      <c r="E2244"/>
      <c r="F2244"/>
      <c r="G2244"/>
      <c r="H2244"/>
      <c r="I2244"/>
      <c r="J2244"/>
    </row>
    <row r="2245" spans="1:10">
      <c r="A2245"/>
      <c r="B2245"/>
      <c r="C2245"/>
      <c r="D2245" s="877"/>
      <c r="E2245"/>
      <c r="F2245"/>
      <c r="G2245"/>
      <c r="H2245"/>
      <c r="I2245"/>
      <c r="J2245"/>
    </row>
    <row r="2246" spans="1:10">
      <c r="A2246"/>
      <c r="B2246"/>
      <c r="C2246"/>
      <c r="D2246" s="877"/>
      <c r="E2246"/>
      <c r="F2246"/>
      <c r="G2246"/>
      <c r="H2246"/>
      <c r="I2246"/>
      <c r="J2246"/>
    </row>
    <row r="2247" spans="1:10">
      <c r="A2247"/>
      <c r="B2247"/>
      <c r="C2247"/>
      <c r="D2247" s="877"/>
      <c r="E2247"/>
      <c r="F2247"/>
      <c r="G2247"/>
      <c r="H2247"/>
      <c r="I2247"/>
      <c r="J2247"/>
    </row>
    <row r="2248" spans="1:10">
      <c r="A2248"/>
      <c r="B2248"/>
      <c r="C2248"/>
      <c r="D2248" s="877"/>
      <c r="E2248"/>
      <c r="F2248"/>
      <c r="G2248"/>
      <c r="H2248"/>
      <c r="I2248"/>
      <c r="J2248"/>
    </row>
    <row r="2249" spans="1:10">
      <c r="A2249"/>
      <c r="B2249"/>
      <c r="C2249"/>
      <c r="D2249" s="877"/>
      <c r="E2249"/>
      <c r="F2249"/>
      <c r="G2249"/>
      <c r="H2249"/>
      <c r="I2249"/>
      <c r="J2249"/>
    </row>
    <row r="2250" spans="1:10">
      <c r="A2250"/>
      <c r="B2250"/>
      <c r="C2250"/>
      <c r="D2250" s="877"/>
      <c r="E2250"/>
      <c r="F2250"/>
      <c r="G2250"/>
      <c r="H2250"/>
      <c r="I2250"/>
      <c r="J2250"/>
    </row>
    <row r="2251" spans="1:10">
      <c r="A2251"/>
      <c r="B2251"/>
      <c r="C2251"/>
      <c r="D2251" s="877"/>
      <c r="E2251"/>
      <c r="F2251"/>
      <c r="G2251"/>
      <c r="H2251"/>
      <c r="I2251"/>
      <c r="J2251"/>
    </row>
    <row r="2252" spans="1:10">
      <c r="A2252"/>
      <c r="B2252"/>
      <c r="C2252"/>
      <c r="D2252" s="877"/>
      <c r="E2252"/>
      <c r="F2252"/>
      <c r="G2252"/>
      <c r="H2252"/>
      <c r="I2252"/>
      <c r="J2252"/>
    </row>
    <row r="2253" spans="1:10">
      <c r="A2253"/>
      <c r="B2253"/>
      <c r="C2253"/>
      <c r="D2253" s="877"/>
      <c r="E2253"/>
      <c r="F2253"/>
      <c r="G2253"/>
      <c r="H2253"/>
      <c r="I2253"/>
      <c r="J2253"/>
    </row>
    <row r="2254" spans="1:10">
      <c r="A2254"/>
      <c r="B2254"/>
      <c r="C2254"/>
      <c r="D2254" s="877"/>
      <c r="E2254"/>
      <c r="F2254"/>
      <c r="G2254"/>
      <c r="H2254"/>
      <c r="I2254"/>
      <c r="J2254"/>
    </row>
    <row r="2255" spans="1:10">
      <c r="A2255"/>
      <c r="B2255"/>
      <c r="C2255"/>
      <c r="D2255" s="877"/>
      <c r="E2255"/>
      <c r="F2255"/>
      <c r="G2255"/>
      <c r="H2255"/>
      <c r="I2255"/>
      <c r="J2255"/>
    </row>
    <row r="2256" spans="1:10">
      <c r="A2256"/>
      <c r="B2256"/>
      <c r="C2256"/>
      <c r="D2256" s="877"/>
      <c r="E2256"/>
      <c r="F2256"/>
      <c r="G2256"/>
      <c r="H2256"/>
      <c r="I2256"/>
      <c r="J2256"/>
    </row>
    <row r="2257" spans="1:10">
      <c r="A2257"/>
      <c r="B2257"/>
      <c r="C2257"/>
      <c r="D2257" s="877"/>
      <c r="E2257"/>
      <c r="F2257"/>
      <c r="G2257"/>
      <c r="H2257"/>
      <c r="I2257"/>
      <c r="J2257"/>
    </row>
    <row r="2258" spans="1:10">
      <c r="A2258"/>
      <c r="B2258"/>
      <c r="C2258"/>
      <c r="D2258" s="877"/>
      <c r="E2258"/>
      <c r="F2258"/>
      <c r="G2258"/>
      <c r="H2258"/>
      <c r="I2258"/>
      <c r="J2258"/>
    </row>
    <row r="2259" spans="1:10">
      <c r="A2259"/>
      <c r="B2259"/>
      <c r="C2259"/>
      <c r="D2259" s="877"/>
      <c r="E2259"/>
      <c r="F2259"/>
      <c r="G2259"/>
      <c r="H2259"/>
      <c r="I2259"/>
      <c r="J2259"/>
    </row>
    <row r="2260" spans="1:10">
      <c r="A2260"/>
      <c r="B2260"/>
      <c r="C2260"/>
      <c r="D2260" s="877"/>
      <c r="E2260"/>
      <c r="F2260"/>
      <c r="G2260"/>
      <c r="H2260"/>
      <c r="I2260"/>
      <c r="J2260"/>
    </row>
    <row r="2261" spans="1:10">
      <c r="A2261"/>
      <c r="B2261"/>
      <c r="C2261"/>
      <c r="D2261" s="877"/>
      <c r="E2261"/>
      <c r="F2261"/>
      <c r="G2261"/>
      <c r="H2261"/>
      <c r="I2261"/>
      <c r="J2261"/>
    </row>
    <row r="2262" spans="1:10">
      <c r="A2262"/>
      <c r="B2262"/>
      <c r="C2262"/>
      <c r="D2262" s="877"/>
      <c r="E2262"/>
      <c r="F2262"/>
      <c r="G2262"/>
      <c r="H2262"/>
      <c r="I2262"/>
      <c r="J2262"/>
    </row>
    <row r="2263" spans="1:10">
      <c r="A2263"/>
      <c r="B2263"/>
      <c r="C2263"/>
      <c r="D2263" s="877"/>
      <c r="E2263"/>
      <c r="F2263"/>
      <c r="G2263"/>
      <c r="H2263"/>
      <c r="I2263"/>
      <c r="J2263"/>
    </row>
    <row r="2264" spans="1:10">
      <c r="A2264"/>
      <c r="B2264"/>
      <c r="C2264"/>
      <c r="D2264" s="877"/>
      <c r="E2264"/>
      <c r="F2264"/>
      <c r="G2264"/>
      <c r="H2264"/>
      <c r="I2264"/>
      <c r="J2264"/>
    </row>
    <row r="2265" spans="1:10">
      <c r="A2265"/>
      <c r="B2265"/>
      <c r="C2265"/>
      <c r="D2265" s="877"/>
      <c r="E2265"/>
      <c r="F2265"/>
      <c r="G2265"/>
      <c r="H2265"/>
      <c r="I2265"/>
      <c r="J2265"/>
    </row>
    <row r="2266" spans="1:10">
      <c r="A2266"/>
      <c r="B2266"/>
      <c r="C2266"/>
      <c r="D2266" s="877"/>
      <c r="E2266"/>
      <c r="F2266"/>
      <c r="G2266"/>
      <c r="H2266"/>
      <c r="I2266"/>
      <c r="J2266"/>
    </row>
    <row r="2267" spans="1:10">
      <c r="A2267"/>
      <c r="B2267"/>
      <c r="C2267"/>
      <c r="D2267" s="877"/>
      <c r="E2267"/>
      <c r="F2267"/>
      <c r="G2267"/>
      <c r="H2267"/>
      <c r="I2267"/>
      <c r="J2267"/>
    </row>
    <row r="2268" spans="1:10">
      <c r="A2268"/>
      <c r="B2268"/>
      <c r="C2268"/>
      <c r="D2268" s="877"/>
      <c r="E2268"/>
      <c r="F2268"/>
      <c r="G2268"/>
      <c r="H2268"/>
      <c r="I2268"/>
      <c r="J2268"/>
    </row>
    <row r="2269" spans="1:10">
      <c r="A2269"/>
      <c r="B2269"/>
      <c r="C2269"/>
      <c r="D2269" s="877"/>
      <c r="E2269"/>
      <c r="F2269"/>
      <c r="G2269"/>
      <c r="H2269"/>
      <c r="I2269"/>
      <c r="J2269"/>
    </row>
    <row r="2270" spans="1:10">
      <c r="A2270"/>
      <c r="B2270"/>
      <c r="C2270"/>
      <c r="D2270" s="877"/>
      <c r="E2270"/>
      <c r="F2270"/>
      <c r="G2270"/>
      <c r="H2270"/>
      <c r="I2270"/>
      <c r="J2270"/>
    </row>
    <row r="2271" spans="1:10">
      <c r="A2271"/>
      <c r="B2271"/>
      <c r="C2271"/>
      <c r="D2271" s="877"/>
      <c r="E2271"/>
      <c r="F2271"/>
      <c r="G2271"/>
      <c r="H2271"/>
      <c r="I2271"/>
      <c r="J2271"/>
    </row>
    <row r="2272" spans="1:10">
      <c r="A2272"/>
      <c r="B2272"/>
      <c r="C2272"/>
      <c r="D2272" s="877"/>
      <c r="E2272"/>
      <c r="F2272"/>
      <c r="G2272"/>
      <c r="H2272"/>
      <c r="I2272"/>
      <c r="J2272"/>
    </row>
    <row r="2273" spans="1:10">
      <c r="A2273"/>
      <c r="B2273"/>
      <c r="C2273"/>
      <c r="D2273" s="877"/>
      <c r="E2273"/>
      <c r="F2273"/>
      <c r="G2273"/>
      <c r="H2273"/>
      <c r="I2273"/>
      <c r="J2273"/>
    </row>
    <row r="2274" spans="1:10">
      <c r="A2274"/>
      <c r="B2274"/>
      <c r="C2274"/>
      <c r="D2274" s="877"/>
      <c r="E2274"/>
      <c r="F2274"/>
      <c r="G2274"/>
      <c r="H2274"/>
      <c r="I2274"/>
      <c r="J2274"/>
    </row>
    <row r="2275" spans="1:10">
      <c r="A2275"/>
      <c r="B2275"/>
      <c r="C2275"/>
      <c r="D2275" s="877"/>
      <c r="E2275"/>
      <c r="F2275"/>
      <c r="G2275"/>
      <c r="H2275"/>
      <c r="I2275"/>
      <c r="J2275"/>
    </row>
    <row r="2276" spans="1:10">
      <c r="A2276"/>
      <c r="B2276"/>
      <c r="C2276"/>
      <c r="D2276" s="877"/>
      <c r="E2276"/>
      <c r="F2276"/>
      <c r="G2276"/>
      <c r="H2276"/>
      <c r="I2276"/>
      <c r="J2276"/>
    </row>
    <row r="2277" spans="1:10">
      <c r="A2277"/>
      <c r="B2277"/>
      <c r="C2277"/>
      <c r="D2277" s="877"/>
      <c r="E2277"/>
      <c r="F2277"/>
      <c r="G2277"/>
      <c r="H2277"/>
      <c r="I2277"/>
      <c r="J2277"/>
    </row>
    <row r="2278" spans="1:10">
      <c r="A2278"/>
      <c r="B2278"/>
      <c r="C2278"/>
      <c r="D2278" s="877"/>
      <c r="E2278"/>
      <c r="F2278"/>
      <c r="G2278"/>
      <c r="H2278"/>
      <c r="I2278"/>
      <c r="J2278"/>
    </row>
    <row r="2279" spans="1:10">
      <c r="A2279"/>
      <c r="B2279"/>
      <c r="C2279"/>
      <c r="D2279" s="877"/>
      <c r="E2279"/>
      <c r="F2279"/>
      <c r="G2279"/>
      <c r="H2279"/>
      <c r="I2279"/>
      <c r="J2279"/>
    </row>
    <row r="2280" spans="1:10">
      <c r="A2280"/>
      <c r="B2280"/>
      <c r="C2280"/>
      <c r="D2280" s="877"/>
      <c r="E2280"/>
      <c r="F2280"/>
      <c r="G2280"/>
      <c r="H2280"/>
      <c r="I2280"/>
      <c r="J2280"/>
    </row>
    <row r="2281" spans="1:10">
      <c r="A2281"/>
      <c r="B2281"/>
      <c r="C2281"/>
      <c r="D2281" s="877"/>
      <c r="E2281"/>
      <c r="F2281"/>
      <c r="G2281"/>
      <c r="H2281"/>
      <c r="I2281"/>
      <c r="J2281"/>
    </row>
    <row r="2282" spans="1:10">
      <c r="A2282"/>
      <c r="B2282"/>
      <c r="C2282"/>
      <c r="D2282" s="877"/>
      <c r="E2282"/>
      <c r="F2282"/>
      <c r="G2282"/>
      <c r="H2282"/>
      <c r="I2282"/>
      <c r="J2282"/>
    </row>
    <row r="2283" spans="1:10">
      <c r="A2283"/>
      <c r="B2283"/>
      <c r="C2283"/>
      <c r="D2283" s="877"/>
      <c r="E2283"/>
      <c r="F2283"/>
      <c r="G2283"/>
      <c r="H2283"/>
      <c r="I2283"/>
      <c r="J2283"/>
    </row>
    <row r="2284" spans="1:10">
      <c r="A2284"/>
      <c r="B2284"/>
      <c r="C2284"/>
      <c r="D2284" s="877"/>
      <c r="E2284"/>
      <c r="F2284"/>
      <c r="G2284"/>
      <c r="H2284"/>
      <c r="I2284"/>
      <c r="J2284"/>
    </row>
    <row r="2285" spans="1:10">
      <c r="A2285"/>
      <c r="B2285"/>
      <c r="C2285"/>
      <c r="D2285" s="877"/>
      <c r="E2285"/>
      <c r="F2285"/>
      <c r="G2285"/>
      <c r="H2285"/>
      <c r="I2285"/>
      <c r="J2285"/>
    </row>
    <row r="2286" spans="1:10">
      <c r="A2286"/>
      <c r="B2286"/>
      <c r="C2286"/>
      <c r="D2286" s="877"/>
      <c r="E2286"/>
      <c r="F2286"/>
      <c r="G2286"/>
      <c r="H2286"/>
      <c r="I2286"/>
      <c r="J2286"/>
    </row>
    <row r="2287" spans="1:10">
      <c r="A2287"/>
      <c r="B2287"/>
      <c r="C2287"/>
      <c r="D2287" s="877"/>
      <c r="E2287"/>
      <c r="F2287"/>
      <c r="G2287"/>
      <c r="H2287"/>
      <c r="I2287"/>
      <c r="J2287"/>
    </row>
    <row r="2288" spans="1:10">
      <c r="A2288"/>
      <c r="B2288"/>
      <c r="C2288"/>
      <c r="D2288" s="877"/>
      <c r="E2288"/>
      <c r="F2288"/>
      <c r="G2288"/>
      <c r="H2288"/>
      <c r="I2288"/>
      <c r="J2288"/>
    </row>
    <row r="2289" spans="1:10">
      <c r="A2289"/>
      <c r="B2289"/>
      <c r="C2289"/>
      <c r="D2289" s="877"/>
      <c r="E2289"/>
      <c r="F2289"/>
      <c r="G2289"/>
      <c r="H2289"/>
      <c r="I2289"/>
      <c r="J2289"/>
    </row>
    <row r="2290" spans="1:10">
      <c r="A2290"/>
      <c r="B2290"/>
      <c r="C2290"/>
      <c r="D2290" s="877"/>
      <c r="E2290"/>
      <c r="F2290"/>
      <c r="G2290"/>
      <c r="H2290"/>
      <c r="I2290"/>
      <c r="J2290"/>
    </row>
    <row r="2291" spans="1:10">
      <c r="A2291"/>
      <c r="B2291"/>
      <c r="C2291"/>
      <c r="D2291" s="877"/>
      <c r="E2291"/>
      <c r="F2291"/>
      <c r="G2291"/>
      <c r="H2291"/>
      <c r="I2291"/>
      <c r="J2291"/>
    </row>
    <row r="2292" spans="1:10">
      <c r="A2292"/>
      <c r="B2292"/>
      <c r="C2292"/>
      <c r="D2292" s="877"/>
      <c r="E2292"/>
      <c r="F2292"/>
      <c r="G2292"/>
      <c r="H2292"/>
      <c r="I2292"/>
      <c r="J2292"/>
    </row>
    <row r="2293" spans="1:10">
      <c r="A2293"/>
      <c r="B2293"/>
      <c r="C2293"/>
      <c r="D2293" s="877"/>
      <c r="E2293"/>
      <c r="F2293"/>
      <c r="G2293"/>
      <c r="H2293"/>
      <c r="I2293"/>
      <c r="J2293"/>
    </row>
    <row r="2294" spans="1:10">
      <c r="A2294"/>
      <c r="B2294"/>
      <c r="C2294"/>
      <c r="D2294" s="877"/>
      <c r="E2294"/>
      <c r="F2294"/>
      <c r="G2294"/>
      <c r="H2294"/>
      <c r="I2294"/>
      <c r="J2294"/>
    </row>
    <row r="2295" spans="1:10">
      <c r="A2295"/>
      <c r="B2295"/>
      <c r="C2295"/>
      <c r="D2295" s="877"/>
      <c r="E2295"/>
      <c r="F2295"/>
      <c r="G2295"/>
      <c r="H2295"/>
      <c r="I2295"/>
      <c r="J2295"/>
    </row>
    <row r="2296" spans="1:10">
      <c r="A2296"/>
      <c r="B2296"/>
      <c r="C2296"/>
      <c r="D2296" s="877"/>
      <c r="E2296"/>
      <c r="F2296"/>
      <c r="G2296"/>
      <c r="H2296"/>
      <c r="I2296"/>
      <c r="J2296"/>
    </row>
    <row r="2297" spans="1:10">
      <c r="A2297"/>
      <c r="B2297"/>
      <c r="C2297"/>
      <c r="D2297" s="877"/>
      <c r="E2297"/>
      <c r="F2297"/>
      <c r="G2297"/>
      <c r="H2297"/>
      <c r="I2297"/>
      <c r="J2297"/>
    </row>
    <row r="2298" spans="1:10">
      <c r="A2298"/>
      <c r="B2298"/>
      <c r="C2298"/>
      <c r="D2298" s="877"/>
      <c r="E2298"/>
      <c r="F2298"/>
      <c r="G2298"/>
      <c r="H2298"/>
      <c r="I2298"/>
      <c r="J2298"/>
    </row>
    <row r="2299" spans="1:10">
      <c r="A2299"/>
      <c r="B2299"/>
      <c r="C2299"/>
      <c r="D2299" s="877"/>
      <c r="E2299"/>
      <c r="F2299"/>
      <c r="G2299"/>
      <c r="H2299"/>
      <c r="I2299"/>
      <c r="J2299"/>
    </row>
    <row r="2300" spans="1:10">
      <c r="A2300"/>
      <c r="B2300"/>
      <c r="C2300"/>
      <c r="D2300" s="877"/>
      <c r="E2300"/>
      <c r="F2300"/>
      <c r="G2300"/>
      <c r="H2300"/>
      <c r="I2300"/>
      <c r="J2300"/>
    </row>
    <row r="2301" spans="1:10">
      <c r="A2301"/>
      <c r="B2301"/>
      <c r="C2301"/>
      <c r="D2301" s="877"/>
      <c r="E2301"/>
      <c r="F2301"/>
      <c r="G2301"/>
      <c r="H2301"/>
      <c r="I2301"/>
      <c r="J2301"/>
    </row>
    <row r="2302" spans="1:10">
      <c r="A2302"/>
      <c r="B2302"/>
      <c r="C2302"/>
      <c r="D2302" s="877"/>
      <c r="E2302"/>
      <c r="F2302"/>
      <c r="G2302"/>
      <c r="H2302"/>
      <c r="I2302"/>
      <c r="J2302"/>
    </row>
    <row r="2303" spans="1:10">
      <c r="A2303"/>
      <c r="B2303"/>
      <c r="C2303"/>
      <c r="D2303" s="877"/>
      <c r="E2303"/>
      <c r="F2303"/>
      <c r="G2303"/>
      <c r="H2303"/>
      <c r="I2303"/>
      <c r="J2303"/>
    </row>
    <row r="2304" spans="1:10">
      <c r="A2304"/>
      <c r="B2304"/>
      <c r="C2304"/>
      <c r="D2304" s="877"/>
      <c r="E2304"/>
      <c r="F2304"/>
      <c r="G2304"/>
      <c r="H2304"/>
      <c r="I2304"/>
      <c r="J2304"/>
    </row>
    <row r="2305" spans="1:10">
      <c r="A2305"/>
      <c r="B2305"/>
      <c r="C2305"/>
      <c r="D2305" s="877"/>
      <c r="E2305"/>
      <c r="F2305"/>
      <c r="G2305"/>
      <c r="H2305"/>
      <c r="I2305"/>
      <c r="J2305"/>
    </row>
    <row r="2306" spans="1:10">
      <c r="A2306"/>
      <c r="B2306"/>
      <c r="C2306"/>
      <c r="D2306" s="877"/>
      <c r="E2306"/>
      <c r="F2306"/>
      <c r="G2306"/>
      <c r="H2306"/>
      <c r="I2306"/>
      <c r="J2306"/>
    </row>
    <row r="2307" spans="1:10">
      <c r="A2307"/>
      <c r="B2307"/>
      <c r="C2307"/>
      <c r="D2307" s="877"/>
      <c r="E2307"/>
      <c r="F2307"/>
      <c r="G2307"/>
      <c r="H2307"/>
      <c r="I2307"/>
      <c r="J2307"/>
    </row>
    <row r="2308" spans="1:10">
      <c r="A2308"/>
      <c r="B2308"/>
      <c r="C2308"/>
      <c r="D2308" s="877"/>
      <c r="E2308"/>
      <c r="F2308"/>
      <c r="G2308"/>
      <c r="H2308"/>
      <c r="I2308"/>
      <c r="J2308"/>
    </row>
    <row r="2309" spans="1:10">
      <c r="A2309"/>
      <c r="B2309"/>
      <c r="C2309"/>
      <c r="D2309" s="877"/>
      <c r="E2309"/>
      <c r="F2309"/>
      <c r="G2309"/>
      <c r="H2309"/>
      <c r="I2309"/>
      <c r="J2309"/>
    </row>
    <row r="2310" spans="1:10">
      <c r="A2310"/>
      <c r="B2310"/>
      <c r="C2310"/>
      <c r="D2310" s="877"/>
      <c r="E2310"/>
      <c r="F2310"/>
      <c r="G2310"/>
      <c r="H2310"/>
      <c r="I2310"/>
      <c r="J2310"/>
    </row>
    <row r="2311" spans="1:10">
      <c r="A2311"/>
      <c r="B2311"/>
      <c r="C2311"/>
      <c r="D2311" s="877"/>
      <c r="E2311"/>
      <c r="F2311"/>
      <c r="G2311"/>
      <c r="H2311"/>
      <c r="I2311"/>
      <c r="J2311"/>
    </row>
    <row r="2312" spans="1:10">
      <c r="A2312"/>
      <c r="B2312"/>
      <c r="C2312"/>
      <c r="D2312" s="877"/>
      <c r="E2312"/>
      <c r="F2312"/>
      <c r="G2312"/>
      <c r="H2312"/>
      <c r="I2312"/>
      <c r="J2312"/>
    </row>
    <row r="2313" spans="1:10">
      <c r="A2313"/>
      <c r="B2313"/>
      <c r="C2313"/>
      <c r="D2313" s="877"/>
      <c r="E2313"/>
      <c r="F2313"/>
      <c r="G2313"/>
      <c r="H2313"/>
      <c r="I2313"/>
      <c r="J2313"/>
    </row>
    <row r="2314" spans="1:10">
      <c r="A2314"/>
      <c r="B2314"/>
      <c r="C2314"/>
      <c r="D2314" s="877"/>
      <c r="E2314"/>
      <c r="F2314"/>
      <c r="G2314"/>
      <c r="H2314"/>
      <c r="I2314"/>
      <c r="J2314"/>
    </row>
    <row r="2315" spans="1:10">
      <c r="A2315"/>
      <c r="B2315"/>
      <c r="C2315"/>
      <c r="D2315" s="877"/>
      <c r="E2315"/>
      <c r="F2315"/>
      <c r="G2315"/>
      <c r="H2315"/>
      <c r="I2315"/>
      <c r="J2315"/>
    </row>
    <row r="2316" spans="1:10">
      <c r="A2316"/>
      <c r="B2316"/>
      <c r="C2316"/>
      <c r="D2316" s="877"/>
      <c r="E2316"/>
      <c r="F2316"/>
      <c r="G2316"/>
      <c r="H2316"/>
      <c r="I2316"/>
      <c r="J2316"/>
    </row>
    <row r="2317" spans="1:10">
      <c r="A2317"/>
      <c r="B2317"/>
      <c r="C2317"/>
      <c r="D2317" s="877"/>
      <c r="E2317"/>
      <c r="F2317"/>
      <c r="G2317"/>
      <c r="H2317"/>
      <c r="I2317"/>
      <c r="J2317"/>
    </row>
    <row r="2318" spans="1:10">
      <c r="A2318"/>
      <c r="B2318"/>
      <c r="C2318"/>
      <c r="D2318" s="877"/>
      <c r="E2318"/>
      <c r="F2318"/>
      <c r="G2318"/>
      <c r="H2318"/>
      <c r="I2318"/>
      <c r="J2318"/>
    </row>
    <row r="2319" spans="1:10">
      <c r="A2319"/>
      <c r="B2319"/>
      <c r="C2319"/>
      <c r="D2319" s="877"/>
      <c r="E2319"/>
      <c r="F2319"/>
      <c r="G2319"/>
      <c r="H2319"/>
      <c r="I2319"/>
      <c r="J2319"/>
    </row>
    <row r="2320" spans="1:10">
      <c r="A2320"/>
      <c r="B2320"/>
      <c r="C2320"/>
      <c r="D2320" s="877"/>
      <c r="E2320"/>
      <c r="F2320"/>
      <c r="G2320"/>
      <c r="H2320"/>
      <c r="I2320"/>
      <c r="J2320"/>
    </row>
    <row r="2321" spans="1:10">
      <c r="A2321"/>
      <c r="B2321"/>
      <c r="C2321"/>
      <c r="D2321" s="877"/>
      <c r="E2321"/>
      <c r="F2321"/>
      <c r="G2321"/>
      <c r="H2321"/>
      <c r="I2321"/>
      <c r="J2321"/>
    </row>
    <row r="2322" spans="1:10">
      <c r="A2322"/>
      <c r="B2322"/>
      <c r="C2322"/>
      <c r="D2322" s="877"/>
      <c r="E2322"/>
      <c r="F2322"/>
      <c r="G2322"/>
      <c r="H2322"/>
      <c r="I2322"/>
      <c r="J2322"/>
    </row>
    <row r="2323" spans="1:10">
      <c r="A2323"/>
      <c r="B2323"/>
      <c r="C2323"/>
      <c r="D2323" s="877"/>
      <c r="E2323"/>
      <c r="F2323"/>
      <c r="G2323"/>
      <c r="H2323"/>
      <c r="I2323"/>
      <c r="J2323"/>
    </row>
    <row r="2324" spans="1:10">
      <c r="A2324"/>
      <c r="B2324"/>
      <c r="C2324"/>
      <c r="D2324" s="877"/>
      <c r="E2324"/>
      <c r="F2324"/>
      <c r="G2324"/>
      <c r="H2324"/>
      <c r="I2324"/>
      <c r="J2324"/>
    </row>
    <row r="2325" spans="1:10">
      <c r="A2325"/>
      <c r="B2325"/>
      <c r="C2325"/>
      <c r="D2325" s="877"/>
      <c r="E2325"/>
      <c r="F2325"/>
      <c r="G2325"/>
      <c r="H2325"/>
      <c r="I2325"/>
      <c r="J2325"/>
    </row>
    <row r="2326" spans="1:10">
      <c r="A2326"/>
      <c r="B2326"/>
      <c r="C2326"/>
      <c r="D2326" s="877"/>
      <c r="E2326"/>
      <c r="F2326"/>
      <c r="G2326"/>
      <c r="H2326"/>
      <c r="I2326"/>
      <c r="J2326"/>
    </row>
    <row r="2327" spans="1:10">
      <c r="A2327"/>
      <c r="B2327"/>
      <c r="C2327"/>
      <c r="D2327" s="877"/>
      <c r="E2327"/>
      <c r="F2327"/>
      <c r="G2327"/>
      <c r="H2327"/>
      <c r="I2327"/>
      <c r="J2327"/>
    </row>
    <row r="2328" spans="1:10">
      <c r="A2328"/>
      <c r="B2328"/>
      <c r="C2328"/>
      <c r="D2328" s="877"/>
      <c r="E2328"/>
      <c r="F2328"/>
      <c r="G2328"/>
      <c r="H2328"/>
      <c r="I2328"/>
      <c r="J2328"/>
    </row>
    <row r="2329" spans="1:10">
      <c r="A2329"/>
      <c r="B2329"/>
      <c r="C2329"/>
      <c r="D2329" s="877"/>
      <c r="E2329"/>
      <c r="F2329"/>
      <c r="G2329"/>
      <c r="H2329"/>
      <c r="I2329"/>
      <c r="J2329"/>
    </row>
    <row r="2330" spans="1:10">
      <c r="A2330"/>
      <c r="B2330"/>
      <c r="C2330"/>
      <c r="D2330" s="877"/>
      <c r="E2330"/>
      <c r="F2330"/>
      <c r="G2330"/>
      <c r="H2330"/>
      <c r="I2330"/>
      <c r="J2330"/>
    </row>
    <row r="2331" spans="1:10">
      <c r="A2331"/>
      <c r="B2331"/>
      <c r="C2331"/>
      <c r="D2331" s="877"/>
      <c r="E2331"/>
      <c r="F2331"/>
      <c r="G2331"/>
      <c r="H2331"/>
      <c r="I2331"/>
      <c r="J2331"/>
    </row>
    <row r="2332" spans="1:10">
      <c r="A2332"/>
      <c r="B2332"/>
      <c r="C2332"/>
      <c r="D2332" s="877"/>
      <c r="E2332"/>
      <c r="F2332"/>
      <c r="G2332"/>
      <c r="H2332"/>
      <c r="I2332"/>
      <c r="J2332"/>
    </row>
    <row r="2333" spans="1:10">
      <c r="A2333"/>
      <c r="B2333"/>
      <c r="C2333"/>
      <c r="D2333" s="877"/>
      <c r="E2333"/>
      <c r="F2333"/>
      <c r="G2333"/>
      <c r="H2333"/>
      <c r="I2333"/>
      <c r="J2333"/>
    </row>
    <row r="2334" spans="1:10">
      <c r="A2334"/>
      <c r="B2334"/>
      <c r="C2334"/>
      <c r="D2334" s="877"/>
      <c r="E2334"/>
      <c r="F2334"/>
      <c r="G2334"/>
      <c r="H2334"/>
      <c r="I2334"/>
      <c r="J2334"/>
    </row>
    <row r="2335" spans="1:10">
      <c r="A2335"/>
      <c r="B2335"/>
      <c r="C2335"/>
      <c r="D2335" s="877"/>
      <c r="E2335"/>
      <c r="F2335"/>
      <c r="G2335"/>
      <c r="H2335"/>
      <c r="I2335"/>
      <c r="J2335"/>
    </row>
    <row r="2336" spans="1:10">
      <c r="A2336"/>
      <c r="B2336"/>
      <c r="C2336"/>
      <c r="D2336" s="877"/>
      <c r="E2336"/>
      <c r="F2336"/>
      <c r="G2336"/>
      <c r="H2336"/>
      <c r="I2336"/>
      <c r="J2336"/>
    </row>
    <row r="2337" spans="1:10">
      <c r="A2337"/>
      <c r="B2337"/>
      <c r="C2337"/>
      <c r="D2337" s="877"/>
      <c r="E2337"/>
      <c r="F2337"/>
      <c r="G2337"/>
      <c r="H2337"/>
      <c r="I2337"/>
      <c r="J2337"/>
    </row>
    <row r="2338" spans="1:10">
      <c r="A2338"/>
      <c r="B2338"/>
      <c r="C2338"/>
      <c r="D2338" s="877"/>
      <c r="E2338"/>
      <c r="F2338"/>
      <c r="G2338"/>
      <c r="H2338"/>
      <c r="I2338"/>
      <c r="J2338"/>
    </row>
    <row r="2339" spans="1:10">
      <c r="A2339"/>
      <c r="B2339"/>
      <c r="C2339"/>
      <c r="D2339" s="877"/>
      <c r="E2339"/>
      <c r="F2339"/>
      <c r="G2339"/>
      <c r="H2339"/>
      <c r="I2339"/>
      <c r="J2339"/>
    </row>
    <row r="2340" spans="1:10">
      <c r="A2340"/>
      <c r="B2340"/>
      <c r="C2340"/>
      <c r="D2340" s="877"/>
      <c r="E2340"/>
      <c r="F2340"/>
      <c r="G2340"/>
      <c r="H2340"/>
      <c r="I2340"/>
      <c r="J2340"/>
    </row>
    <row r="2341" spans="1:10">
      <c r="A2341"/>
      <c r="B2341"/>
      <c r="C2341"/>
      <c r="D2341" s="877"/>
      <c r="E2341"/>
      <c r="F2341"/>
      <c r="G2341"/>
      <c r="H2341"/>
      <c r="I2341"/>
      <c r="J2341"/>
    </row>
    <row r="2342" spans="1:10">
      <c r="A2342"/>
      <c r="B2342"/>
      <c r="C2342"/>
      <c r="D2342" s="877"/>
      <c r="E2342"/>
      <c r="F2342"/>
      <c r="G2342"/>
      <c r="H2342"/>
      <c r="I2342"/>
      <c r="J2342"/>
    </row>
    <row r="2343" spans="1:10">
      <c r="A2343"/>
      <c r="B2343"/>
      <c r="C2343"/>
      <c r="D2343" s="877"/>
      <c r="E2343"/>
      <c r="F2343"/>
      <c r="G2343"/>
      <c r="H2343"/>
      <c r="I2343"/>
      <c r="J2343"/>
    </row>
    <row r="2344" spans="1:10">
      <c r="A2344"/>
      <c r="B2344"/>
      <c r="C2344"/>
      <c r="D2344" s="877"/>
      <c r="E2344"/>
      <c r="F2344"/>
      <c r="G2344"/>
      <c r="H2344"/>
      <c r="I2344"/>
      <c r="J2344"/>
    </row>
    <row r="2345" spans="1:10">
      <c r="A2345"/>
      <c r="B2345"/>
      <c r="C2345"/>
      <c r="D2345" s="877"/>
      <c r="E2345"/>
      <c r="F2345"/>
      <c r="G2345"/>
      <c r="H2345"/>
      <c r="I2345"/>
      <c r="J2345"/>
    </row>
    <row r="2346" spans="1:10">
      <c r="A2346"/>
      <c r="B2346"/>
      <c r="C2346"/>
      <c r="D2346" s="877"/>
      <c r="E2346"/>
      <c r="F2346"/>
      <c r="G2346"/>
      <c r="H2346"/>
      <c r="I2346"/>
      <c r="J2346"/>
    </row>
    <row r="2347" spans="1:10">
      <c r="A2347"/>
      <c r="B2347"/>
      <c r="C2347"/>
      <c r="D2347" s="877"/>
      <c r="E2347"/>
      <c r="F2347"/>
      <c r="G2347"/>
      <c r="H2347"/>
      <c r="I2347"/>
      <c r="J2347"/>
    </row>
    <row r="2348" spans="1:10">
      <c r="A2348"/>
      <c r="B2348"/>
      <c r="C2348"/>
      <c r="D2348" s="877"/>
      <c r="E2348"/>
      <c r="F2348"/>
      <c r="G2348"/>
      <c r="H2348"/>
      <c r="I2348"/>
      <c r="J2348"/>
    </row>
    <row r="2349" spans="1:10">
      <c r="A2349"/>
      <c r="B2349"/>
      <c r="C2349"/>
      <c r="D2349" s="877"/>
      <c r="E2349"/>
      <c r="F2349"/>
      <c r="G2349"/>
      <c r="H2349"/>
      <c r="I2349"/>
      <c r="J2349"/>
    </row>
    <row r="2350" spans="1:10">
      <c r="A2350"/>
      <c r="B2350"/>
      <c r="C2350"/>
      <c r="D2350" s="877"/>
      <c r="E2350"/>
      <c r="F2350"/>
      <c r="G2350"/>
      <c r="H2350"/>
      <c r="I2350"/>
      <c r="J2350"/>
    </row>
    <row r="2351" spans="1:10">
      <c r="A2351"/>
      <c r="B2351"/>
      <c r="C2351"/>
      <c r="D2351" s="877"/>
      <c r="E2351"/>
      <c r="F2351"/>
      <c r="G2351"/>
      <c r="H2351"/>
      <c r="I2351"/>
      <c r="J2351"/>
    </row>
    <row r="2352" spans="1:10">
      <c r="A2352"/>
      <c r="B2352"/>
      <c r="C2352"/>
      <c r="D2352" s="877"/>
      <c r="E2352"/>
      <c r="F2352"/>
      <c r="G2352"/>
      <c r="H2352"/>
      <c r="I2352"/>
      <c r="J2352"/>
    </row>
    <row r="2353" spans="1:10">
      <c r="A2353"/>
      <c r="B2353"/>
      <c r="C2353"/>
      <c r="D2353" s="877"/>
      <c r="E2353"/>
      <c r="F2353"/>
      <c r="G2353"/>
      <c r="H2353"/>
      <c r="I2353"/>
      <c r="J2353"/>
    </row>
    <row r="2354" spans="1:10">
      <c r="A2354"/>
      <c r="B2354"/>
      <c r="C2354"/>
      <c r="D2354" s="877"/>
      <c r="E2354"/>
      <c r="F2354"/>
      <c r="G2354"/>
      <c r="H2354"/>
      <c r="I2354"/>
      <c r="J2354"/>
    </row>
    <row r="2355" spans="1:10">
      <c r="A2355"/>
      <c r="B2355"/>
      <c r="C2355"/>
      <c r="D2355" s="877"/>
      <c r="E2355"/>
      <c r="F2355"/>
      <c r="G2355"/>
      <c r="H2355"/>
      <c r="I2355"/>
      <c r="J2355"/>
    </row>
    <row r="2356" spans="1:10">
      <c r="A2356"/>
      <c r="B2356"/>
      <c r="C2356"/>
      <c r="D2356" s="877"/>
      <c r="E2356"/>
      <c r="F2356"/>
      <c r="G2356"/>
      <c r="H2356"/>
      <c r="I2356"/>
      <c r="J2356"/>
    </row>
    <row r="2357" spans="1:10">
      <c r="A2357"/>
      <c r="B2357"/>
      <c r="C2357"/>
      <c r="D2357" s="877"/>
      <c r="E2357"/>
      <c r="F2357"/>
      <c r="G2357"/>
      <c r="H2357"/>
      <c r="I2357"/>
      <c r="J2357"/>
    </row>
    <row r="2358" spans="1:10">
      <c r="A2358"/>
      <c r="B2358"/>
      <c r="C2358"/>
      <c r="D2358" s="877"/>
      <c r="E2358"/>
      <c r="F2358"/>
      <c r="G2358"/>
      <c r="H2358"/>
      <c r="I2358"/>
      <c r="J2358"/>
    </row>
    <row r="2359" spans="1:10">
      <c r="A2359"/>
      <c r="B2359"/>
      <c r="C2359"/>
      <c r="D2359" s="877"/>
      <c r="E2359"/>
      <c r="F2359"/>
      <c r="G2359"/>
      <c r="H2359"/>
      <c r="I2359"/>
      <c r="J2359"/>
    </row>
    <row r="2360" spans="1:10">
      <c r="A2360"/>
      <c r="B2360"/>
      <c r="C2360"/>
      <c r="D2360" s="877"/>
      <c r="E2360"/>
      <c r="F2360"/>
      <c r="G2360"/>
      <c r="H2360"/>
      <c r="I2360"/>
      <c r="J2360"/>
    </row>
    <row r="2361" spans="1:10">
      <c r="A2361"/>
      <c r="B2361"/>
      <c r="C2361"/>
      <c r="D2361" s="877"/>
      <c r="E2361"/>
      <c r="F2361"/>
      <c r="G2361"/>
      <c r="H2361"/>
      <c r="I2361"/>
      <c r="J2361"/>
    </row>
    <row r="2362" spans="1:10">
      <c r="A2362"/>
      <c r="B2362"/>
      <c r="C2362"/>
      <c r="D2362" s="877"/>
      <c r="E2362"/>
      <c r="F2362"/>
      <c r="G2362"/>
      <c r="H2362"/>
      <c r="I2362"/>
      <c r="J2362"/>
    </row>
    <row r="2363" spans="1:10">
      <c r="A2363"/>
      <c r="B2363"/>
      <c r="C2363"/>
      <c r="D2363" s="877"/>
      <c r="E2363"/>
      <c r="F2363"/>
      <c r="G2363"/>
      <c r="H2363"/>
      <c r="I2363"/>
      <c r="J2363"/>
    </row>
    <row r="2364" spans="1:10">
      <c r="A2364"/>
      <c r="B2364"/>
      <c r="C2364"/>
      <c r="D2364" s="877"/>
      <c r="E2364"/>
      <c r="F2364"/>
      <c r="G2364"/>
      <c r="H2364"/>
      <c r="I2364"/>
      <c r="J2364"/>
    </row>
    <row r="2365" spans="1:10">
      <c r="A2365"/>
      <c r="B2365"/>
      <c r="C2365"/>
      <c r="D2365" s="877"/>
      <c r="E2365"/>
      <c r="F2365"/>
      <c r="G2365"/>
      <c r="H2365"/>
      <c r="I2365"/>
      <c r="J2365"/>
    </row>
    <row r="2366" spans="1:10">
      <c r="A2366"/>
      <c r="B2366"/>
      <c r="C2366"/>
      <c r="D2366" s="877"/>
      <c r="E2366"/>
      <c r="F2366"/>
      <c r="G2366"/>
      <c r="H2366"/>
      <c r="I2366"/>
      <c r="J2366"/>
    </row>
    <row r="2367" spans="1:10">
      <c r="A2367"/>
      <c r="B2367"/>
      <c r="C2367"/>
      <c r="D2367" s="877"/>
      <c r="E2367"/>
      <c r="F2367"/>
      <c r="G2367"/>
      <c r="H2367"/>
      <c r="I2367"/>
      <c r="J2367"/>
    </row>
    <row r="2368" spans="1:10">
      <c r="A2368"/>
      <c r="B2368"/>
      <c r="C2368"/>
      <c r="D2368" s="877"/>
      <c r="E2368"/>
      <c r="F2368"/>
      <c r="G2368"/>
      <c r="H2368"/>
      <c r="I2368"/>
      <c r="J2368"/>
    </row>
    <row r="2369" spans="1:10">
      <c r="A2369"/>
      <c r="B2369"/>
      <c r="C2369"/>
      <c r="D2369" s="877"/>
      <c r="E2369"/>
      <c r="F2369"/>
      <c r="G2369"/>
      <c r="H2369"/>
      <c r="I2369"/>
      <c r="J2369"/>
    </row>
    <row r="2370" spans="1:10">
      <c r="A2370"/>
      <c r="B2370"/>
      <c r="C2370"/>
      <c r="D2370" s="877"/>
      <c r="E2370"/>
      <c r="F2370"/>
      <c r="G2370"/>
      <c r="H2370"/>
      <c r="I2370"/>
      <c r="J2370"/>
    </row>
    <row r="2371" spans="1:10">
      <c r="A2371"/>
      <c r="B2371"/>
      <c r="C2371"/>
      <c r="D2371" s="877"/>
      <c r="E2371"/>
      <c r="F2371"/>
      <c r="G2371"/>
      <c r="H2371"/>
      <c r="I2371"/>
      <c r="J2371"/>
    </row>
    <row r="2372" spans="1:10">
      <c r="A2372"/>
      <c r="B2372"/>
      <c r="C2372"/>
      <c r="D2372" s="877"/>
      <c r="E2372"/>
      <c r="F2372"/>
      <c r="G2372"/>
      <c r="H2372"/>
      <c r="I2372"/>
      <c r="J2372"/>
    </row>
    <row r="2373" spans="1:10">
      <c r="A2373"/>
      <c r="B2373"/>
      <c r="C2373"/>
      <c r="D2373" s="877"/>
      <c r="E2373"/>
      <c r="F2373"/>
      <c r="G2373"/>
      <c r="H2373"/>
      <c r="I2373"/>
      <c r="J2373"/>
    </row>
    <row r="2374" spans="1:10">
      <c r="A2374"/>
      <c r="B2374"/>
      <c r="C2374"/>
      <c r="D2374" s="877"/>
      <c r="E2374"/>
      <c r="F2374"/>
      <c r="G2374"/>
      <c r="H2374"/>
      <c r="I2374"/>
      <c r="J2374"/>
    </row>
    <row r="2375" spans="1:10">
      <c r="A2375"/>
      <c r="B2375"/>
      <c r="C2375"/>
      <c r="D2375" s="877"/>
      <c r="E2375"/>
      <c r="F2375"/>
      <c r="G2375"/>
      <c r="H2375"/>
      <c r="I2375"/>
      <c r="J2375"/>
    </row>
    <row r="2376" spans="1:10">
      <c r="A2376"/>
      <c r="B2376"/>
      <c r="C2376"/>
      <c r="D2376" s="877"/>
      <c r="E2376"/>
      <c r="F2376"/>
      <c r="G2376"/>
      <c r="H2376"/>
      <c r="I2376"/>
      <c r="J2376"/>
    </row>
    <row r="2377" spans="1:10">
      <c r="A2377"/>
      <c r="B2377"/>
      <c r="C2377"/>
      <c r="D2377" s="877"/>
      <c r="E2377"/>
      <c r="F2377"/>
      <c r="G2377"/>
      <c r="H2377"/>
      <c r="I2377"/>
      <c r="J2377"/>
    </row>
    <row r="2378" spans="1:10">
      <c r="A2378"/>
      <c r="B2378"/>
      <c r="C2378"/>
      <c r="D2378" s="877"/>
      <c r="E2378"/>
      <c r="F2378"/>
      <c r="G2378"/>
      <c r="H2378"/>
      <c r="I2378"/>
      <c r="J2378"/>
    </row>
    <row r="2379" spans="1:10">
      <c r="A2379"/>
      <c r="B2379"/>
      <c r="C2379"/>
      <c r="D2379" s="877"/>
      <c r="E2379"/>
      <c r="F2379"/>
      <c r="G2379"/>
      <c r="H2379"/>
      <c r="I2379"/>
      <c r="J2379"/>
    </row>
    <row r="2380" spans="1:10">
      <c r="A2380"/>
      <c r="B2380"/>
      <c r="C2380"/>
      <c r="D2380" s="877"/>
      <c r="E2380"/>
      <c r="F2380"/>
      <c r="G2380"/>
      <c r="H2380"/>
      <c r="I2380"/>
      <c r="J2380"/>
    </row>
    <row r="2381" spans="1:10">
      <c r="A2381"/>
      <c r="B2381"/>
      <c r="C2381"/>
      <c r="D2381" s="877"/>
      <c r="E2381"/>
      <c r="F2381"/>
      <c r="G2381"/>
      <c r="H2381"/>
      <c r="I2381"/>
      <c r="J2381"/>
    </row>
    <row r="2382" spans="1:10">
      <c r="A2382"/>
      <c r="B2382"/>
      <c r="C2382"/>
      <c r="D2382" s="877"/>
      <c r="E2382"/>
      <c r="F2382"/>
      <c r="G2382"/>
      <c r="H2382"/>
      <c r="I2382"/>
      <c r="J2382"/>
    </row>
    <row r="2383" spans="1:10">
      <c r="A2383"/>
      <c r="B2383"/>
      <c r="C2383"/>
      <c r="D2383" s="877"/>
      <c r="E2383"/>
      <c r="F2383"/>
      <c r="G2383"/>
      <c r="H2383"/>
      <c r="I2383"/>
      <c r="J2383"/>
    </row>
    <row r="2384" spans="1:10">
      <c r="A2384"/>
      <c r="B2384"/>
      <c r="C2384"/>
      <c r="D2384" s="877"/>
      <c r="E2384"/>
      <c r="F2384"/>
      <c r="G2384"/>
      <c r="H2384"/>
      <c r="I2384"/>
      <c r="J2384"/>
    </row>
    <row r="2385" spans="1:10">
      <c r="A2385"/>
      <c r="B2385"/>
      <c r="C2385"/>
      <c r="D2385" s="877"/>
      <c r="E2385"/>
      <c r="F2385"/>
      <c r="G2385"/>
      <c r="H2385"/>
      <c r="I2385"/>
      <c r="J2385"/>
    </row>
    <row r="2386" spans="1:10">
      <c r="A2386"/>
      <c r="B2386"/>
      <c r="C2386"/>
      <c r="D2386" s="877"/>
      <c r="E2386"/>
      <c r="F2386"/>
      <c r="G2386"/>
      <c r="H2386"/>
      <c r="I2386"/>
      <c r="J2386"/>
    </row>
    <row r="2387" spans="1:10">
      <c r="A2387"/>
      <c r="B2387"/>
      <c r="C2387"/>
      <c r="D2387" s="877"/>
      <c r="E2387"/>
      <c r="F2387"/>
      <c r="G2387"/>
      <c r="H2387"/>
      <c r="I2387"/>
      <c r="J2387"/>
    </row>
    <row r="2388" spans="1:10">
      <c r="A2388"/>
      <c r="B2388"/>
      <c r="C2388"/>
      <c r="D2388" s="877"/>
      <c r="E2388"/>
      <c r="F2388"/>
      <c r="G2388"/>
      <c r="H2388"/>
      <c r="I2388"/>
      <c r="J2388"/>
    </row>
    <row r="2389" spans="1:10">
      <c r="A2389"/>
      <c r="B2389"/>
      <c r="C2389"/>
      <c r="D2389" s="877"/>
      <c r="E2389"/>
      <c r="F2389"/>
      <c r="G2389"/>
      <c r="H2389"/>
      <c r="I2389"/>
      <c r="J2389"/>
    </row>
    <row r="2390" spans="1:10">
      <c r="A2390"/>
      <c r="B2390"/>
      <c r="C2390"/>
      <c r="D2390" s="877"/>
      <c r="E2390"/>
      <c r="F2390"/>
      <c r="G2390"/>
      <c r="H2390"/>
      <c r="I2390"/>
      <c r="J2390"/>
    </row>
    <row r="2391" spans="1:10">
      <c r="A2391"/>
      <c r="B2391"/>
      <c r="C2391"/>
      <c r="D2391" s="877"/>
      <c r="E2391"/>
      <c r="F2391"/>
      <c r="G2391"/>
      <c r="H2391"/>
      <c r="I2391"/>
      <c r="J2391"/>
    </row>
    <row r="2392" spans="1:10">
      <c r="A2392"/>
      <c r="B2392"/>
      <c r="C2392"/>
      <c r="D2392" s="877"/>
      <c r="E2392"/>
      <c r="F2392"/>
      <c r="G2392"/>
      <c r="H2392"/>
      <c r="I2392"/>
      <c r="J2392"/>
    </row>
    <row r="2393" spans="1:10">
      <c r="A2393"/>
      <c r="B2393"/>
      <c r="C2393"/>
      <c r="D2393" s="877"/>
      <c r="E2393"/>
      <c r="F2393"/>
      <c r="G2393"/>
      <c r="H2393"/>
      <c r="I2393"/>
      <c r="J2393"/>
    </row>
    <row r="2394" spans="1:10">
      <c r="A2394"/>
      <c r="B2394"/>
      <c r="C2394"/>
      <c r="D2394" s="877"/>
      <c r="E2394"/>
      <c r="F2394"/>
      <c r="G2394"/>
      <c r="H2394"/>
      <c r="I2394"/>
      <c r="J2394"/>
    </row>
    <row r="2395" spans="1:10">
      <c r="A2395"/>
      <c r="B2395"/>
      <c r="C2395"/>
      <c r="D2395" s="877"/>
      <c r="E2395"/>
      <c r="F2395"/>
      <c r="G2395"/>
      <c r="H2395"/>
      <c r="I2395"/>
      <c r="J2395"/>
    </row>
    <row r="2396" spans="1:10">
      <c r="A2396"/>
      <c r="B2396"/>
      <c r="C2396"/>
      <c r="D2396" s="877"/>
      <c r="E2396"/>
      <c r="F2396"/>
      <c r="G2396"/>
      <c r="H2396"/>
      <c r="I2396"/>
      <c r="J2396"/>
    </row>
    <row r="2397" spans="1:10">
      <c r="A2397"/>
      <c r="B2397"/>
      <c r="C2397"/>
      <c r="D2397" s="877"/>
      <c r="E2397"/>
      <c r="F2397"/>
      <c r="G2397"/>
      <c r="H2397"/>
      <c r="I2397"/>
      <c r="J2397"/>
    </row>
    <row r="2398" spans="1:10">
      <c r="A2398"/>
      <c r="B2398"/>
      <c r="C2398"/>
      <c r="D2398" s="877"/>
      <c r="E2398"/>
      <c r="F2398"/>
      <c r="G2398"/>
      <c r="H2398"/>
      <c r="I2398"/>
      <c r="J2398"/>
    </row>
    <row r="2399" spans="1:10">
      <c r="A2399"/>
      <c r="B2399"/>
      <c r="C2399"/>
      <c r="D2399" s="877"/>
      <c r="E2399"/>
      <c r="F2399"/>
      <c r="G2399"/>
      <c r="H2399"/>
      <c r="I2399"/>
      <c r="J2399"/>
    </row>
    <row r="2400" spans="1:10">
      <c r="A2400"/>
      <c r="B2400"/>
      <c r="C2400"/>
      <c r="D2400" s="877"/>
      <c r="E2400"/>
      <c r="F2400"/>
      <c r="G2400"/>
      <c r="H2400"/>
      <c r="I2400"/>
      <c r="J2400"/>
    </row>
    <row r="2401" spans="1:10">
      <c r="A2401"/>
      <c r="B2401"/>
      <c r="C2401"/>
      <c r="D2401" s="877"/>
      <c r="E2401"/>
      <c r="F2401"/>
      <c r="G2401"/>
      <c r="H2401"/>
      <c r="I2401"/>
      <c r="J2401"/>
    </row>
    <row r="2402" spans="1:10">
      <c r="A2402"/>
      <c r="B2402"/>
      <c r="C2402"/>
      <c r="D2402" s="877"/>
      <c r="E2402"/>
      <c r="F2402"/>
      <c r="G2402"/>
      <c r="H2402"/>
      <c r="I2402"/>
      <c r="J2402"/>
    </row>
    <row r="2403" spans="1:10">
      <c r="A2403"/>
      <c r="B2403"/>
      <c r="C2403"/>
      <c r="D2403" s="877"/>
      <c r="E2403"/>
      <c r="F2403"/>
      <c r="G2403"/>
      <c r="H2403"/>
      <c r="I2403"/>
      <c r="J2403"/>
    </row>
    <row r="2404" spans="1:10">
      <c r="A2404"/>
      <c r="B2404"/>
      <c r="C2404"/>
      <c r="D2404" s="877"/>
      <c r="E2404"/>
      <c r="F2404"/>
      <c r="G2404"/>
      <c r="H2404"/>
      <c r="I2404"/>
      <c r="J2404"/>
    </row>
    <row r="2405" spans="1:10">
      <c r="A2405"/>
      <c r="B2405"/>
      <c r="C2405"/>
      <c r="D2405" s="877"/>
      <c r="E2405"/>
      <c r="F2405"/>
      <c r="G2405"/>
      <c r="H2405"/>
      <c r="I2405"/>
      <c r="J2405"/>
    </row>
    <row r="2406" spans="1:10">
      <c r="A2406"/>
      <c r="B2406"/>
      <c r="C2406"/>
      <c r="D2406" s="877"/>
      <c r="E2406"/>
      <c r="F2406"/>
      <c r="G2406"/>
      <c r="H2406"/>
      <c r="I2406"/>
      <c r="J2406"/>
    </row>
    <row r="2407" spans="1:10">
      <c r="A2407"/>
      <c r="B2407"/>
      <c r="C2407"/>
      <c r="D2407" s="877"/>
      <c r="E2407"/>
      <c r="F2407"/>
      <c r="G2407"/>
      <c r="H2407"/>
      <c r="I2407"/>
      <c r="J2407"/>
    </row>
    <row r="2408" spans="1:10">
      <c r="A2408"/>
      <c r="B2408"/>
      <c r="C2408"/>
      <c r="D2408" s="877"/>
      <c r="E2408"/>
      <c r="F2408"/>
      <c r="G2408"/>
      <c r="H2408"/>
      <c r="I2408"/>
      <c r="J2408"/>
    </row>
    <row r="2409" spans="1:10">
      <c r="A2409"/>
      <c r="B2409"/>
      <c r="C2409"/>
      <c r="D2409" s="877"/>
      <c r="E2409"/>
      <c r="F2409"/>
      <c r="G2409"/>
      <c r="H2409"/>
      <c r="I2409"/>
      <c r="J2409"/>
    </row>
    <row r="2410" spans="1:10">
      <c r="A2410"/>
      <c r="B2410"/>
      <c r="C2410"/>
      <c r="D2410" s="877"/>
      <c r="E2410"/>
      <c r="F2410"/>
      <c r="G2410"/>
      <c r="H2410"/>
      <c r="I2410"/>
      <c r="J2410"/>
    </row>
    <row r="2411" spans="1:10">
      <c r="A2411"/>
      <c r="B2411"/>
      <c r="C2411"/>
      <c r="D2411" s="877"/>
      <c r="E2411"/>
      <c r="F2411"/>
      <c r="G2411"/>
      <c r="H2411"/>
      <c r="I2411"/>
      <c r="J2411"/>
    </row>
    <row r="2412" spans="1:10">
      <c r="A2412"/>
      <c r="B2412"/>
      <c r="C2412"/>
      <c r="D2412" s="877"/>
      <c r="E2412"/>
      <c r="F2412"/>
      <c r="G2412"/>
      <c r="H2412"/>
      <c r="I2412"/>
      <c r="J2412"/>
    </row>
    <row r="2413" spans="1:10">
      <c r="A2413"/>
      <c r="B2413"/>
      <c r="C2413"/>
      <c r="D2413" s="877"/>
      <c r="E2413"/>
      <c r="F2413"/>
      <c r="G2413"/>
      <c r="H2413"/>
      <c r="I2413"/>
      <c r="J2413"/>
    </row>
    <row r="2414" spans="1:10">
      <c r="A2414"/>
      <c r="B2414"/>
      <c r="C2414"/>
      <c r="D2414" s="877"/>
      <c r="E2414"/>
      <c r="F2414"/>
      <c r="G2414"/>
      <c r="H2414"/>
      <c r="I2414"/>
      <c r="J2414"/>
    </row>
    <row r="2415" spans="1:10">
      <c r="A2415"/>
      <c r="B2415"/>
      <c r="C2415"/>
      <c r="D2415" s="877"/>
      <c r="E2415"/>
      <c r="F2415"/>
      <c r="G2415"/>
      <c r="H2415"/>
      <c r="I2415"/>
      <c r="J2415"/>
    </row>
    <row r="2416" spans="1:10">
      <c r="A2416"/>
      <c r="B2416"/>
      <c r="C2416"/>
      <c r="D2416" s="877"/>
      <c r="E2416"/>
      <c r="F2416"/>
      <c r="G2416"/>
      <c r="H2416"/>
      <c r="I2416"/>
      <c r="J2416"/>
    </row>
    <row r="2417" spans="1:10">
      <c r="A2417"/>
      <c r="B2417"/>
      <c r="C2417"/>
      <c r="D2417" s="877"/>
      <c r="E2417"/>
      <c r="F2417"/>
      <c r="G2417"/>
      <c r="H2417"/>
      <c r="I2417"/>
      <c r="J2417"/>
    </row>
    <row r="2418" spans="1:10">
      <c r="A2418"/>
      <c r="B2418"/>
      <c r="C2418"/>
      <c r="D2418" s="877"/>
      <c r="E2418"/>
      <c r="F2418"/>
      <c r="G2418"/>
      <c r="H2418"/>
      <c r="I2418"/>
      <c r="J2418"/>
    </row>
    <row r="2419" spans="1:10">
      <c r="A2419"/>
      <c r="B2419"/>
      <c r="C2419"/>
      <c r="D2419" s="877"/>
      <c r="E2419"/>
      <c r="F2419"/>
      <c r="G2419"/>
      <c r="H2419"/>
      <c r="I2419"/>
      <c r="J2419"/>
    </row>
    <row r="2420" spans="1:10">
      <c r="A2420"/>
      <c r="B2420"/>
      <c r="C2420"/>
      <c r="D2420" s="877"/>
      <c r="E2420"/>
      <c r="F2420"/>
      <c r="G2420"/>
      <c r="H2420"/>
      <c r="I2420"/>
      <c r="J2420"/>
    </row>
    <row r="2421" spans="1:10">
      <c r="A2421"/>
      <c r="B2421"/>
      <c r="C2421"/>
      <c r="D2421" s="877"/>
      <c r="E2421"/>
      <c r="F2421"/>
      <c r="G2421"/>
      <c r="H2421"/>
      <c r="I2421"/>
      <c r="J2421"/>
    </row>
    <row r="2422" spans="1:10">
      <c r="A2422"/>
      <c r="B2422"/>
      <c r="C2422"/>
      <c r="D2422" s="877"/>
      <c r="E2422"/>
      <c r="F2422"/>
      <c r="G2422"/>
      <c r="H2422"/>
      <c r="I2422"/>
      <c r="J2422"/>
    </row>
    <row r="2423" spans="1:10">
      <c r="A2423"/>
      <c r="B2423"/>
      <c r="C2423"/>
      <c r="D2423" s="877"/>
      <c r="E2423"/>
      <c r="F2423"/>
      <c r="G2423"/>
      <c r="H2423"/>
      <c r="I2423"/>
      <c r="J2423"/>
    </row>
    <row r="2424" spans="1:10">
      <c r="A2424"/>
      <c r="B2424"/>
      <c r="C2424"/>
      <c r="D2424" s="877"/>
      <c r="E2424"/>
      <c r="F2424"/>
      <c r="G2424"/>
      <c r="H2424"/>
      <c r="I2424"/>
      <c r="J2424"/>
    </row>
    <row r="2425" spans="1:10">
      <c r="A2425"/>
      <c r="B2425"/>
      <c r="C2425"/>
      <c r="D2425" s="877"/>
      <c r="E2425"/>
      <c r="F2425"/>
      <c r="G2425"/>
      <c r="H2425"/>
      <c r="I2425"/>
      <c r="J2425"/>
    </row>
    <row r="2426" spans="1:10">
      <c r="A2426"/>
      <c r="B2426"/>
      <c r="C2426"/>
      <c r="D2426" s="877"/>
      <c r="E2426"/>
      <c r="F2426"/>
      <c r="G2426"/>
      <c r="H2426"/>
      <c r="I2426"/>
      <c r="J2426"/>
    </row>
    <row r="2427" spans="1:10">
      <c r="A2427"/>
      <c r="B2427"/>
      <c r="C2427"/>
      <c r="D2427" s="877"/>
      <c r="E2427"/>
      <c r="F2427"/>
      <c r="G2427"/>
      <c r="H2427"/>
      <c r="I2427"/>
      <c r="J2427"/>
    </row>
    <row r="2428" spans="1:10">
      <c r="A2428"/>
      <c r="B2428"/>
      <c r="C2428"/>
      <c r="D2428" s="877"/>
      <c r="E2428"/>
      <c r="F2428"/>
      <c r="G2428"/>
      <c r="H2428"/>
      <c r="I2428"/>
      <c r="J2428"/>
    </row>
    <row r="2429" spans="1:10">
      <c r="A2429"/>
      <c r="B2429"/>
      <c r="C2429"/>
      <c r="D2429" s="877"/>
      <c r="E2429"/>
      <c r="F2429"/>
      <c r="G2429"/>
      <c r="H2429"/>
      <c r="I2429"/>
      <c r="J2429"/>
    </row>
    <row r="2430" spans="1:10">
      <c r="A2430"/>
      <c r="B2430"/>
      <c r="C2430"/>
      <c r="D2430" s="877"/>
      <c r="E2430"/>
      <c r="F2430"/>
      <c r="G2430"/>
      <c r="H2430"/>
      <c r="I2430"/>
      <c r="J2430"/>
    </row>
    <row r="2431" spans="1:10">
      <c r="A2431"/>
      <c r="B2431"/>
      <c r="C2431"/>
      <c r="D2431" s="877"/>
      <c r="E2431"/>
      <c r="F2431"/>
      <c r="G2431"/>
      <c r="H2431"/>
      <c r="I2431"/>
      <c r="J2431"/>
    </row>
    <row r="2432" spans="1:10">
      <c r="A2432"/>
      <c r="B2432"/>
      <c r="C2432"/>
      <c r="D2432" s="877"/>
      <c r="E2432"/>
      <c r="F2432"/>
      <c r="G2432"/>
      <c r="H2432"/>
      <c r="I2432"/>
      <c r="J2432"/>
    </row>
    <row r="2433" spans="1:10">
      <c r="A2433"/>
      <c r="B2433"/>
      <c r="C2433"/>
      <c r="D2433" s="877"/>
      <c r="E2433"/>
      <c r="F2433"/>
      <c r="G2433"/>
      <c r="H2433"/>
      <c r="I2433"/>
      <c r="J2433"/>
    </row>
    <row r="2434" spans="1:10">
      <c r="A2434"/>
      <c r="B2434"/>
      <c r="C2434"/>
      <c r="D2434" s="877"/>
      <c r="E2434"/>
      <c r="F2434"/>
      <c r="G2434"/>
      <c r="H2434"/>
      <c r="I2434"/>
      <c r="J2434"/>
    </row>
    <row r="2435" spans="1:10">
      <c r="A2435"/>
      <c r="B2435"/>
      <c r="C2435"/>
      <c r="D2435" s="877"/>
      <c r="E2435"/>
      <c r="F2435"/>
      <c r="G2435"/>
      <c r="H2435"/>
      <c r="I2435"/>
      <c r="J2435"/>
    </row>
    <row r="2436" spans="1:10">
      <c r="A2436"/>
      <c r="B2436"/>
      <c r="C2436"/>
      <c r="D2436" s="877"/>
      <c r="E2436"/>
      <c r="F2436"/>
      <c r="G2436"/>
      <c r="H2436"/>
      <c r="I2436"/>
      <c r="J2436"/>
    </row>
    <row r="2437" spans="1:10">
      <c r="A2437"/>
      <c r="B2437"/>
      <c r="C2437"/>
      <c r="D2437" s="877"/>
      <c r="E2437"/>
      <c r="F2437"/>
      <c r="G2437"/>
      <c r="H2437"/>
      <c r="I2437"/>
      <c r="J2437"/>
    </row>
    <row r="2438" spans="1:10">
      <c r="A2438"/>
      <c r="B2438"/>
      <c r="C2438"/>
      <c r="D2438" s="877"/>
      <c r="E2438"/>
      <c r="F2438"/>
      <c r="G2438"/>
      <c r="H2438"/>
      <c r="I2438"/>
      <c r="J2438"/>
    </row>
    <row r="2439" spans="1:10">
      <c r="A2439"/>
      <c r="B2439"/>
      <c r="C2439"/>
      <c r="D2439" s="877"/>
      <c r="E2439"/>
      <c r="F2439"/>
      <c r="G2439"/>
      <c r="H2439"/>
      <c r="I2439"/>
      <c r="J2439"/>
    </row>
    <row r="2440" spans="1:10">
      <c r="A2440"/>
      <c r="B2440"/>
      <c r="C2440"/>
      <c r="D2440" s="877"/>
      <c r="E2440"/>
      <c r="F2440"/>
      <c r="G2440"/>
      <c r="H2440"/>
      <c r="I2440"/>
      <c r="J2440"/>
    </row>
    <row r="2441" spans="1:10">
      <c r="A2441"/>
      <c r="B2441"/>
      <c r="C2441"/>
      <c r="D2441" s="877"/>
      <c r="E2441"/>
      <c r="F2441"/>
      <c r="G2441"/>
      <c r="H2441"/>
      <c r="I2441"/>
      <c r="J2441"/>
    </row>
    <row r="2442" spans="1:10">
      <c r="A2442"/>
      <c r="B2442"/>
      <c r="C2442"/>
      <c r="D2442" s="877"/>
      <c r="E2442"/>
      <c r="F2442"/>
      <c r="G2442"/>
      <c r="H2442"/>
      <c r="I2442"/>
      <c r="J2442"/>
    </row>
    <row r="2443" spans="1:10">
      <c r="A2443"/>
      <c r="B2443"/>
      <c r="C2443"/>
      <c r="D2443" s="877"/>
      <c r="E2443"/>
      <c r="F2443"/>
      <c r="G2443"/>
      <c r="H2443"/>
      <c r="I2443"/>
      <c r="J2443"/>
    </row>
    <row r="2444" spans="1:10">
      <c r="A2444"/>
      <c r="B2444"/>
      <c r="C2444"/>
      <c r="D2444" s="877"/>
      <c r="E2444"/>
      <c r="F2444"/>
      <c r="G2444"/>
      <c r="H2444"/>
      <c r="I2444"/>
      <c r="J2444"/>
    </row>
    <row r="2445" spans="1:10">
      <c r="A2445"/>
      <c r="B2445"/>
      <c r="C2445"/>
      <c r="D2445" s="877"/>
      <c r="E2445"/>
      <c r="F2445"/>
      <c r="G2445"/>
      <c r="H2445"/>
      <c r="I2445"/>
      <c r="J2445"/>
    </row>
    <row r="2446" spans="1:10">
      <c r="A2446"/>
      <c r="B2446"/>
      <c r="C2446"/>
      <c r="D2446" s="877"/>
      <c r="E2446"/>
      <c r="F2446"/>
      <c r="G2446"/>
      <c r="H2446"/>
      <c r="I2446"/>
      <c r="J2446"/>
    </row>
    <row r="2447" spans="1:10">
      <c r="A2447"/>
      <c r="B2447"/>
      <c r="C2447"/>
      <c r="D2447" s="877"/>
      <c r="E2447"/>
      <c r="F2447"/>
      <c r="G2447"/>
      <c r="H2447"/>
      <c r="I2447"/>
      <c r="J2447"/>
    </row>
    <row r="2448" spans="1:10">
      <c r="A2448"/>
      <c r="B2448"/>
      <c r="C2448"/>
      <c r="D2448" s="877"/>
      <c r="E2448"/>
      <c r="F2448"/>
      <c r="G2448"/>
      <c r="H2448"/>
      <c r="I2448"/>
      <c r="J2448"/>
    </row>
    <row r="2449" spans="1:10">
      <c r="A2449"/>
      <c r="B2449"/>
      <c r="C2449"/>
      <c r="D2449" s="877"/>
      <c r="E2449"/>
      <c r="F2449"/>
      <c r="G2449"/>
      <c r="H2449"/>
      <c r="I2449"/>
      <c r="J2449"/>
    </row>
    <row r="2450" spans="1:10">
      <c r="A2450"/>
      <c r="B2450"/>
      <c r="C2450"/>
      <c r="D2450" s="877"/>
      <c r="E2450"/>
      <c r="F2450"/>
      <c r="G2450"/>
      <c r="H2450"/>
      <c r="I2450"/>
      <c r="J2450"/>
    </row>
    <row r="2451" spans="1:10">
      <c r="A2451"/>
      <c r="B2451"/>
      <c r="C2451"/>
      <c r="D2451" s="877"/>
      <c r="E2451"/>
      <c r="F2451"/>
      <c r="G2451"/>
      <c r="H2451"/>
      <c r="I2451"/>
      <c r="J2451"/>
    </row>
    <row r="2452" spans="1:10">
      <c r="A2452"/>
      <c r="B2452"/>
      <c r="C2452"/>
      <c r="D2452" s="877"/>
      <c r="E2452"/>
      <c r="F2452"/>
      <c r="G2452"/>
      <c r="H2452"/>
      <c r="I2452"/>
      <c r="J2452"/>
    </row>
    <row r="2453" spans="1:10">
      <c r="A2453"/>
      <c r="B2453"/>
      <c r="C2453"/>
      <c r="D2453" s="877"/>
      <c r="E2453"/>
      <c r="F2453"/>
      <c r="G2453"/>
      <c r="H2453"/>
      <c r="I2453"/>
      <c r="J2453"/>
    </row>
    <row r="2454" spans="1:10">
      <c r="A2454"/>
      <c r="B2454"/>
      <c r="C2454"/>
      <c r="D2454" s="877"/>
      <c r="E2454"/>
      <c r="F2454"/>
      <c r="G2454"/>
      <c r="H2454"/>
      <c r="I2454"/>
      <c r="J2454"/>
    </row>
    <row r="2455" spans="1:10">
      <c r="A2455"/>
      <c r="B2455"/>
      <c r="C2455"/>
      <c r="D2455" s="877"/>
      <c r="E2455"/>
      <c r="F2455"/>
      <c r="G2455"/>
      <c r="H2455"/>
      <c r="I2455"/>
      <c r="J2455"/>
    </row>
    <row r="2456" spans="1:10">
      <c r="A2456"/>
      <c r="B2456"/>
      <c r="C2456"/>
      <c r="D2456" s="877"/>
      <c r="E2456"/>
      <c r="F2456"/>
      <c r="G2456"/>
      <c r="H2456"/>
      <c r="I2456"/>
      <c r="J2456"/>
    </row>
    <row r="2457" spans="1:10">
      <c r="A2457"/>
      <c r="B2457"/>
      <c r="C2457"/>
      <c r="D2457" s="877"/>
      <c r="E2457"/>
      <c r="F2457"/>
      <c r="G2457"/>
      <c r="H2457"/>
      <c r="I2457"/>
      <c r="J2457"/>
    </row>
    <row r="2458" spans="1:10">
      <c r="A2458"/>
      <c r="B2458"/>
      <c r="C2458"/>
      <c r="D2458" s="877"/>
      <c r="E2458"/>
      <c r="F2458"/>
      <c r="G2458"/>
      <c r="H2458"/>
      <c r="I2458"/>
      <c r="J2458"/>
    </row>
    <row r="2459" spans="1:10">
      <c r="A2459"/>
      <c r="B2459"/>
      <c r="C2459"/>
      <c r="D2459" s="877"/>
      <c r="E2459"/>
      <c r="F2459"/>
      <c r="G2459"/>
      <c r="H2459"/>
      <c r="I2459"/>
      <c r="J2459"/>
    </row>
    <row r="2460" spans="1:10">
      <c r="A2460"/>
      <c r="B2460"/>
      <c r="C2460"/>
      <c r="D2460" s="877"/>
      <c r="E2460"/>
      <c r="F2460"/>
      <c r="G2460"/>
      <c r="H2460"/>
      <c r="I2460"/>
      <c r="J2460"/>
    </row>
    <row r="2461" spans="1:10">
      <c r="A2461"/>
      <c r="B2461"/>
      <c r="C2461"/>
      <c r="D2461" s="877"/>
      <c r="E2461"/>
      <c r="F2461"/>
      <c r="G2461"/>
      <c r="H2461"/>
      <c r="I2461"/>
      <c r="J2461"/>
    </row>
    <row r="2462" spans="1:10">
      <c r="A2462"/>
      <c r="B2462"/>
      <c r="C2462"/>
      <c r="D2462" s="877"/>
      <c r="E2462"/>
      <c r="F2462"/>
      <c r="G2462"/>
      <c r="H2462"/>
      <c r="I2462"/>
      <c r="J2462"/>
    </row>
    <row r="2463" spans="1:10">
      <c r="A2463"/>
      <c r="B2463"/>
      <c r="C2463"/>
      <c r="D2463" s="877"/>
      <c r="E2463"/>
      <c r="F2463"/>
      <c r="G2463"/>
      <c r="H2463"/>
      <c r="I2463"/>
      <c r="J2463"/>
    </row>
    <row r="2464" spans="1:10">
      <c r="A2464"/>
      <c r="B2464"/>
      <c r="C2464"/>
      <c r="D2464" s="877"/>
      <c r="E2464"/>
      <c r="F2464"/>
      <c r="G2464"/>
      <c r="H2464"/>
      <c r="I2464"/>
      <c r="J2464"/>
    </row>
    <row r="2465" spans="1:10">
      <c r="A2465"/>
      <c r="B2465"/>
      <c r="C2465"/>
      <c r="D2465" s="877"/>
      <c r="E2465"/>
      <c r="F2465"/>
      <c r="G2465"/>
      <c r="H2465"/>
      <c r="I2465"/>
      <c r="J2465"/>
    </row>
    <row r="2466" spans="1:10">
      <c r="A2466"/>
      <c r="B2466"/>
      <c r="C2466"/>
      <c r="D2466" s="877"/>
      <c r="E2466"/>
      <c r="F2466"/>
      <c r="G2466"/>
      <c r="H2466"/>
      <c r="I2466"/>
      <c r="J2466"/>
    </row>
    <row r="2467" spans="1:10">
      <c r="A2467"/>
      <c r="B2467"/>
      <c r="C2467"/>
      <c r="D2467" s="877"/>
      <c r="E2467"/>
      <c r="F2467"/>
      <c r="G2467"/>
      <c r="H2467"/>
      <c r="I2467"/>
      <c r="J2467"/>
    </row>
    <row r="2468" spans="1:10">
      <c r="A2468"/>
      <c r="B2468"/>
      <c r="C2468"/>
      <c r="D2468" s="877"/>
      <c r="E2468"/>
      <c r="F2468"/>
      <c r="G2468"/>
      <c r="H2468"/>
      <c r="I2468"/>
      <c r="J2468"/>
    </row>
    <row r="2469" spans="1:10">
      <c r="A2469"/>
      <c r="B2469"/>
      <c r="C2469"/>
      <c r="D2469" s="877"/>
      <c r="E2469"/>
      <c r="F2469"/>
      <c r="G2469"/>
      <c r="H2469"/>
      <c r="I2469"/>
      <c r="J2469"/>
    </row>
    <row r="2470" spans="1:10">
      <c r="A2470"/>
      <c r="B2470"/>
      <c r="C2470"/>
      <c r="D2470" s="877"/>
      <c r="E2470"/>
      <c r="F2470"/>
      <c r="G2470"/>
      <c r="H2470"/>
      <c r="I2470"/>
      <c r="J2470"/>
    </row>
    <row r="2471" spans="1:10">
      <c r="A2471"/>
      <c r="B2471"/>
      <c r="C2471"/>
      <c r="D2471" s="877"/>
      <c r="E2471"/>
      <c r="F2471"/>
      <c r="G2471"/>
      <c r="H2471"/>
      <c r="I2471"/>
      <c r="J2471"/>
    </row>
    <row r="2472" spans="1:10">
      <c r="A2472"/>
      <c r="B2472"/>
      <c r="C2472"/>
      <c r="D2472" s="877"/>
      <c r="E2472"/>
      <c r="F2472"/>
      <c r="G2472"/>
      <c r="H2472"/>
      <c r="I2472"/>
      <c r="J2472"/>
    </row>
    <row r="2473" spans="1:10">
      <c r="A2473"/>
      <c r="B2473"/>
      <c r="C2473"/>
      <c r="D2473" s="877"/>
      <c r="E2473"/>
      <c r="F2473"/>
      <c r="G2473"/>
      <c r="H2473"/>
      <c r="I2473"/>
      <c r="J2473"/>
    </row>
    <row r="2474" spans="1:10">
      <c r="A2474"/>
      <c r="B2474"/>
      <c r="C2474"/>
      <c r="D2474" s="877"/>
      <c r="E2474"/>
      <c r="F2474"/>
      <c r="G2474"/>
      <c r="H2474"/>
      <c r="I2474"/>
      <c r="J2474"/>
    </row>
    <row r="2475" spans="1:10">
      <c r="A2475"/>
      <c r="B2475"/>
      <c r="C2475"/>
      <c r="D2475" s="877"/>
      <c r="E2475"/>
      <c r="F2475"/>
      <c r="G2475"/>
      <c r="H2475"/>
      <c r="I2475"/>
      <c r="J2475"/>
    </row>
    <row r="2476" spans="1:10">
      <c r="A2476"/>
      <c r="B2476"/>
      <c r="C2476"/>
      <c r="D2476" s="877"/>
      <c r="E2476"/>
      <c r="F2476"/>
      <c r="G2476"/>
      <c r="H2476"/>
      <c r="I2476"/>
      <c r="J2476"/>
    </row>
    <row r="2477" spans="1:10">
      <c r="A2477"/>
      <c r="B2477"/>
      <c r="C2477"/>
      <c r="D2477" s="877"/>
      <c r="E2477"/>
      <c r="F2477"/>
      <c r="G2477"/>
      <c r="H2477"/>
      <c r="I2477"/>
      <c r="J2477"/>
    </row>
    <row r="2478" spans="1:10">
      <c r="A2478"/>
      <c r="B2478"/>
      <c r="C2478"/>
      <c r="D2478" s="877"/>
      <c r="E2478"/>
      <c r="F2478"/>
      <c r="G2478"/>
      <c r="H2478"/>
      <c r="I2478"/>
      <c r="J2478"/>
    </row>
    <row r="2479" spans="1:10">
      <c r="A2479"/>
      <c r="B2479"/>
      <c r="C2479"/>
      <c r="D2479" s="877"/>
      <c r="E2479"/>
      <c r="F2479"/>
      <c r="G2479"/>
      <c r="H2479"/>
      <c r="I2479"/>
      <c r="J2479"/>
    </row>
    <row r="2480" spans="1:10">
      <c r="A2480"/>
      <c r="B2480"/>
      <c r="C2480"/>
      <c r="D2480" s="877"/>
      <c r="E2480"/>
      <c r="F2480"/>
      <c r="G2480"/>
      <c r="H2480"/>
      <c r="I2480"/>
      <c r="J2480"/>
    </row>
    <row r="2481" spans="1:10">
      <c r="A2481"/>
      <c r="B2481"/>
      <c r="C2481"/>
      <c r="D2481" s="877"/>
      <c r="E2481"/>
      <c r="F2481"/>
      <c r="G2481"/>
      <c r="H2481"/>
      <c r="I2481"/>
      <c r="J2481"/>
    </row>
    <row r="2482" spans="1:10">
      <c r="A2482"/>
      <c r="B2482"/>
      <c r="C2482"/>
      <c r="D2482" s="877"/>
      <c r="E2482"/>
      <c r="F2482"/>
      <c r="G2482"/>
      <c r="H2482"/>
      <c r="I2482"/>
      <c r="J2482"/>
    </row>
    <row r="2483" spans="1:10">
      <c r="A2483"/>
      <c r="B2483"/>
      <c r="C2483"/>
      <c r="D2483" s="877"/>
      <c r="E2483"/>
      <c r="F2483"/>
      <c r="G2483"/>
      <c r="H2483"/>
      <c r="I2483"/>
      <c r="J2483"/>
    </row>
    <row r="2484" spans="1:10">
      <c r="A2484"/>
      <c r="B2484"/>
      <c r="C2484"/>
      <c r="D2484" s="877"/>
      <c r="E2484"/>
      <c r="F2484"/>
      <c r="G2484"/>
      <c r="H2484"/>
      <c r="I2484"/>
      <c r="J2484"/>
    </row>
    <row r="2485" spans="1:10">
      <c r="A2485"/>
      <c r="B2485"/>
      <c r="C2485"/>
      <c r="D2485" s="877"/>
      <c r="E2485"/>
      <c r="F2485"/>
      <c r="G2485"/>
      <c r="H2485"/>
      <c r="I2485"/>
      <c r="J2485"/>
    </row>
    <row r="2486" spans="1:10">
      <c r="A2486"/>
      <c r="B2486"/>
      <c r="C2486"/>
      <c r="D2486" s="877"/>
      <c r="E2486"/>
      <c r="F2486"/>
      <c r="G2486"/>
      <c r="H2486"/>
      <c r="I2486"/>
      <c r="J2486"/>
    </row>
    <row r="2487" spans="1:10">
      <c r="A2487"/>
      <c r="B2487"/>
      <c r="C2487"/>
      <c r="D2487" s="877"/>
      <c r="E2487"/>
      <c r="F2487"/>
      <c r="G2487"/>
      <c r="H2487"/>
      <c r="I2487"/>
      <c r="J2487"/>
    </row>
    <row r="2488" spans="1:10">
      <c r="A2488"/>
      <c r="B2488"/>
      <c r="C2488"/>
      <c r="D2488" s="877"/>
      <c r="E2488"/>
      <c r="F2488"/>
      <c r="G2488"/>
      <c r="H2488"/>
      <c r="I2488"/>
      <c r="J2488"/>
    </row>
    <row r="2489" spans="1:10">
      <c r="A2489"/>
      <c r="B2489"/>
      <c r="C2489"/>
      <c r="D2489" s="877"/>
      <c r="E2489"/>
      <c r="F2489"/>
      <c r="G2489"/>
      <c r="H2489"/>
      <c r="I2489"/>
      <c r="J2489"/>
    </row>
    <row r="2490" spans="1:10">
      <c r="A2490"/>
      <c r="B2490"/>
      <c r="C2490"/>
      <c r="D2490" s="877"/>
      <c r="E2490"/>
      <c r="F2490"/>
      <c r="G2490"/>
      <c r="H2490"/>
      <c r="I2490"/>
      <c r="J2490"/>
    </row>
    <row r="2491" spans="1:10">
      <c r="A2491"/>
      <c r="B2491"/>
      <c r="C2491"/>
      <c r="D2491" s="877"/>
      <c r="E2491"/>
      <c r="F2491"/>
      <c r="G2491"/>
      <c r="H2491"/>
      <c r="I2491"/>
      <c r="J2491"/>
    </row>
    <row r="2492" spans="1:10">
      <c r="A2492"/>
      <c r="B2492"/>
      <c r="C2492"/>
      <c r="D2492" s="877"/>
      <c r="E2492"/>
      <c r="F2492"/>
      <c r="G2492"/>
      <c r="H2492"/>
      <c r="I2492"/>
      <c r="J2492"/>
    </row>
    <row r="2493" spans="1:10">
      <c r="A2493"/>
      <c r="B2493"/>
      <c r="C2493"/>
      <c r="D2493" s="877"/>
      <c r="E2493"/>
      <c r="F2493"/>
      <c r="G2493"/>
      <c r="H2493"/>
      <c r="I2493"/>
      <c r="J2493"/>
    </row>
    <row r="2494" spans="1:10">
      <c r="A2494"/>
      <c r="B2494"/>
      <c r="C2494"/>
      <c r="D2494" s="877"/>
      <c r="E2494"/>
      <c r="F2494"/>
      <c r="G2494"/>
      <c r="H2494"/>
      <c r="I2494"/>
      <c r="J2494"/>
    </row>
    <row r="2495" spans="1:10">
      <c r="A2495"/>
      <c r="B2495"/>
      <c r="C2495"/>
      <c r="D2495" s="877"/>
      <c r="E2495"/>
      <c r="F2495"/>
      <c r="G2495"/>
      <c r="H2495"/>
      <c r="I2495"/>
      <c r="J2495"/>
    </row>
    <row r="2496" spans="1:10">
      <c r="A2496"/>
      <c r="B2496"/>
      <c r="C2496"/>
      <c r="D2496" s="877"/>
      <c r="E2496"/>
      <c r="F2496"/>
      <c r="G2496"/>
      <c r="H2496"/>
      <c r="I2496"/>
      <c r="J2496"/>
    </row>
    <row r="2497" spans="1:10">
      <c r="A2497"/>
      <c r="B2497"/>
      <c r="C2497"/>
      <c r="D2497" s="877"/>
      <c r="E2497"/>
      <c r="F2497"/>
      <c r="G2497"/>
      <c r="H2497"/>
      <c r="I2497"/>
      <c r="J2497"/>
    </row>
    <row r="2498" spans="1:10">
      <c r="A2498"/>
      <c r="B2498"/>
      <c r="C2498"/>
      <c r="D2498" s="877"/>
      <c r="E2498"/>
      <c r="F2498"/>
      <c r="G2498"/>
      <c r="H2498"/>
      <c r="I2498"/>
      <c r="J2498"/>
    </row>
    <row r="2499" spans="1:10">
      <c r="A2499"/>
      <c r="B2499"/>
      <c r="C2499"/>
      <c r="D2499" s="877"/>
      <c r="E2499"/>
      <c r="F2499"/>
      <c r="G2499"/>
      <c r="H2499"/>
      <c r="I2499"/>
      <c r="J2499"/>
    </row>
    <row r="2500" spans="1:10">
      <c r="A2500"/>
      <c r="B2500"/>
      <c r="C2500"/>
      <c r="D2500" s="877"/>
      <c r="E2500"/>
      <c r="F2500"/>
      <c r="G2500"/>
      <c r="H2500"/>
      <c r="I2500"/>
      <c r="J2500"/>
    </row>
    <row r="2501" spans="1:10">
      <c r="A2501"/>
      <c r="B2501"/>
      <c r="C2501"/>
      <c r="D2501" s="877"/>
      <c r="E2501"/>
      <c r="F2501"/>
      <c r="G2501"/>
      <c r="H2501"/>
      <c r="I2501"/>
      <c r="J2501"/>
    </row>
    <row r="2502" spans="1:10">
      <c r="A2502"/>
      <c r="B2502"/>
      <c r="C2502"/>
      <c r="D2502" s="877"/>
      <c r="E2502"/>
      <c r="F2502"/>
      <c r="G2502"/>
      <c r="H2502"/>
      <c r="I2502"/>
      <c r="J2502"/>
    </row>
    <row r="2503" spans="1:10">
      <c r="A2503"/>
      <c r="B2503"/>
      <c r="C2503"/>
      <c r="D2503" s="877"/>
      <c r="E2503"/>
      <c r="F2503"/>
      <c r="G2503"/>
      <c r="H2503"/>
      <c r="I2503"/>
      <c r="J2503"/>
    </row>
    <row r="2504" spans="1:10">
      <c r="A2504"/>
      <c r="B2504"/>
      <c r="C2504"/>
      <c r="D2504" s="877"/>
      <c r="E2504"/>
      <c r="F2504"/>
      <c r="G2504"/>
      <c r="H2504"/>
      <c r="I2504"/>
      <c r="J2504"/>
    </row>
    <row r="2505" spans="1:10">
      <c r="A2505"/>
      <c r="B2505"/>
      <c r="C2505"/>
      <c r="D2505" s="877"/>
      <c r="E2505"/>
      <c r="F2505"/>
      <c r="G2505"/>
      <c r="H2505"/>
      <c r="I2505"/>
      <c r="J2505"/>
    </row>
    <row r="2506" spans="1:10">
      <c r="A2506"/>
      <c r="B2506"/>
      <c r="C2506"/>
      <c r="D2506" s="877"/>
      <c r="E2506"/>
      <c r="F2506"/>
      <c r="G2506"/>
      <c r="H2506"/>
      <c r="I2506"/>
      <c r="J2506"/>
    </row>
    <row r="2507" spans="1:10">
      <c r="A2507"/>
      <c r="B2507"/>
      <c r="C2507"/>
      <c r="D2507" s="877"/>
      <c r="E2507"/>
      <c r="F2507"/>
      <c r="G2507"/>
      <c r="H2507"/>
      <c r="I2507"/>
      <c r="J2507"/>
    </row>
    <row r="2508" spans="1:10">
      <c r="A2508"/>
      <c r="B2508"/>
      <c r="C2508"/>
      <c r="D2508" s="877"/>
      <c r="E2508"/>
      <c r="F2508"/>
      <c r="G2508"/>
      <c r="H2508"/>
      <c r="I2508"/>
      <c r="J2508"/>
    </row>
    <row r="2509" spans="1:10">
      <c r="A2509"/>
      <c r="B2509"/>
      <c r="C2509"/>
      <c r="D2509" s="877"/>
      <c r="E2509"/>
      <c r="F2509"/>
      <c r="G2509"/>
      <c r="H2509"/>
      <c r="I2509"/>
      <c r="J2509"/>
    </row>
    <row r="2510" spans="1:10">
      <c r="A2510"/>
      <c r="B2510"/>
      <c r="C2510"/>
      <c r="D2510" s="877"/>
      <c r="E2510"/>
      <c r="F2510"/>
      <c r="G2510"/>
      <c r="H2510"/>
      <c r="I2510"/>
      <c r="J2510"/>
    </row>
    <row r="2511" spans="1:10">
      <c r="A2511"/>
      <c r="B2511"/>
      <c r="C2511"/>
      <c r="D2511" s="877"/>
      <c r="E2511"/>
      <c r="F2511"/>
      <c r="G2511"/>
      <c r="H2511"/>
      <c r="I2511"/>
      <c r="J2511"/>
    </row>
    <row r="2512" spans="1:10">
      <c r="A2512"/>
      <c r="B2512"/>
      <c r="C2512"/>
      <c r="D2512" s="877"/>
      <c r="E2512"/>
      <c r="F2512"/>
      <c r="G2512"/>
      <c r="H2512"/>
      <c r="I2512"/>
      <c r="J2512"/>
    </row>
    <row r="2513" spans="1:10">
      <c r="A2513"/>
      <c r="B2513"/>
      <c r="C2513"/>
      <c r="D2513" s="877"/>
      <c r="E2513"/>
      <c r="F2513"/>
      <c r="G2513"/>
      <c r="H2513"/>
      <c r="I2513"/>
      <c r="J2513"/>
    </row>
    <row r="2514" spans="1:10">
      <c r="A2514"/>
      <c r="B2514"/>
      <c r="C2514"/>
      <c r="D2514" s="877"/>
      <c r="E2514"/>
      <c r="F2514"/>
      <c r="G2514"/>
      <c r="H2514"/>
      <c r="I2514"/>
      <c r="J2514"/>
    </row>
    <row r="2515" spans="1:10">
      <c r="A2515"/>
      <c r="B2515"/>
      <c r="C2515"/>
      <c r="D2515" s="877"/>
      <c r="E2515"/>
      <c r="F2515"/>
      <c r="G2515"/>
      <c r="H2515"/>
      <c r="I2515"/>
      <c r="J2515"/>
    </row>
    <row r="2516" spans="1:10">
      <c r="A2516"/>
      <c r="B2516"/>
      <c r="C2516"/>
      <c r="D2516" s="877"/>
      <c r="E2516"/>
      <c r="F2516"/>
      <c r="G2516"/>
      <c r="H2516"/>
      <c r="I2516"/>
      <c r="J2516"/>
    </row>
    <row r="2517" spans="1:10">
      <c r="A2517"/>
      <c r="B2517"/>
      <c r="C2517"/>
      <c r="D2517" s="877"/>
      <c r="E2517"/>
      <c r="F2517"/>
      <c r="G2517"/>
      <c r="H2517"/>
      <c r="I2517"/>
      <c r="J2517"/>
    </row>
    <row r="2518" spans="1:10">
      <c r="A2518"/>
      <c r="B2518"/>
      <c r="C2518"/>
      <c r="D2518" s="877"/>
      <c r="E2518"/>
      <c r="F2518"/>
      <c r="G2518"/>
      <c r="H2518"/>
      <c r="I2518"/>
      <c r="J2518"/>
    </row>
    <row r="2519" spans="1:10">
      <c r="A2519"/>
      <c r="B2519"/>
      <c r="C2519"/>
      <c r="D2519" s="877"/>
      <c r="E2519"/>
      <c r="F2519"/>
      <c r="G2519"/>
      <c r="H2519"/>
      <c r="I2519"/>
      <c r="J2519"/>
    </row>
    <row r="2520" spans="1:10">
      <c r="A2520"/>
      <c r="B2520"/>
      <c r="C2520"/>
      <c r="D2520" s="877"/>
      <c r="E2520"/>
      <c r="F2520"/>
      <c r="G2520"/>
      <c r="H2520"/>
      <c r="I2520"/>
      <c r="J2520"/>
    </row>
    <row r="2521" spans="1:10">
      <c r="A2521"/>
      <c r="B2521"/>
      <c r="C2521"/>
      <c r="D2521" s="877"/>
      <c r="E2521"/>
      <c r="F2521"/>
      <c r="G2521"/>
      <c r="H2521"/>
      <c r="I2521"/>
      <c r="J2521"/>
    </row>
    <row r="2522" spans="1:10">
      <c r="A2522"/>
      <c r="B2522"/>
      <c r="C2522"/>
      <c r="D2522" s="877"/>
      <c r="E2522"/>
      <c r="F2522"/>
      <c r="G2522"/>
      <c r="H2522"/>
      <c r="I2522"/>
      <c r="J2522"/>
    </row>
    <row r="2523" spans="1:10">
      <c r="A2523"/>
      <c r="B2523"/>
      <c r="C2523"/>
      <c r="D2523" s="877"/>
      <c r="E2523"/>
      <c r="F2523"/>
      <c r="G2523"/>
      <c r="H2523"/>
      <c r="I2523"/>
      <c r="J2523"/>
    </row>
    <row r="2524" spans="1:10">
      <c r="A2524"/>
      <c r="B2524"/>
      <c r="C2524"/>
      <c r="D2524" s="877"/>
      <c r="E2524"/>
      <c r="F2524"/>
      <c r="G2524"/>
      <c r="H2524"/>
      <c r="I2524"/>
      <c r="J2524"/>
    </row>
    <row r="2525" spans="1:10">
      <c r="A2525"/>
      <c r="B2525"/>
      <c r="C2525"/>
      <c r="D2525" s="877"/>
      <c r="E2525"/>
      <c r="F2525"/>
      <c r="G2525"/>
      <c r="H2525"/>
      <c r="I2525"/>
      <c r="J2525"/>
    </row>
    <row r="2526" spans="1:10">
      <c r="A2526"/>
      <c r="B2526"/>
      <c r="C2526"/>
      <c r="D2526" s="877"/>
      <c r="E2526"/>
      <c r="F2526"/>
      <c r="G2526"/>
      <c r="H2526"/>
      <c r="I2526"/>
      <c r="J2526"/>
    </row>
    <row r="2527" spans="1:10">
      <c r="A2527"/>
      <c r="B2527"/>
      <c r="C2527"/>
      <c r="D2527" s="877"/>
      <c r="E2527"/>
      <c r="F2527"/>
      <c r="G2527"/>
      <c r="H2527"/>
      <c r="I2527"/>
      <c r="J2527"/>
    </row>
    <row r="2528" spans="1:10">
      <c r="A2528"/>
      <c r="B2528"/>
      <c r="C2528"/>
      <c r="D2528" s="877"/>
      <c r="E2528"/>
      <c r="F2528"/>
      <c r="G2528"/>
      <c r="H2528"/>
      <c r="I2528"/>
      <c r="J2528"/>
    </row>
    <row r="2529" spans="1:10">
      <c r="A2529"/>
      <c r="B2529"/>
      <c r="C2529"/>
      <c r="D2529" s="877"/>
      <c r="E2529"/>
      <c r="F2529"/>
      <c r="G2529"/>
      <c r="H2529"/>
      <c r="I2529"/>
      <c r="J2529"/>
    </row>
    <row r="2530" spans="1:10">
      <c r="A2530"/>
      <c r="B2530"/>
      <c r="C2530"/>
      <c r="D2530" s="877"/>
      <c r="E2530"/>
      <c r="F2530"/>
      <c r="G2530"/>
      <c r="H2530"/>
      <c r="I2530"/>
      <c r="J2530"/>
    </row>
    <row r="2531" spans="1:10">
      <c r="A2531"/>
      <c r="B2531"/>
      <c r="C2531"/>
      <c r="D2531" s="877"/>
      <c r="E2531"/>
      <c r="F2531"/>
      <c r="G2531"/>
      <c r="H2531"/>
      <c r="I2531"/>
      <c r="J2531"/>
    </row>
    <row r="2532" spans="1:10">
      <c r="A2532"/>
      <c r="B2532"/>
      <c r="C2532"/>
      <c r="D2532" s="877"/>
      <c r="E2532"/>
      <c r="F2532"/>
      <c r="G2532"/>
      <c r="H2532"/>
      <c r="I2532"/>
      <c r="J2532"/>
    </row>
    <row r="2533" spans="1:10">
      <c r="A2533"/>
      <c r="B2533"/>
      <c r="C2533"/>
      <c r="D2533" s="877"/>
      <c r="E2533"/>
      <c r="F2533"/>
      <c r="G2533"/>
      <c r="H2533"/>
      <c r="I2533"/>
      <c r="J2533"/>
    </row>
    <row r="2534" spans="1:10">
      <c r="A2534"/>
      <c r="B2534"/>
      <c r="C2534"/>
      <c r="D2534" s="877"/>
      <c r="E2534"/>
      <c r="F2534"/>
      <c r="G2534"/>
      <c r="H2534"/>
      <c r="I2534"/>
      <c r="J2534"/>
    </row>
    <row r="2535" spans="1:10">
      <c r="A2535"/>
      <c r="B2535"/>
      <c r="C2535"/>
      <c r="D2535" s="877"/>
      <c r="E2535"/>
      <c r="F2535"/>
      <c r="G2535"/>
      <c r="H2535"/>
      <c r="I2535"/>
      <c r="J2535"/>
    </row>
    <row r="2536" spans="1:10">
      <c r="A2536"/>
      <c r="B2536"/>
      <c r="C2536"/>
      <c r="D2536" s="877"/>
      <c r="E2536"/>
      <c r="F2536"/>
      <c r="G2536"/>
      <c r="H2536"/>
      <c r="I2536"/>
      <c r="J2536"/>
    </row>
    <row r="2537" spans="1:10">
      <c r="A2537"/>
      <c r="B2537"/>
      <c r="C2537"/>
      <c r="D2537" s="877"/>
      <c r="E2537"/>
      <c r="F2537"/>
      <c r="G2537"/>
      <c r="H2537"/>
      <c r="I2537"/>
      <c r="J2537"/>
    </row>
    <row r="2538" spans="1:10">
      <c r="A2538"/>
      <c r="B2538"/>
      <c r="C2538"/>
      <c r="D2538" s="877"/>
      <c r="E2538"/>
      <c r="F2538"/>
      <c r="G2538"/>
      <c r="H2538"/>
      <c r="I2538"/>
      <c r="J2538"/>
    </row>
    <row r="2539" spans="1:10">
      <c r="A2539"/>
      <c r="B2539"/>
      <c r="C2539"/>
      <c r="D2539" s="877"/>
      <c r="E2539"/>
      <c r="F2539"/>
      <c r="G2539"/>
      <c r="H2539"/>
      <c r="I2539"/>
      <c r="J2539"/>
    </row>
    <row r="2540" spans="1:10">
      <c r="A2540"/>
      <c r="B2540"/>
      <c r="C2540"/>
      <c r="D2540" s="877"/>
      <c r="E2540"/>
      <c r="F2540"/>
      <c r="G2540"/>
      <c r="H2540"/>
      <c r="I2540"/>
      <c r="J2540"/>
    </row>
    <row r="2541" spans="1:10">
      <c r="A2541"/>
      <c r="B2541"/>
      <c r="C2541"/>
      <c r="D2541" s="877"/>
      <c r="E2541"/>
      <c r="F2541"/>
      <c r="G2541"/>
      <c r="H2541"/>
      <c r="I2541"/>
      <c r="J2541"/>
    </row>
    <row r="2542" spans="1:10">
      <c r="A2542"/>
      <c r="B2542"/>
      <c r="C2542"/>
      <c r="D2542" s="877"/>
      <c r="E2542"/>
      <c r="F2542"/>
      <c r="G2542"/>
      <c r="H2542"/>
      <c r="I2542"/>
      <c r="J2542"/>
    </row>
    <row r="2543" spans="1:10">
      <c r="A2543"/>
      <c r="B2543"/>
      <c r="C2543"/>
      <c r="D2543" s="877"/>
      <c r="E2543"/>
      <c r="F2543"/>
      <c r="G2543"/>
      <c r="H2543"/>
      <c r="I2543"/>
      <c r="J2543"/>
    </row>
    <row r="2544" spans="1:10">
      <c r="A2544"/>
      <c r="B2544"/>
      <c r="C2544"/>
      <c r="D2544" s="877"/>
      <c r="E2544"/>
      <c r="F2544"/>
      <c r="G2544"/>
      <c r="H2544"/>
      <c r="I2544"/>
      <c r="J2544"/>
    </row>
    <row r="2545" spans="1:10">
      <c r="A2545"/>
      <c r="B2545"/>
      <c r="C2545"/>
      <c r="D2545" s="877"/>
      <c r="E2545"/>
      <c r="F2545"/>
      <c r="G2545"/>
      <c r="H2545"/>
      <c r="I2545"/>
      <c r="J2545"/>
    </row>
    <row r="2546" spans="1:10">
      <c r="A2546"/>
      <c r="B2546"/>
      <c r="C2546"/>
      <c r="D2546" s="877"/>
      <c r="E2546"/>
      <c r="F2546"/>
      <c r="G2546"/>
      <c r="H2546"/>
      <c r="I2546"/>
      <c r="J2546"/>
    </row>
    <row r="2547" spans="1:10">
      <c r="A2547"/>
      <c r="B2547"/>
      <c r="C2547"/>
      <c r="D2547" s="877"/>
      <c r="E2547"/>
      <c r="F2547"/>
      <c r="G2547"/>
      <c r="H2547"/>
      <c r="I2547"/>
      <c r="J2547"/>
    </row>
    <row r="2548" spans="1:10">
      <c r="A2548"/>
      <c r="B2548"/>
      <c r="C2548"/>
      <c r="D2548" s="877"/>
      <c r="E2548"/>
      <c r="F2548"/>
      <c r="G2548"/>
      <c r="H2548"/>
      <c r="I2548"/>
      <c r="J2548"/>
    </row>
    <row r="2549" spans="1:10">
      <c r="A2549"/>
      <c r="B2549"/>
      <c r="C2549"/>
      <c r="D2549" s="877"/>
      <c r="E2549"/>
      <c r="F2549"/>
      <c r="G2549"/>
      <c r="H2549"/>
      <c r="I2549"/>
      <c r="J2549"/>
    </row>
    <row r="2550" spans="1:10">
      <c r="A2550"/>
      <c r="B2550"/>
      <c r="C2550"/>
      <c r="D2550" s="877"/>
      <c r="E2550"/>
      <c r="F2550"/>
      <c r="G2550"/>
      <c r="H2550"/>
      <c r="I2550"/>
      <c r="J2550"/>
    </row>
    <row r="2551" spans="1:10">
      <c r="A2551"/>
      <c r="B2551"/>
      <c r="C2551"/>
      <c r="D2551" s="877"/>
      <c r="E2551"/>
      <c r="F2551"/>
      <c r="G2551"/>
      <c r="H2551"/>
      <c r="I2551"/>
      <c r="J2551"/>
    </row>
    <row r="2552" spans="1:10">
      <c r="A2552"/>
      <c r="B2552"/>
      <c r="C2552"/>
      <c r="D2552" s="877"/>
      <c r="E2552"/>
      <c r="F2552"/>
      <c r="G2552"/>
      <c r="H2552"/>
      <c r="I2552"/>
      <c r="J2552"/>
    </row>
    <row r="2553" spans="1:10">
      <c r="A2553"/>
      <c r="B2553"/>
      <c r="C2553"/>
      <c r="D2553" s="877"/>
      <c r="E2553"/>
      <c r="F2553"/>
      <c r="G2553"/>
      <c r="H2553"/>
      <c r="I2553"/>
      <c r="J2553"/>
    </row>
    <row r="2554" spans="1:10">
      <c r="A2554"/>
      <c r="B2554"/>
      <c r="C2554"/>
      <c r="D2554" s="877"/>
      <c r="E2554"/>
      <c r="F2554"/>
      <c r="G2554"/>
      <c r="H2554"/>
      <c r="I2554"/>
      <c r="J2554"/>
    </row>
    <row r="2555" spans="1:10">
      <c r="A2555"/>
      <c r="B2555"/>
      <c r="C2555"/>
      <c r="D2555" s="877"/>
      <c r="E2555"/>
      <c r="F2555"/>
      <c r="G2555"/>
      <c r="H2555"/>
      <c r="I2555"/>
      <c r="J2555"/>
    </row>
    <row r="2556" spans="1:10">
      <c r="A2556"/>
      <c r="B2556"/>
      <c r="C2556"/>
      <c r="D2556" s="877"/>
      <c r="E2556"/>
      <c r="F2556"/>
      <c r="G2556"/>
      <c r="H2556"/>
      <c r="I2556"/>
      <c r="J2556"/>
    </row>
    <row r="2557" spans="1:10">
      <c r="A2557"/>
      <c r="B2557"/>
      <c r="C2557"/>
      <c r="D2557" s="877"/>
      <c r="E2557"/>
      <c r="F2557"/>
      <c r="G2557"/>
      <c r="H2557"/>
      <c r="I2557"/>
      <c r="J2557"/>
    </row>
    <row r="2558" spans="1:10">
      <c r="A2558"/>
      <c r="B2558"/>
      <c r="C2558"/>
      <c r="D2558" s="877"/>
      <c r="E2558"/>
      <c r="F2558"/>
      <c r="G2558"/>
      <c r="H2558"/>
      <c r="I2558"/>
      <c r="J2558"/>
    </row>
    <row r="2559" spans="1:10">
      <c r="A2559"/>
      <c r="B2559"/>
      <c r="C2559"/>
      <c r="D2559" s="877"/>
      <c r="E2559"/>
      <c r="F2559"/>
      <c r="G2559"/>
      <c r="H2559"/>
      <c r="I2559"/>
      <c r="J2559"/>
    </row>
    <row r="2560" spans="1:10">
      <c r="A2560"/>
      <c r="B2560"/>
      <c r="C2560"/>
      <c r="D2560" s="877"/>
      <c r="E2560"/>
      <c r="F2560"/>
      <c r="G2560"/>
      <c r="H2560"/>
      <c r="I2560"/>
      <c r="J2560"/>
    </row>
    <row r="2561" spans="1:10">
      <c r="A2561"/>
      <c r="B2561"/>
      <c r="C2561"/>
      <c r="D2561" s="877"/>
      <c r="E2561"/>
      <c r="F2561"/>
      <c r="G2561"/>
      <c r="H2561"/>
      <c r="I2561"/>
      <c r="J2561"/>
    </row>
    <row r="2562" spans="1:10">
      <c r="A2562"/>
      <c r="B2562"/>
      <c r="C2562"/>
      <c r="D2562" s="877"/>
      <c r="E2562"/>
      <c r="F2562"/>
      <c r="G2562"/>
      <c r="H2562"/>
      <c r="I2562"/>
      <c r="J2562"/>
    </row>
    <row r="2563" spans="1:10">
      <c r="A2563"/>
      <c r="B2563"/>
      <c r="C2563"/>
      <c r="D2563" s="877"/>
      <c r="E2563"/>
      <c r="F2563"/>
      <c r="G2563"/>
      <c r="H2563"/>
      <c r="I2563"/>
      <c r="J2563"/>
    </row>
    <row r="2564" spans="1:10">
      <c r="A2564"/>
      <c r="B2564"/>
      <c r="C2564"/>
      <c r="D2564" s="877"/>
      <c r="E2564"/>
      <c r="F2564"/>
      <c r="G2564"/>
      <c r="H2564"/>
      <c r="I2564"/>
      <c r="J2564"/>
    </row>
    <row r="2565" spans="1:10">
      <c r="A2565"/>
      <c r="B2565"/>
      <c r="C2565"/>
      <c r="D2565" s="877"/>
      <c r="E2565"/>
      <c r="F2565"/>
      <c r="G2565"/>
      <c r="H2565"/>
      <c r="I2565"/>
      <c r="J2565"/>
    </row>
    <row r="2566" spans="1:10">
      <c r="A2566"/>
      <c r="B2566"/>
      <c r="C2566"/>
      <c r="D2566" s="877"/>
      <c r="E2566"/>
      <c r="F2566"/>
      <c r="G2566"/>
      <c r="H2566"/>
      <c r="I2566"/>
      <c r="J2566"/>
    </row>
    <row r="2567" spans="1:10">
      <c r="A2567"/>
      <c r="B2567"/>
      <c r="C2567"/>
      <c r="D2567" s="877"/>
      <c r="E2567"/>
      <c r="F2567"/>
      <c r="G2567"/>
      <c r="H2567"/>
      <c r="I2567"/>
      <c r="J2567"/>
    </row>
    <row r="2568" spans="1:10">
      <c r="A2568"/>
      <c r="B2568"/>
      <c r="C2568"/>
      <c r="D2568" s="877"/>
      <c r="E2568"/>
      <c r="F2568"/>
      <c r="G2568"/>
      <c r="H2568"/>
      <c r="I2568"/>
      <c r="J2568"/>
    </row>
    <row r="2569" spans="1:10">
      <c r="A2569"/>
      <c r="B2569"/>
      <c r="C2569"/>
      <c r="D2569" s="877"/>
      <c r="E2569"/>
      <c r="F2569"/>
      <c r="G2569"/>
      <c r="H2569"/>
      <c r="I2569"/>
      <c r="J2569"/>
    </row>
    <row r="2570" spans="1:10">
      <c r="A2570"/>
      <c r="B2570"/>
      <c r="C2570"/>
      <c r="D2570" s="877"/>
      <c r="E2570"/>
      <c r="F2570"/>
      <c r="G2570"/>
      <c r="H2570"/>
      <c r="I2570"/>
      <c r="J2570"/>
    </row>
    <row r="2571" spans="1:10">
      <c r="A2571"/>
      <c r="B2571"/>
      <c r="C2571"/>
      <c r="D2571" s="877"/>
      <c r="E2571"/>
      <c r="F2571"/>
      <c r="G2571"/>
      <c r="H2571"/>
      <c r="I2571"/>
      <c r="J2571"/>
    </row>
    <row r="2572" spans="1:10">
      <c r="A2572"/>
      <c r="B2572"/>
      <c r="C2572"/>
      <c r="D2572" s="877"/>
      <c r="E2572"/>
      <c r="F2572"/>
      <c r="G2572"/>
      <c r="H2572"/>
      <c r="I2572"/>
      <c r="J2572"/>
    </row>
    <row r="2573" spans="1:10">
      <c r="A2573"/>
      <c r="B2573"/>
      <c r="C2573"/>
      <c r="D2573" s="877"/>
      <c r="E2573"/>
      <c r="F2573"/>
      <c r="G2573"/>
      <c r="H2573"/>
      <c r="I2573"/>
      <c r="J2573"/>
    </row>
    <row r="2574" spans="1:10">
      <c r="A2574"/>
      <c r="B2574"/>
      <c r="C2574"/>
      <c r="D2574" s="877"/>
      <c r="E2574"/>
      <c r="F2574"/>
      <c r="G2574"/>
      <c r="H2574"/>
      <c r="I2574"/>
      <c r="J2574"/>
    </row>
    <row r="2575" spans="1:10">
      <c r="A2575"/>
      <c r="B2575"/>
      <c r="C2575"/>
      <c r="D2575" s="877"/>
      <c r="E2575"/>
      <c r="F2575"/>
      <c r="G2575"/>
      <c r="H2575"/>
      <c r="I2575"/>
      <c r="J2575"/>
    </row>
    <row r="2576" spans="1:10">
      <c r="A2576"/>
      <c r="B2576"/>
      <c r="C2576"/>
      <c r="D2576" s="877"/>
      <c r="E2576"/>
      <c r="F2576"/>
      <c r="G2576"/>
      <c r="H2576"/>
      <c r="I2576"/>
      <c r="J2576"/>
    </row>
    <row r="2577" spans="1:10">
      <c r="A2577"/>
      <c r="B2577"/>
      <c r="C2577"/>
      <c r="D2577" s="877"/>
      <c r="E2577"/>
      <c r="F2577"/>
      <c r="G2577"/>
      <c r="H2577"/>
      <c r="I2577"/>
      <c r="J2577"/>
    </row>
    <row r="2578" spans="1:10">
      <c r="A2578"/>
      <c r="B2578"/>
      <c r="C2578"/>
      <c r="D2578" s="877"/>
      <c r="E2578"/>
      <c r="F2578"/>
      <c r="G2578"/>
      <c r="H2578"/>
      <c r="I2578"/>
      <c r="J2578"/>
    </row>
    <row r="2579" spans="1:10">
      <c r="A2579"/>
      <c r="B2579"/>
      <c r="C2579"/>
      <c r="D2579" s="877"/>
      <c r="E2579"/>
      <c r="F2579"/>
      <c r="G2579"/>
      <c r="H2579"/>
      <c r="I2579"/>
      <c r="J2579"/>
    </row>
    <row r="2580" spans="1:10">
      <c r="A2580"/>
      <c r="B2580"/>
      <c r="C2580"/>
      <c r="D2580" s="877"/>
      <c r="E2580"/>
      <c r="F2580"/>
      <c r="G2580"/>
      <c r="H2580"/>
      <c r="I2580"/>
      <c r="J2580"/>
    </row>
    <row r="2581" spans="1:10">
      <c r="A2581"/>
      <c r="B2581"/>
      <c r="C2581"/>
      <c r="D2581" s="877"/>
      <c r="E2581"/>
      <c r="F2581"/>
      <c r="G2581"/>
      <c r="H2581"/>
      <c r="I2581"/>
      <c r="J2581"/>
    </row>
    <row r="2582" spans="1:10">
      <c r="A2582"/>
      <c r="B2582"/>
      <c r="C2582"/>
      <c r="D2582" s="877"/>
      <c r="E2582"/>
      <c r="F2582"/>
      <c r="G2582"/>
      <c r="H2582"/>
      <c r="I2582"/>
      <c r="J2582"/>
    </row>
    <row r="2583" spans="1:10">
      <c r="A2583"/>
      <c r="B2583"/>
      <c r="C2583"/>
      <c r="D2583" s="877"/>
      <c r="E2583"/>
      <c r="F2583"/>
      <c r="G2583"/>
      <c r="H2583"/>
      <c r="I2583"/>
      <c r="J2583"/>
    </row>
    <row r="2584" spans="1:10">
      <c r="A2584"/>
      <c r="B2584"/>
      <c r="C2584"/>
      <c r="D2584" s="877"/>
      <c r="E2584"/>
      <c r="F2584"/>
      <c r="G2584"/>
      <c r="H2584"/>
      <c r="I2584"/>
      <c r="J2584"/>
    </row>
    <row r="2585" spans="1:10">
      <c r="A2585"/>
      <c r="B2585"/>
      <c r="C2585"/>
      <c r="D2585" s="877"/>
      <c r="E2585"/>
      <c r="F2585"/>
      <c r="G2585"/>
      <c r="H2585"/>
      <c r="I2585"/>
      <c r="J2585"/>
    </row>
    <row r="2586" spans="1:10">
      <c r="A2586"/>
      <c r="B2586"/>
      <c r="C2586"/>
      <c r="D2586" s="877"/>
      <c r="E2586"/>
      <c r="F2586"/>
      <c r="G2586"/>
      <c r="H2586"/>
      <c r="I2586"/>
      <c r="J2586"/>
    </row>
    <row r="2587" spans="1:10">
      <c r="A2587"/>
      <c r="B2587"/>
      <c r="C2587"/>
      <c r="D2587" s="877"/>
      <c r="E2587"/>
      <c r="F2587"/>
      <c r="G2587"/>
      <c r="H2587"/>
      <c r="I2587"/>
      <c r="J2587"/>
    </row>
    <row r="2588" spans="1:10">
      <c r="A2588"/>
      <c r="B2588"/>
      <c r="C2588"/>
      <c r="D2588" s="877"/>
      <c r="E2588"/>
      <c r="F2588"/>
      <c r="G2588"/>
      <c r="H2588"/>
      <c r="I2588"/>
      <c r="J2588"/>
    </row>
    <row r="2589" spans="1:10">
      <c r="A2589"/>
      <c r="B2589"/>
      <c r="C2589"/>
      <c r="D2589" s="877"/>
      <c r="E2589"/>
      <c r="F2589"/>
      <c r="G2589"/>
      <c r="H2589"/>
      <c r="I2589"/>
      <c r="J2589"/>
    </row>
    <row r="2590" spans="1:10">
      <c r="A2590"/>
      <c r="B2590"/>
      <c r="C2590"/>
      <c r="D2590" s="877"/>
      <c r="E2590"/>
      <c r="F2590"/>
      <c r="G2590"/>
      <c r="H2590"/>
      <c r="I2590"/>
      <c r="J2590"/>
    </row>
    <row r="2591" spans="1:10">
      <c r="A2591"/>
      <c r="B2591"/>
      <c r="C2591"/>
      <c r="D2591" s="877"/>
      <c r="E2591"/>
      <c r="F2591"/>
      <c r="G2591"/>
      <c r="H2591"/>
      <c r="I2591"/>
      <c r="J2591"/>
    </row>
    <row r="2592" spans="1:10">
      <c r="A2592"/>
      <c r="B2592"/>
      <c r="C2592"/>
      <c r="D2592" s="877"/>
      <c r="E2592"/>
      <c r="F2592"/>
      <c r="G2592"/>
      <c r="H2592"/>
      <c r="I2592"/>
      <c r="J2592"/>
    </row>
    <row r="2593" spans="1:10">
      <c r="A2593"/>
      <c r="B2593"/>
      <c r="C2593"/>
      <c r="D2593" s="877"/>
      <c r="E2593"/>
      <c r="F2593"/>
      <c r="G2593"/>
      <c r="H2593"/>
      <c r="I2593"/>
      <c r="J2593"/>
    </row>
    <row r="2594" spans="1:10">
      <c r="A2594"/>
      <c r="B2594"/>
      <c r="C2594"/>
      <c r="D2594" s="877"/>
      <c r="E2594"/>
      <c r="F2594"/>
      <c r="G2594"/>
      <c r="H2594"/>
      <c r="I2594"/>
      <c r="J2594"/>
    </row>
    <row r="2595" spans="1:10">
      <c r="A2595"/>
      <c r="B2595"/>
      <c r="C2595"/>
      <c r="D2595" s="877"/>
      <c r="E2595"/>
      <c r="F2595"/>
      <c r="G2595"/>
      <c r="H2595"/>
      <c r="I2595"/>
      <c r="J2595"/>
    </row>
    <row r="2596" spans="1:10">
      <c r="A2596"/>
      <c r="B2596"/>
      <c r="C2596"/>
      <c r="D2596" s="877"/>
      <c r="E2596"/>
      <c r="F2596"/>
      <c r="G2596"/>
      <c r="H2596"/>
      <c r="I2596"/>
      <c r="J2596"/>
    </row>
    <row r="2597" spans="1:10">
      <c r="A2597"/>
      <c r="B2597"/>
      <c r="C2597"/>
      <c r="D2597" s="877"/>
      <c r="E2597"/>
      <c r="F2597"/>
      <c r="G2597"/>
      <c r="H2597"/>
      <c r="I2597"/>
      <c r="J2597"/>
    </row>
    <row r="2598" spans="1:10">
      <c r="A2598"/>
      <c r="B2598"/>
      <c r="C2598"/>
      <c r="D2598" s="877"/>
      <c r="E2598"/>
      <c r="F2598"/>
      <c r="G2598"/>
      <c r="H2598"/>
      <c r="I2598"/>
      <c r="J2598"/>
    </row>
    <row r="2599" spans="1:10">
      <c r="A2599"/>
      <c r="B2599"/>
      <c r="C2599"/>
      <c r="D2599" s="877"/>
      <c r="E2599"/>
      <c r="F2599"/>
      <c r="G2599"/>
      <c r="H2599"/>
      <c r="I2599"/>
      <c r="J2599"/>
    </row>
    <row r="2600" spans="1:10">
      <c r="A2600"/>
      <c r="B2600"/>
      <c r="C2600"/>
      <c r="D2600" s="877"/>
      <c r="E2600"/>
      <c r="F2600"/>
      <c r="G2600"/>
      <c r="H2600"/>
      <c r="I2600"/>
      <c r="J2600"/>
    </row>
    <row r="2601" spans="1:10">
      <c r="A2601"/>
      <c r="B2601"/>
      <c r="C2601"/>
      <c r="D2601" s="877"/>
      <c r="E2601"/>
      <c r="F2601"/>
      <c r="G2601"/>
      <c r="H2601"/>
      <c r="I2601"/>
      <c r="J2601"/>
    </row>
    <row r="2602" spans="1:10">
      <c r="A2602"/>
      <c r="B2602"/>
      <c r="C2602"/>
      <c r="D2602" s="877"/>
      <c r="E2602"/>
      <c r="F2602"/>
      <c r="G2602"/>
      <c r="H2602"/>
      <c r="I2602"/>
      <c r="J2602"/>
    </row>
    <row r="2603" spans="1:10">
      <c r="A2603"/>
      <c r="B2603"/>
      <c r="C2603"/>
      <c r="D2603" s="877"/>
      <c r="E2603"/>
      <c r="F2603"/>
      <c r="G2603"/>
      <c r="H2603"/>
      <c r="I2603"/>
      <c r="J2603"/>
    </row>
    <row r="2604" spans="1:10">
      <c r="A2604"/>
      <c r="B2604"/>
      <c r="C2604"/>
      <c r="D2604" s="877"/>
      <c r="E2604"/>
      <c r="F2604"/>
      <c r="G2604"/>
      <c r="H2604"/>
      <c r="I2604"/>
      <c r="J2604"/>
    </row>
    <row r="2605" spans="1:10">
      <c r="A2605"/>
      <c r="B2605"/>
      <c r="C2605"/>
      <c r="D2605" s="877"/>
      <c r="E2605"/>
      <c r="F2605"/>
      <c r="G2605"/>
      <c r="H2605"/>
      <c r="I2605"/>
      <c r="J2605"/>
    </row>
    <row r="2606" spans="1:10">
      <c r="A2606"/>
      <c r="B2606"/>
      <c r="C2606"/>
      <c r="D2606" s="877"/>
      <c r="E2606"/>
      <c r="F2606"/>
      <c r="G2606"/>
      <c r="H2606"/>
      <c r="I2606"/>
      <c r="J2606"/>
    </row>
    <row r="2607" spans="1:10">
      <c r="A2607"/>
      <c r="B2607"/>
      <c r="C2607"/>
      <c r="D2607" s="877"/>
      <c r="E2607"/>
      <c r="F2607"/>
      <c r="G2607"/>
      <c r="H2607"/>
      <c r="I2607"/>
      <c r="J2607"/>
    </row>
    <row r="2608" spans="1:10">
      <c r="A2608"/>
      <c r="B2608"/>
      <c r="C2608"/>
      <c r="D2608" s="877"/>
      <c r="E2608"/>
      <c r="F2608"/>
      <c r="G2608"/>
      <c r="H2608"/>
      <c r="I2608"/>
      <c r="J2608"/>
    </row>
    <row r="2609" spans="1:10">
      <c r="A2609"/>
      <c r="B2609"/>
      <c r="C2609"/>
      <c r="D2609" s="877"/>
      <c r="E2609"/>
      <c r="F2609"/>
      <c r="G2609"/>
      <c r="H2609"/>
      <c r="I2609"/>
      <c r="J2609"/>
    </row>
    <row r="2610" spans="1:10">
      <c r="A2610"/>
      <c r="B2610"/>
      <c r="C2610"/>
      <c r="D2610" s="877"/>
      <c r="E2610"/>
      <c r="F2610"/>
      <c r="G2610"/>
      <c r="H2610"/>
      <c r="I2610"/>
      <c r="J2610"/>
    </row>
    <row r="2611" spans="1:10">
      <c r="A2611"/>
      <c r="B2611"/>
      <c r="C2611"/>
      <c r="D2611" s="877"/>
      <c r="E2611"/>
      <c r="F2611"/>
      <c r="G2611"/>
      <c r="H2611"/>
      <c r="I2611"/>
      <c r="J2611"/>
    </row>
    <row r="2612" spans="1:10">
      <c r="A2612"/>
      <c r="B2612"/>
      <c r="C2612"/>
      <c r="D2612" s="877"/>
      <c r="E2612"/>
      <c r="F2612"/>
      <c r="G2612"/>
      <c r="H2612"/>
      <c r="I2612"/>
      <c r="J2612"/>
    </row>
    <row r="2613" spans="1:10">
      <c r="A2613"/>
      <c r="B2613"/>
      <c r="C2613"/>
      <c r="D2613" s="877"/>
      <c r="E2613"/>
      <c r="F2613"/>
      <c r="G2613"/>
      <c r="H2613"/>
      <c r="I2613"/>
      <c r="J2613"/>
    </row>
    <row r="2614" spans="1:10">
      <c r="A2614"/>
      <c r="B2614"/>
      <c r="C2614"/>
      <c r="D2614" s="877"/>
      <c r="E2614"/>
      <c r="F2614"/>
      <c r="G2614"/>
      <c r="H2614"/>
      <c r="I2614"/>
      <c r="J2614"/>
    </row>
    <row r="2615" spans="1:10">
      <c r="A2615"/>
      <c r="B2615"/>
      <c r="C2615"/>
      <c r="D2615" s="877"/>
      <c r="E2615"/>
      <c r="F2615"/>
      <c r="G2615"/>
      <c r="H2615"/>
      <c r="I2615"/>
      <c r="J2615"/>
    </row>
    <row r="2616" spans="1:10">
      <c r="A2616"/>
      <c r="B2616"/>
      <c r="C2616"/>
      <c r="D2616" s="877"/>
      <c r="E2616"/>
      <c r="F2616"/>
      <c r="G2616"/>
      <c r="H2616"/>
      <c r="I2616"/>
      <c r="J2616"/>
    </row>
    <row r="2617" spans="1:10">
      <c r="A2617"/>
      <c r="B2617"/>
      <c r="C2617"/>
      <c r="D2617" s="877"/>
      <c r="E2617"/>
      <c r="F2617"/>
      <c r="G2617"/>
      <c r="H2617"/>
      <c r="I2617"/>
      <c r="J2617"/>
    </row>
    <row r="2618" spans="1:10">
      <c r="A2618"/>
      <c r="B2618"/>
      <c r="C2618"/>
      <c r="D2618" s="877"/>
      <c r="E2618"/>
      <c r="F2618"/>
      <c r="G2618"/>
      <c r="H2618"/>
      <c r="I2618"/>
      <c r="J2618"/>
    </row>
    <row r="2619" spans="1:10">
      <c r="A2619"/>
      <c r="B2619"/>
      <c r="C2619"/>
      <c r="D2619" s="877"/>
      <c r="E2619"/>
      <c r="F2619"/>
      <c r="G2619"/>
      <c r="H2619"/>
      <c r="I2619"/>
      <c r="J2619"/>
    </row>
    <row r="2620" spans="1:10">
      <c r="A2620"/>
      <c r="B2620"/>
      <c r="C2620"/>
      <c r="D2620" s="877"/>
      <c r="E2620"/>
      <c r="F2620"/>
      <c r="G2620"/>
      <c r="H2620"/>
      <c r="I2620"/>
      <c r="J2620"/>
    </row>
    <row r="2621" spans="1:10">
      <c r="A2621"/>
      <c r="B2621"/>
      <c r="C2621"/>
      <c r="D2621" s="877"/>
      <c r="E2621"/>
      <c r="F2621"/>
      <c r="G2621"/>
      <c r="H2621"/>
      <c r="I2621"/>
      <c r="J2621"/>
    </row>
    <row r="2622" spans="1:10">
      <c r="A2622"/>
      <c r="B2622"/>
      <c r="C2622"/>
      <c r="D2622" s="877"/>
      <c r="E2622"/>
      <c r="F2622"/>
      <c r="G2622"/>
      <c r="H2622"/>
      <c r="I2622"/>
      <c r="J2622"/>
    </row>
    <row r="2623" spans="1:10">
      <c r="A2623"/>
      <c r="B2623"/>
      <c r="C2623"/>
      <c r="D2623" s="877"/>
      <c r="E2623"/>
      <c r="F2623"/>
      <c r="G2623"/>
      <c r="H2623"/>
      <c r="I2623"/>
      <c r="J2623"/>
    </row>
    <row r="2624" spans="1:10">
      <c r="A2624"/>
      <c r="B2624"/>
      <c r="C2624"/>
      <c r="D2624" s="877"/>
      <c r="E2624"/>
      <c r="F2624"/>
      <c r="G2624"/>
      <c r="H2624"/>
      <c r="I2624"/>
      <c r="J2624"/>
    </row>
    <row r="2625" spans="1:10">
      <c r="A2625"/>
      <c r="B2625"/>
      <c r="C2625"/>
      <c r="D2625" s="877"/>
      <c r="E2625"/>
      <c r="F2625"/>
      <c r="G2625"/>
      <c r="H2625"/>
      <c r="I2625"/>
      <c r="J2625"/>
    </row>
    <row r="2626" spans="1:10">
      <c r="A2626"/>
      <c r="B2626"/>
      <c r="C2626"/>
      <c r="D2626" s="877"/>
      <c r="E2626"/>
      <c r="F2626"/>
      <c r="G2626"/>
      <c r="H2626"/>
      <c r="I2626"/>
      <c r="J2626"/>
    </row>
    <row r="2627" spans="1:10">
      <c r="A2627"/>
      <c r="B2627"/>
      <c r="C2627"/>
      <c r="D2627" s="877"/>
      <c r="E2627"/>
      <c r="F2627"/>
      <c r="G2627"/>
      <c r="H2627"/>
      <c r="I2627"/>
      <c r="J2627"/>
    </row>
    <row r="2628" spans="1:10">
      <c r="A2628"/>
      <c r="B2628"/>
      <c r="C2628"/>
      <c r="D2628" s="877"/>
      <c r="E2628"/>
      <c r="F2628"/>
      <c r="G2628"/>
      <c r="H2628"/>
      <c r="I2628"/>
      <c r="J2628"/>
    </row>
    <row r="2629" spans="1:10">
      <c r="A2629"/>
      <c r="B2629"/>
      <c r="C2629"/>
      <c r="D2629" s="877"/>
      <c r="E2629"/>
      <c r="F2629"/>
      <c r="G2629"/>
      <c r="H2629"/>
      <c r="I2629"/>
      <c r="J2629"/>
    </row>
    <row r="2630" spans="1:10">
      <c r="A2630"/>
      <c r="B2630"/>
      <c r="C2630"/>
      <c r="D2630" s="877"/>
      <c r="E2630"/>
      <c r="F2630"/>
      <c r="G2630"/>
      <c r="H2630"/>
      <c r="I2630"/>
      <c r="J2630"/>
    </row>
    <row r="2631" spans="1:10">
      <c r="A2631"/>
      <c r="B2631"/>
      <c r="C2631"/>
      <c r="D2631" s="877"/>
      <c r="E2631"/>
      <c r="F2631"/>
      <c r="G2631"/>
      <c r="H2631"/>
      <c r="I2631"/>
      <c r="J2631"/>
    </row>
    <row r="2632" spans="1:10">
      <c r="A2632"/>
      <c r="B2632"/>
      <c r="C2632"/>
      <c r="D2632" s="877"/>
      <c r="E2632"/>
      <c r="F2632"/>
      <c r="G2632"/>
      <c r="H2632"/>
      <c r="I2632"/>
      <c r="J2632"/>
    </row>
    <row r="2633" spans="1:10">
      <c r="A2633"/>
      <c r="B2633"/>
      <c r="C2633"/>
      <c r="D2633" s="877"/>
      <c r="E2633"/>
      <c r="F2633"/>
      <c r="G2633"/>
      <c r="H2633"/>
      <c r="I2633"/>
      <c r="J2633"/>
    </row>
    <row r="2634" spans="1:10">
      <c r="A2634"/>
      <c r="B2634"/>
      <c r="C2634"/>
      <c r="D2634" s="877"/>
      <c r="E2634"/>
      <c r="F2634"/>
      <c r="G2634"/>
      <c r="H2634"/>
      <c r="I2634"/>
      <c r="J2634"/>
    </row>
    <row r="2635" spans="1:10">
      <c r="A2635"/>
      <c r="B2635"/>
      <c r="C2635"/>
      <c r="D2635" s="877"/>
      <c r="E2635"/>
      <c r="F2635"/>
      <c r="G2635"/>
      <c r="H2635"/>
      <c r="I2635"/>
      <c r="J2635"/>
    </row>
    <row r="2636" spans="1:10">
      <c r="A2636"/>
      <c r="B2636"/>
      <c r="C2636"/>
      <c r="D2636" s="877"/>
      <c r="E2636"/>
      <c r="F2636"/>
      <c r="G2636"/>
      <c r="H2636"/>
      <c r="I2636"/>
      <c r="J2636"/>
    </row>
    <row r="2637" spans="1:10">
      <c r="A2637"/>
      <c r="B2637"/>
      <c r="C2637"/>
      <c r="D2637" s="877"/>
      <c r="E2637"/>
      <c r="F2637"/>
      <c r="G2637"/>
      <c r="H2637"/>
      <c r="I2637"/>
      <c r="J2637"/>
    </row>
    <row r="2638" spans="1:10">
      <c r="A2638"/>
      <c r="B2638"/>
      <c r="C2638"/>
      <c r="D2638" s="877"/>
      <c r="E2638"/>
      <c r="F2638"/>
      <c r="G2638"/>
      <c r="H2638"/>
      <c r="I2638"/>
      <c r="J2638"/>
    </row>
    <row r="2639" spans="1:10">
      <c r="A2639"/>
      <c r="B2639"/>
      <c r="C2639"/>
      <c r="D2639" s="877"/>
      <c r="E2639"/>
      <c r="F2639"/>
      <c r="G2639"/>
      <c r="H2639"/>
      <c r="I2639"/>
      <c r="J2639"/>
    </row>
    <row r="2640" spans="1:10">
      <c r="A2640"/>
      <c r="B2640"/>
      <c r="C2640"/>
      <c r="D2640" s="877"/>
      <c r="E2640"/>
      <c r="F2640"/>
      <c r="G2640"/>
      <c r="H2640"/>
      <c r="I2640"/>
      <c r="J2640"/>
    </row>
    <row r="2641" spans="1:10">
      <c r="A2641"/>
      <c r="B2641"/>
      <c r="C2641"/>
      <c r="D2641" s="877"/>
      <c r="E2641"/>
      <c r="F2641"/>
      <c r="G2641"/>
      <c r="H2641"/>
      <c r="I2641"/>
      <c r="J2641"/>
    </row>
    <row r="2642" spans="1:10">
      <c r="A2642"/>
      <c r="B2642"/>
      <c r="C2642"/>
      <c r="D2642" s="877"/>
      <c r="E2642"/>
      <c r="F2642"/>
      <c r="G2642"/>
      <c r="H2642"/>
      <c r="I2642"/>
      <c r="J2642"/>
    </row>
    <row r="2643" spans="1:10">
      <c r="A2643"/>
      <c r="B2643"/>
      <c r="C2643"/>
      <c r="D2643" s="877"/>
      <c r="E2643"/>
      <c r="F2643"/>
      <c r="G2643"/>
      <c r="H2643"/>
      <c r="I2643"/>
      <c r="J2643"/>
    </row>
    <row r="2644" spans="1:10">
      <c r="A2644"/>
      <c r="B2644"/>
      <c r="C2644"/>
      <c r="D2644" s="877"/>
      <c r="E2644"/>
      <c r="F2644"/>
      <c r="G2644"/>
      <c r="H2644"/>
      <c r="I2644"/>
      <c r="J2644"/>
    </row>
    <row r="2645" spans="1:10">
      <c r="A2645"/>
      <c r="B2645"/>
      <c r="C2645"/>
      <c r="D2645" s="877"/>
      <c r="E2645"/>
      <c r="F2645"/>
      <c r="G2645"/>
      <c r="H2645"/>
      <c r="I2645"/>
      <c r="J2645"/>
    </row>
    <row r="2646" spans="1:10">
      <c r="A2646"/>
      <c r="B2646"/>
      <c r="C2646"/>
      <c r="D2646" s="877"/>
      <c r="E2646"/>
      <c r="F2646"/>
      <c r="G2646"/>
      <c r="H2646"/>
      <c r="I2646"/>
      <c r="J2646"/>
    </row>
    <row r="2647" spans="1:10">
      <c r="A2647"/>
      <c r="B2647"/>
      <c r="C2647"/>
      <c r="D2647" s="877"/>
      <c r="E2647"/>
      <c r="F2647"/>
      <c r="G2647"/>
      <c r="H2647"/>
      <c r="I2647"/>
      <c r="J2647"/>
    </row>
    <row r="2648" spans="1:10">
      <c r="A2648"/>
      <c r="B2648"/>
      <c r="C2648"/>
      <c r="D2648" s="877"/>
      <c r="E2648"/>
      <c r="F2648"/>
      <c r="G2648"/>
      <c r="H2648"/>
      <c r="I2648"/>
      <c r="J2648"/>
    </row>
    <row r="2649" spans="1:10">
      <c r="A2649"/>
      <c r="B2649"/>
      <c r="C2649"/>
      <c r="D2649" s="877"/>
      <c r="E2649"/>
      <c r="F2649"/>
      <c r="G2649"/>
      <c r="H2649"/>
      <c r="I2649"/>
      <c r="J2649"/>
    </row>
    <row r="2650" spans="1:10">
      <c r="A2650"/>
      <c r="B2650"/>
      <c r="C2650"/>
      <c r="D2650" s="877"/>
      <c r="E2650"/>
      <c r="F2650"/>
      <c r="G2650"/>
      <c r="H2650"/>
      <c r="I2650"/>
      <c r="J2650"/>
    </row>
    <row r="2651" spans="1:10">
      <c r="A2651"/>
      <c r="B2651"/>
      <c r="C2651"/>
      <c r="D2651" s="877"/>
      <c r="E2651"/>
      <c r="F2651"/>
      <c r="G2651"/>
      <c r="H2651"/>
      <c r="I2651"/>
      <c r="J2651"/>
    </row>
    <row r="2652" spans="1:10">
      <c r="A2652"/>
      <c r="B2652"/>
      <c r="C2652"/>
      <c r="D2652" s="877"/>
      <c r="E2652"/>
      <c r="F2652"/>
      <c r="G2652"/>
      <c r="H2652"/>
      <c r="I2652"/>
      <c r="J2652"/>
    </row>
    <row r="2653" spans="1:10">
      <c r="A2653"/>
      <c r="B2653"/>
      <c r="C2653"/>
      <c r="D2653" s="877"/>
      <c r="E2653"/>
      <c r="F2653"/>
      <c r="G2653"/>
      <c r="H2653"/>
      <c r="I2653"/>
      <c r="J2653"/>
    </row>
    <row r="2654" spans="1:10">
      <c r="A2654"/>
      <c r="B2654"/>
      <c r="C2654"/>
      <c r="D2654" s="877"/>
      <c r="E2654"/>
      <c r="F2654"/>
      <c r="G2654"/>
      <c r="H2654"/>
      <c r="I2654"/>
      <c r="J2654"/>
    </row>
    <row r="2655" spans="1:10">
      <c r="A2655"/>
      <c r="B2655"/>
      <c r="C2655"/>
      <c r="D2655" s="877"/>
      <c r="E2655"/>
      <c r="F2655"/>
      <c r="G2655"/>
      <c r="H2655"/>
      <c r="I2655"/>
      <c r="J2655"/>
    </row>
    <row r="2656" spans="1:10">
      <c r="A2656"/>
      <c r="B2656"/>
      <c r="C2656"/>
      <c r="D2656" s="877"/>
      <c r="E2656"/>
      <c r="F2656"/>
      <c r="G2656"/>
      <c r="H2656"/>
      <c r="I2656"/>
      <c r="J2656"/>
    </row>
    <row r="2657" spans="1:10">
      <c r="A2657"/>
      <c r="B2657"/>
      <c r="C2657"/>
      <c r="D2657" s="877"/>
      <c r="E2657"/>
      <c r="F2657"/>
      <c r="G2657"/>
      <c r="H2657"/>
      <c r="I2657"/>
      <c r="J2657"/>
    </row>
    <row r="2658" spans="1:10">
      <c r="A2658"/>
      <c r="B2658"/>
      <c r="C2658"/>
      <c r="D2658" s="877"/>
      <c r="E2658"/>
      <c r="F2658"/>
      <c r="G2658"/>
      <c r="H2658"/>
      <c r="I2658"/>
      <c r="J2658"/>
    </row>
    <row r="2659" spans="1:10">
      <c r="A2659"/>
      <c r="B2659"/>
      <c r="C2659"/>
      <c r="D2659" s="877"/>
      <c r="E2659"/>
      <c r="F2659"/>
      <c r="G2659"/>
      <c r="H2659"/>
      <c r="I2659"/>
      <c r="J2659"/>
    </row>
    <row r="2660" spans="1:10">
      <c r="A2660"/>
      <c r="B2660"/>
      <c r="C2660"/>
      <c r="D2660" s="877"/>
      <c r="E2660"/>
      <c r="F2660"/>
      <c r="G2660"/>
      <c r="H2660"/>
      <c r="I2660"/>
      <c r="J2660"/>
    </row>
    <row r="2661" spans="1:10">
      <c r="A2661"/>
      <c r="B2661"/>
      <c r="C2661"/>
      <c r="D2661" s="877"/>
      <c r="E2661"/>
      <c r="F2661"/>
      <c r="G2661"/>
      <c r="H2661"/>
      <c r="I2661"/>
      <c r="J2661"/>
    </row>
    <row r="2662" spans="1:10">
      <c r="A2662"/>
      <c r="B2662"/>
      <c r="C2662"/>
      <c r="D2662" s="877"/>
      <c r="E2662"/>
      <c r="F2662"/>
      <c r="G2662"/>
      <c r="H2662"/>
      <c r="I2662"/>
      <c r="J2662"/>
    </row>
    <row r="2663" spans="1:10">
      <c r="A2663"/>
      <c r="B2663"/>
      <c r="C2663"/>
      <c r="D2663" s="877"/>
      <c r="E2663"/>
      <c r="F2663"/>
      <c r="G2663"/>
      <c r="H2663"/>
      <c r="I2663"/>
      <c r="J2663"/>
    </row>
    <row r="2664" spans="1:10">
      <c r="A2664"/>
      <c r="B2664"/>
      <c r="C2664"/>
      <c r="D2664" s="877"/>
      <c r="E2664"/>
      <c r="F2664"/>
      <c r="G2664"/>
      <c r="H2664"/>
      <c r="I2664"/>
      <c r="J2664"/>
    </row>
    <row r="2665" spans="1:10">
      <c r="A2665"/>
      <c r="B2665"/>
      <c r="C2665"/>
      <c r="D2665" s="877"/>
      <c r="E2665"/>
      <c r="F2665"/>
      <c r="G2665"/>
      <c r="H2665"/>
      <c r="I2665"/>
      <c r="J2665"/>
    </row>
    <row r="2666" spans="1:10">
      <c r="A2666"/>
      <c r="B2666"/>
      <c r="C2666"/>
      <c r="D2666" s="877"/>
      <c r="E2666"/>
      <c r="F2666"/>
      <c r="G2666"/>
      <c r="H2666"/>
      <c r="I2666"/>
      <c r="J2666"/>
    </row>
    <row r="2667" spans="1:10">
      <c r="A2667"/>
      <c r="B2667"/>
      <c r="C2667"/>
      <c r="D2667" s="877"/>
      <c r="E2667"/>
      <c r="F2667"/>
      <c r="G2667"/>
      <c r="H2667"/>
      <c r="I2667"/>
      <c r="J2667"/>
    </row>
    <row r="2668" spans="1:10">
      <c r="A2668"/>
      <c r="B2668"/>
      <c r="C2668"/>
      <c r="D2668" s="877"/>
      <c r="E2668"/>
      <c r="F2668"/>
      <c r="G2668"/>
      <c r="H2668"/>
      <c r="I2668"/>
      <c r="J2668"/>
    </row>
    <row r="2669" spans="1:10">
      <c r="A2669"/>
      <c r="B2669"/>
      <c r="C2669"/>
      <c r="D2669" s="877"/>
      <c r="E2669"/>
      <c r="F2669"/>
      <c r="G2669"/>
      <c r="H2669"/>
      <c r="I2669"/>
      <c r="J2669"/>
    </row>
    <row r="2670" spans="1:10">
      <c r="A2670"/>
      <c r="B2670"/>
      <c r="C2670"/>
      <c r="D2670" s="877"/>
      <c r="E2670"/>
      <c r="F2670"/>
      <c r="G2670"/>
      <c r="H2670"/>
      <c r="I2670"/>
      <c r="J2670"/>
    </row>
    <row r="2671" spans="1:10">
      <c r="A2671"/>
      <c r="B2671"/>
      <c r="C2671"/>
      <c r="D2671" s="877"/>
      <c r="E2671"/>
      <c r="F2671"/>
      <c r="G2671"/>
      <c r="H2671"/>
      <c r="I2671"/>
      <c r="J2671"/>
    </row>
    <row r="2672" spans="1:10">
      <c r="A2672"/>
      <c r="B2672"/>
      <c r="C2672"/>
      <c r="D2672" s="877"/>
      <c r="E2672"/>
      <c r="F2672"/>
      <c r="G2672"/>
      <c r="H2672"/>
      <c r="I2672"/>
      <c r="J2672"/>
    </row>
    <row r="2673" spans="1:10">
      <c r="A2673"/>
      <c r="B2673"/>
      <c r="C2673"/>
      <c r="D2673" s="877"/>
      <c r="E2673"/>
      <c r="F2673"/>
      <c r="G2673"/>
      <c r="H2673"/>
      <c r="I2673"/>
      <c r="J2673"/>
    </row>
    <row r="2674" spans="1:10">
      <c r="A2674"/>
      <c r="B2674"/>
      <c r="C2674"/>
      <c r="D2674" s="877"/>
      <c r="E2674"/>
      <c r="F2674"/>
      <c r="G2674"/>
      <c r="H2674"/>
      <c r="I2674"/>
      <c r="J2674"/>
    </row>
    <row r="2675" spans="1:10">
      <c r="A2675"/>
      <c r="B2675"/>
      <c r="C2675"/>
      <c r="D2675" s="877"/>
      <c r="E2675"/>
      <c r="F2675"/>
      <c r="G2675"/>
      <c r="H2675"/>
      <c r="I2675"/>
      <c r="J2675"/>
    </row>
    <row r="2676" spans="1:10">
      <c r="A2676"/>
      <c r="B2676"/>
      <c r="C2676"/>
      <c r="D2676" s="877"/>
      <c r="E2676"/>
      <c r="F2676"/>
      <c r="G2676"/>
      <c r="H2676"/>
      <c r="I2676"/>
      <c r="J2676"/>
    </row>
    <row r="2677" spans="1:10">
      <c r="A2677"/>
      <c r="B2677"/>
      <c r="C2677"/>
      <c r="D2677" s="877"/>
      <c r="E2677"/>
      <c r="F2677"/>
      <c r="G2677"/>
      <c r="H2677"/>
      <c r="I2677"/>
      <c r="J2677"/>
    </row>
    <row r="2678" spans="1:10">
      <c r="A2678"/>
      <c r="B2678"/>
      <c r="C2678"/>
      <c r="D2678" s="877"/>
      <c r="E2678"/>
      <c r="F2678"/>
      <c r="G2678"/>
      <c r="H2678"/>
      <c r="I2678"/>
      <c r="J2678"/>
    </row>
    <row r="2679" spans="1:10">
      <c r="A2679"/>
      <c r="B2679"/>
      <c r="C2679"/>
      <c r="D2679" s="877"/>
      <c r="E2679"/>
      <c r="F2679"/>
      <c r="G2679"/>
      <c r="H2679"/>
      <c r="I2679"/>
      <c r="J2679"/>
    </row>
    <row r="2680" spans="1:10">
      <c r="A2680"/>
      <c r="B2680"/>
      <c r="C2680"/>
      <c r="D2680" s="877"/>
      <c r="E2680"/>
      <c r="F2680"/>
      <c r="G2680"/>
      <c r="H2680"/>
      <c r="I2680"/>
      <c r="J2680"/>
    </row>
    <row r="2681" spans="1:10">
      <c r="A2681"/>
      <c r="B2681"/>
      <c r="C2681"/>
      <c r="D2681" s="877"/>
      <c r="E2681"/>
      <c r="F2681"/>
      <c r="G2681"/>
      <c r="H2681"/>
      <c r="I2681"/>
      <c r="J2681"/>
    </row>
    <row r="2682" spans="1:10">
      <c r="A2682"/>
      <c r="B2682"/>
      <c r="C2682"/>
      <c r="D2682" s="877"/>
      <c r="E2682"/>
      <c r="F2682"/>
      <c r="G2682"/>
      <c r="H2682"/>
      <c r="I2682"/>
      <c r="J2682"/>
    </row>
    <row r="2683" spans="1:10">
      <c r="A2683"/>
      <c r="B2683"/>
      <c r="C2683"/>
      <c r="D2683" s="877"/>
      <c r="E2683"/>
      <c r="F2683"/>
      <c r="G2683"/>
      <c r="H2683"/>
      <c r="I2683"/>
      <c r="J2683"/>
    </row>
    <row r="2684" spans="1:10">
      <c r="A2684"/>
      <c r="B2684"/>
      <c r="C2684"/>
      <c r="D2684" s="877"/>
      <c r="E2684"/>
      <c r="F2684"/>
      <c r="G2684"/>
      <c r="H2684"/>
      <c r="I2684"/>
      <c r="J2684"/>
    </row>
    <row r="2685" spans="1:10">
      <c r="A2685"/>
      <c r="B2685"/>
      <c r="C2685"/>
      <c r="D2685" s="877"/>
      <c r="E2685"/>
      <c r="F2685"/>
      <c r="G2685"/>
      <c r="H2685"/>
      <c r="I2685"/>
      <c r="J2685"/>
    </row>
    <row r="2686" spans="1:10">
      <c r="A2686"/>
      <c r="B2686"/>
      <c r="C2686"/>
      <c r="D2686" s="877"/>
      <c r="E2686"/>
      <c r="F2686"/>
      <c r="G2686"/>
      <c r="H2686"/>
      <c r="I2686"/>
      <c r="J2686"/>
    </row>
    <row r="2687" spans="1:10">
      <c r="A2687"/>
      <c r="B2687"/>
      <c r="C2687"/>
      <c r="D2687" s="877"/>
      <c r="E2687"/>
      <c r="F2687"/>
      <c r="G2687"/>
      <c r="H2687"/>
      <c r="I2687"/>
      <c r="J2687"/>
    </row>
    <row r="2688" spans="1:10">
      <c r="A2688"/>
      <c r="B2688"/>
      <c r="C2688"/>
      <c r="D2688" s="877"/>
      <c r="E2688"/>
      <c r="F2688"/>
      <c r="G2688"/>
      <c r="H2688"/>
      <c r="I2688"/>
      <c r="J2688"/>
    </row>
    <row r="2689" spans="1:10">
      <c r="A2689"/>
      <c r="B2689"/>
      <c r="C2689"/>
      <c r="D2689" s="877"/>
      <c r="E2689"/>
      <c r="F2689"/>
      <c r="G2689"/>
      <c r="H2689"/>
      <c r="I2689"/>
      <c r="J2689"/>
    </row>
    <row r="2690" spans="1:10">
      <c r="A2690"/>
      <c r="B2690"/>
      <c r="C2690"/>
      <c r="D2690" s="877"/>
      <c r="E2690"/>
      <c r="F2690"/>
      <c r="G2690"/>
      <c r="H2690"/>
      <c r="I2690"/>
      <c r="J2690"/>
    </row>
    <row r="2691" spans="1:10">
      <c r="A2691"/>
      <c r="B2691"/>
      <c r="C2691"/>
      <c r="D2691" s="877"/>
      <c r="E2691"/>
      <c r="F2691"/>
      <c r="G2691"/>
      <c r="H2691"/>
      <c r="I2691"/>
      <c r="J2691"/>
    </row>
    <row r="2692" spans="1:10">
      <c r="A2692"/>
      <c r="B2692"/>
      <c r="C2692"/>
      <c r="D2692" s="877"/>
      <c r="E2692"/>
      <c r="F2692"/>
      <c r="G2692"/>
      <c r="H2692"/>
      <c r="I2692"/>
      <c r="J2692"/>
    </row>
    <row r="2693" spans="1:10">
      <c r="A2693"/>
      <c r="B2693"/>
      <c r="C2693"/>
      <c r="D2693" s="877"/>
      <c r="E2693"/>
      <c r="F2693"/>
      <c r="G2693"/>
      <c r="H2693"/>
      <c r="I2693"/>
      <c r="J2693"/>
    </row>
    <row r="2694" spans="1:10">
      <c r="A2694"/>
      <c r="B2694"/>
      <c r="C2694"/>
      <c r="D2694" s="877"/>
      <c r="E2694"/>
      <c r="F2694"/>
      <c r="G2694"/>
      <c r="H2694"/>
      <c r="I2694"/>
      <c r="J2694"/>
    </row>
    <row r="2695" spans="1:10">
      <c r="A2695"/>
      <c r="B2695"/>
      <c r="C2695"/>
      <c r="D2695" s="877"/>
      <c r="E2695"/>
      <c r="F2695"/>
      <c r="G2695"/>
      <c r="H2695"/>
      <c r="I2695"/>
      <c r="J2695"/>
    </row>
    <row r="2696" spans="1:10">
      <c r="A2696"/>
      <c r="B2696"/>
      <c r="C2696"/>
      <c r="D2696" s="877"/>
      <c r="E2696"/>
      <c r="F2696"/>
      <c r="G2696"/>
      <c r="H2696"/>
      <c r="I2696"/>
      <c r="J2696"/>
    </row>
    <row r="2697" spans="1:10">
      <c r="A2697"/>
      <c r="B2697"/>
      <c r="C2697"/>
      <c r="D2697" s="877"/>
      <c r="E2697"/>
      <c r="F2697"/>
      <c r="G2697"/>
      <c r="H2697"/>
      <c r="I2697"/>
      <c r="J2697"/>
    </row>
    <row r="2698" spans="1:10">
      <c r="A2698"/>
      <c r="B2698"/>
      <c r="C2698"/>
      <c r="D2698" s="877"/>
      <c r="E2698"/>
      <c r="F2698"/>
      <c r="G2698"/>
      <c r="H2698"/>
      <c r="I2698"/>
      <c r="J2698"/>
    </row>
    <row r="2699" spans="1:10">
      <c r="A2699"/>
      <c r="B2699"/>
      <c r="C2699"/>
      <c r="D2699" s="877"/>
      <c r="E2699"/>
      <c r="F2699"/>
      <c r="G2699"/>
      <c r="H2699"/>
      <c r="I2699"/>
      <c r="J2699"/>
    </row>
    <row r="2700" spans="1:10">
      <c r="A2700"/>
      <c r="B2700"/>
      <c r="C2700"/>
      <c r="D2700" s="877"/>
      <c r="E2700"/>
      <c r="F2700"/>
      <c r="G2700"/>
      <c r="H2700"/>
      <c r="I2700"/>
      <c r="J2700"/>
    </row>
    <row r="2701" spans="1:10">
      <c r="A2701"/>
      <c r="B2701"/>
      <c r="C2701"/>
      <c r="D2701" s="877"/>
      <c r="E2701"/>
      <c r="F2701"/>
      <c r="G2701"/>
      <c r="H2701"/>
      <c r="I2701"/>
      <c r="J2701"/>
    </row>
    <row r="2702" spans="1:10">
      <c r="A2702"/>
      <c r="B2702"/>
      <c r="C2702"/>
      <c r="D2702" s="877"/>
      <c r="E2702"/>
      <c r="F2702"/>
      <c r="G2702"/>
      <c r="H2702"/>
      <c r="I2702"/>
      <c r="J2702"/>
    </row>
    <row r="2703" spans="1:10">
      <c r="A2703"/>
      <c r="B2703"/>
      <c r="C2703"/>
      <c r="D2703" s="877"/>
      <c r="E2703"/>
      <c r="F2703"/>
      <c r="G2703"/>
      <c r="H2703"/>
      <c r="I2703"/>
      <c r="J2703"/>
    </row>
    <row r="2704" spans="1:10">
      <c r="A2704"/>
      <c r="B2704"/>
      <c r="C2704"/>
      <c r="D2704" s="877"/>
      <c r="E2704"/>
      <c r="F2704"/>
      <c r="G2704"/>
      <c r="H2704"/>
      <c r="I2704"/>
      <c r="J2704"/>
    </row>
    <row r="2705" spans="1:10">
      <c r="A2705"/>
      <c r="B2705"/>
      <c r="C2705"/>
      <c r="D2705" s="877"/>
      <c r="E2705"/>
      <c r="F2705"/>
      <c r="G2705"/>
      <c r="H2705"/>
      <c r="I2705"/>
      <c r="J2705"/>
    </row>
    <row r="2706" spans="1:10">
      <c r="A2706"/>
      <c r="B2706"/>
      <c r="C2706"/>
      <c r="D2706" s="877"/>
      <c r="E2706"/>
      <c r="F2706"/>
      <c r="G2706"/>
      <c r="H2706"/>
      <c r="I2706"/>
      <c r="J2706"/>
    </row>
    <row r="2707" spans="1:10">
      <c r="A2707"/>
      <c r="B2707"/>
      <c r="C2707"/>
      <c r="D2707" s="877"/>
      <c r="E2707"/>
      <c r="F2707"/>
      <c r="G2707"/>
      <c r="H2707"/>
      <c r="I2707"/>
      <c r="J2707"/>
    </row>
    <row r="2708" spans="1:10">
      <c r="A2708"/>
      <c r="B2708"/>
      <c r="C2708"/>
      <c r="D2708" s="877"/>
      <c r="E2708"/>
      <c r="F2708"/>
      <c r="G2708"/>
      <c r="H2708"/>
      <c r="I2708"/>
      <c r="J2708"/>
    </row>
    <row r="2709" spans="1:10">
      <c r="A2709"/>
      <c r="B2709"/>
      <c r="C2709"/>
      <c r="D2709" s="877"/>
      <c r="E2709"/>
      <c r="F2709"/>
      <c r="G2709"/>
      <c r="H2709"/>
      <c r="I2709"/>
      <c r="J2709"/>
    </row>
    <row r="2710" spans="1:10">
      <c r="A2710"/>
      <c r="B2710"/>
      <c r="C2710"/>
      <c r="D2710" s="877"/>
      <c r="E2710"/>
      <c r="F2710"/>
      <c r="G2710"/>
      <c r="H2710"/>
      <c r="I2710"/>
      <c r="J2710"/>
    </row>
    <row r="2711" spans="1:10">
      <c r="A2711"/>
      <c r="B2711"/>
      <c r="C2711"/>
      <c r="D2711" s="877"/>
      <c r="E2711"/>
      <c r="F2711"/>
      <c r="G2711"/>
      <c r="H2711"/>
      <c r="I2711"/>
      <c r="J2711"/>
    </row>
    <row r="2712" spans="1:10">
      <c r="A2712"/>
      <c r="B2712"/>
      <c r="C2712"/>
      <c r="D2712" s="877"/>
      <c r="E2712"/>
      <c r="F2712"/>
      <c r="G2712"/>
      <c r="H2712"/>
      <c r="I2712"/>
      <c r="J2712"/>
    </row>
    <row r="2713" spans="1:10">
      <c r="A2713"/>
      <c r="B2713"/>
      <c r="C2713"/>
      <c r="D2713" s="877"/>
      <c r="E2713"/>
      <c r="F2713"/>
      <c r="G2713"/>
      <c r="H2713"/>
      <c r="I2713"/>
      <c r="J2713"/>
    </row>
    <row r="2714" spans="1:10">
      <c r="A2714"/>
      <c r="B2714"/>
      <c r="C2714"/>
      <c r="D2714" s="877"/>
      <c r="E2714"/>
      <c r="F2714"/>
      <c r="G2714"/>
      <c r="H2714"/>
      <c r="I2714"/>
      <c r="J2714"/>
    </row>
    <row r="2715" spans="1:10">
      <c r="A2715"/>
      <c r="B2715"/>
      <c r="C2715"/>
      <c r="D2715" s="877"/>
      <c r="E2715"/>
      <c r="F2715"/>
      <c r="G2715"/>
      <c r="H2715"/>
      <c r="I2715"/>
      <c r="J2715"/>
    </row>
    <row r="2716" spans="1:10">
      <c r="A2716"/>
      <c r="B2716"/>
      <c r="C2716"/>
      <c r="D2716" s="877"/>
      <c r="E2716"/>
      <c r="F2716"/>
      <c r="G2716"/>
      <c r="H2716"/>
      <c r="I2716"/>
      <c r="J2716"/>
    </row>
    <row r="2717" spans="1:10">
      <c r="A2717"/>
      <c r="B2717"/>
      <c r="C2717"/>
      <c r="D2717" s="877"/>
      <c r="E2717"/>
      <c r="F2717"/>
      <c r="G2717"/>
      <c r="H2717"/>
      <c r="I2717"/>
      <c r="J2717"/>
    </row>
    <row r="2718" spans="1:10">
      <c r="A2718"/>
      <c r="B2718"/>
      <c r="C2718"/>
      <c r="D2718" s="877"/>
      <c r="E2718"/>
      <c r="F2718"/>
      <c r="G2718"/>
      <c r="H2718"/>
      <c r="I2718"/>
      <c r="J2718"/>
    </row>
    <row r="2719" spans="1:10">
      <c r="A2719"/>
      <c r="B2719"/>
      <c r="C2719"/>
      <c r="D2719" s="877"/>
      <c r="E2719"/>
      <c r="F2719"/>
      <c r="G2719"/>
      <c r="H2719"/>
      <c r="I2719"/>
      <c r="J2719"/>
    </row>
    <row r="2720" spans="1:10">
      <c r="A2720"/>
      <c r="B2720"/>
      <c r="C2720"/>
      <c r="D2720" s="877"/>
      <c r="E2720"/>
      <c r="F2720"/>
      <c r="G2720"/>
      <c r="H2720"/>
      <c r="I2720"/>
      <c r="J2720"/>
    </row>
    <row r="2721" spans="1:10">
      <c r="A2721"/>
      <c r="B2721"/>
      <c r="C2721"/>
      <c r="D2721" s="877"/>
      <c r="E2721"/>
      <c r="F2721"/>
      <c r="G2721"/>
      <c r="H2721"/>
      <c r="I2721"/>
      <c r="J2721"/>
    </row>
    <row r="2722" spans="1:10">
      <c r="A2722"/>
      <c r="B2722"/>
      <c r="C2722"/>
      <c r="D2722" s="877"/>
      <c r="E2722"/>
      <c r="F2722"/>
      <c r="G2722"/>
      <c r="H2722"/>
      <c r="I2722"/>
      <c r="J2722"/>
    </row>
    <row r="2723" spans="1:10">
      <c r="A2723"/>
      <c r="B2723"/>
      <c r="C2723"/>
      <c r="D2723" s="877"/>
      <c r="E2723"/>
      <c r="F2723"/>
      <c r="G2723"/>
      <c r="H2723"/>
      <c r="I2723"/>
      <c r="J2723"/>
    </row>
    <row r="2724" spans="1:10">
      <c r="A2724"/>
      <c r="B2724"/>
      <c r="C2724"/>
      <c r="D2724" s="877"/>
      <c r="E2724"/>
      <c r="F2724"/>
      <c r="G2724"/>
      <c r="H2724"/>
      <c r="I2724"/>
      <c r="J2724"/>
    </row>
    <row r="2725" spans="1:10">
      <c r="A2725"/>
      <c r="B2725"/>
      <c r="C2725"/>
      <c r="D2725" s="877"/>
      <c r="E2725"/>
      <c r="F2725"/>
      <c r="G2725"/>
      <c r="H2725"/>
      <c r="I2725"/>
      <c r="J2725"/>
    </row>
    <row r="2726" spans="1:10">
      <c r="A2726"/>
      <c r="B2726"/>
      <c r="C2726"/>
      <c r="D2726" s="877"/>
      <c r="E2726"/>
      <c r="F2726"/>
      <c r="G2726"/>
      <c r="H2726"/>
      <c r="I2726"/>
      <c r="J2726"/>
    </row>
    <row r="2727" spans="1:10">
      <c r="A2727"/>
      <c r="B2727"/>
      <c r="C2727"/>
      <c r="D2727" s="877"/>
      <c r="E2727"/>
      <c r="F2727"/>
      <c r="G2727"/>
      <c r="H2727"/>
      <c r="I2727"/>
      <c r="J2727"/>
    </row>
    <row r="2728" spans="1:10">
      <c r="A2728"/>
      <c r="B2728"/>
      <c r="C2728"/>
      <c r="D2728" s="877"/>
      <c r="E2728"/>
      <c r="F2728"/>
      <c r="G2728"/>
      <c r="H2728"/>
      <c r="I2728"/>
      <c r="J2728"/>
    </row>
    <row r="2729" spans="1:10">
      <c r="A2729"/>
      <c r="B2729"/>
      <c r="C2729"/>
      <c r="D2729" s="877"/>
      <c r="E2729"/>
      <c r="F2729"/>
      <c r="G2729"/>
      <c r="H2729"/>
      <c r="I2729"/>
      <c r="J2729"/>
    </row>
    <row r="2730" spans="1:10">
      <c r="A2730"/>
      <c r="B2730"/>
      <c r="C2730"/>
      <c r="D2730" s="877"/>
      <c r="E2730"/>
      <c r="F2730"/>
      <c r="G2730"/>
      <c r="H2730"/>
      <c r="I2730"/>
      <c r="J2730"/>
    </row>
    <row r="2731" spans="1:10">
      <c r="A2731"/>
      <c r="B2731"/>
      <c r="C2731"/>
      <c r="D2731" s="877"/>
      <c r="E2731"/>
      <c r="F2731"/>
      <c r="G2731"/>
      <c r="H2731"/>
      <c r="I2731"/>
      <c r="J2731"/>
    </row>
    <row r="2732" spans="1:10">
      <c r="A2732"/>
      <c r="B2732"/>
      <c r="C2732"/>
      <c r="D2732" s="877"/>
      <c r="E2732"/>
      <c r="F2732"/>
      <c r="G2732"/>
      <c r="H2732"/>
      <c r="I2732"/>
      <c r="J2732"/>
    </row>
    <row r="2733" spans="1:10">
      <c r="A2733"/>
      <c r="B2733"/>
      <c r="C2733"/>
      <c r="D2733" s="877"/>
      <c r="E2733"/>
      <c r="F2733"/>
      <c r="G2733"/>
      <c r="H2733"/>
      <c r="I2733"/>
      <c r="J2733"/>
    </row>
    <row r="2734" spans="1:10">
      <c r="A2734"/>
      <c r="B2734"/>
      <c r="C2734"/>
      <c r="D2734" s="877"/>
      <c r="E2734"/>
      <c r="F2734"/>
      <c r="G2734"/>
      <c r="H2734"/>
      <c r="I2734"/>
      <c r="J2734"/>
    </row>
    <row r="2735" spans="1:10">
      <c r="A2735"/>
      <c r="B2735"/>
      <c r="C2735"/>
      <c r="D2735" s="877"/>
      <c r="E2735"/>
      <c r="F2735"/>
      <c r="G2735"/>
      <c r="H2735"/>
      <c r="I2735"/>
      <c r="J2735"/>
    </row>
    <row r="2736" spans="1:10">
      <c r="A2736"/>
      <c r="B2736"/>
      <c r="C2736"/>
      <c r="D2736" s="877"/>
      <c r="E2736"/>
      <c r="F2736"/>
      <c r="G2736"/>
      <c r="H2736"/>
      <c r="I2736"/>
      <c r="J2736"/>
    </row>
    <row r="2737" spans="1:10">
      <c r="A2737"/>
      <c r="B2737"/>
      <c r="C2737"/>
      <c r="D2737" s="877"/>
      <c r="E2737"/>
      <c r="F2737"/>
      <c r="G2737"/>
      <c r="H2737"/>
      <c r="I2737"/>
      <c r="J2737"/>
    </row>
    <row r="2738" spans="1:10">
      <c r="A2738"/>
      <c r="B2738"/>
      <c r="C2738"/>
      <c r="D2738" s="877"/>
      <c r="E2738"/>
      <c r="F2738"/>
      <c r="G2738"/>
      <c r="H2738"/>
      <c r="I2738"/>
      <c r="J2738"/>
    </row>
    <row r="2739" spans="1:10">
      <c r="A2739"/>
      <c r="B2739"/>
      <c r="C2739"/>
      <c r="D2739" s="877"/>
      <c r="E2739"/>
      <c r="F2739"/>
      <c r="G2739"/>
      <c r="H2739"/>
      <c r="I2739"/>
      <c r="J2739"/>
    </row>
    <row r="2740" spans="1:10">
      <c r="A2740"/>
      <c r="B2740"/>
      <c r="C2740"/>
      <c r="D2740" s="877"/>
      <c r="E2740"/>
      <c r="F2740"/>
      <c r="G2740"/>
      <c r="H2740"/>
      <c r="I2740"/>
      <c r="J2740"/>
    </row>
    <row r="2741" spans="1:10">
      <c r="A2741"/>
      <c r="B2741"/>
      <c r="C2741"/>
      <c r="D2741" s="877"/>
      <c r="E2741"/>
      <c r="F2741"/>
      <c r="G2741"/>
      <c r="H2741"/>
      <c r="I2741"/>
      <c r="J2741"/>
    </row>
    <row r="2742" spans="1:10">
      <c r="A2742"/>
      <c r="B2742"/>
      <c r="C2742"/>
      <c r="D2742" s="877"/>
      <c r="E2742"/>
      <c r="F2742"/>
      <c r="G2742"/>
      <c r="H2742"/>
      <c r="I2742"/>
      <c r="J2742"/>
    </row>
    <row r="2743" spans="1:10">
      <c r="A2743"/>
      <c r="B2743"/>
      <c r="C2743"/>
      <c r="D2743" s="877"/>
      <c r="E2743"/>
      <c r="F2743"/>
      <c r="G2743"/>
      <c r="H2743"/>
      <c r="I2743"/>
      <c r="J2743"/>
    </row>
    <row r="2744" spans="1:10">
      <c r="A2744"/>
      <c r="B2744"/>
      <c r="C2744"/>
      <c r="D2744" s="877"/>
      <c r="E2744"/>
      <c r="F2744"/>
      <c r="G2744"/>
      <c r="H2744"/>
      <c r="I2744"/>
      <c r="J2744"/>
    </row>
    <row r="2745" spans="1:10">
      <c r="A2745"/>
      <c r="B2745"/>
      <c r="C2745"/>
      <c r="D2745" s="877"/>
      <c r="E2745"/>
      <c r="F2745"/>
      <c r="G2745"/>
      <c r="H2745"/>
      <c r="I2745"/>
      <c r="J2745"/>
    </row>
    <row r="2746" spans="1:10">
      <c r="A2746"/>
      <c r="B2746"/>
      <c r="C2746"/>
      <c r="D2746" s="877"/>
      <c r="E2746"/>
      <c r="F2746"/>
      <c r="G2746"/>
      <c r="H2746"/>
      <c r="I2746"/>
      <c r="J2746"/>
    </row>
    <row r="2747" spans="1:10">
      <c r="A2747"/>
      <c r="B2747"/>
      <c r="C2747"/>
      <c r="D2747" s="877"/>
      <c r="E2747"/>
      <c r="F2747"/>
      <c r="G2747"/>
      <c r="H2747"/>
      <c r="I2747"/>
      <c r="J2747"/>
    </row>
    <row r="2748" spans="1:10">
      <c r="A2748"/>
      <c r="B2748"/>
      <c r="C2748"/>
      <c r="D2748" s="877"/>
      <c r="E2748"/>
      <c r="F2748"/>
      <c r="G2748"/>
      <c r="H2748"/>
      <c r="I2748"/>
      <c r="J2748"/>
    </row>
    <row r="2749" spans="1:10">
      <c r="A2749"/>
      <c r="B2749"/>
      <c r="C2749"/>
      <c r="D2749" s="877"/>
      <c r="E2749"/>
      <c r="F2749"/>
      <c r="G2749"/>
      <c r="H2749"/>
      <c r="I2749"/>
      <c r="J2749"/>
    </row>
    <row r="2750" spans="1:10">
      <c r="A2750"/>
      <c r="B2750"/>
      <c r="C2750"/>
      <c r="D2750" s="877"/>
      <c r="E2750"/>
      <c r="F2750"/>
      <c r="G2750"/>
      <c r="H2750"/>
      <c r="I2750"/>
      <c r="J2750"/>
    </row>
    <row r="2751" spans="1:10">
      <c r="A2751"/>
      <c r="B2751"/>
      <c r="C2751"/>
      <c r="D2751" s="877"/>
      <c r="E2751"/>
      <c r="F2751"/>
      <c r="G2751"/>
      <c r="H2751"/>
      <c r="I2751"/>
      <c r="J2751"/>
    </row>
    <row r="2752" spans="1:10">
      <c r="A2752"/>
      <c r="B2752"/>
      <c r="C2752"/>
      <c r="D2752" s="877"/>
      <c r="E2752"/>
      <c r="F2752"/>
      <c r="G2752"/>
      <c r="H2752"/>
      <c r="I2752"/>
      <c r="J2752"/>
    </row>
    <row r="2753" spans="1:10">
      <c r="A2753"/>
      <c r="B2753"/>
      <c r="C2753"/>
      <c r="D2753" s="877"/>
      <c r="E2753"/>
      <c r="F2753"/>
      <c r="G2753"/>
      <c r="H2753"/>
      <c r="I2753"/>
      <c r="J2753"/>
    </row>
    <row r="2754" spans="1:10">
      <c r="A2754"/>
      <c r="B2754"/>
      <c r="C2754"/>
      <c r="D2754" s="877"/>
      <c r="E2754"/>
      <c r="F2754"/>
      <c r="G2754"/>
      <c r="H2754"/>
      <c r="I2754"/>
      <c r="J2754"/>
    </row>
    <row r="2755" spans="1:10">
      <c r="A2755"/>
      <c r="B2755"/>
      <c r="C2755"/>
      <c r="D2755" s="877"/>
      <c r="E2755"/>
      <c r="F2755"/>
      <c r="G2755"/>
      <c r="H2755"/>
      <c r="I2755"/>
      <c r="J2755"/>
    </row>
    <row r="2756" spans="1:10">
      <c r="A2756"/>
      <c r="B2756"/>
      <c r="C2756"/>
      <c r="D2756" s="877"/>
      <c r="E2756"/>
      <c r="F2756"/>
      <c r="G2756"/>
      <c r="H2756"/>
      <c r="I2756"/>
      <c r="J2756"/>
    </row>
    <row r="2757" spans="1:10">
      <c r="A2757"/>
      <c r="B2757"/>
      <c r="C2757"/>
      <c r="D2757" s="877"/>
      <c r="E2757"/>
      <c r="F2757"/>
      <c r="G2757"/>
      <c r="H2757"/>
      <c r="I2757"/>
      <c r="J2757"/>
    </row>
    <row r="2758" spans="1:10">
      <c r="A2758"/>
      <c r="B2758"/>
      <c r="C2758"/>
      <c r="D2758" s="877"/>
      <c r="E2758"/>
      <c r="F2758"/>
      <c r="G2758"/>
      <c r="H2758"/>
      <c r="I2758"/>
      <c r="J2758"/>
    </row>
    <row r="2759" spans="1:10">
      <c r="A2759"/>
      <c r="B2759"/>
      <c r="C2759"/>
      <c r="D2759" s="877"/>
      <c r="E2759"/>
      <c r="F2759"/>
      <c r="G2759"/>
      <c r="H2759"/>
      <c r="I2759"/>
      <c r="J2759"/>
    </row>
    <row r="2760" spans="1:10">
      <c r="A2760"/>
      <c r="B2760"/>
      <c r="C2760"/>
      <c r="D2760" s="877"/>
      <c r="E2760"/>
      <c r="F2760"/>
      <c r="G2760"/>
      <c r="H2760"/>
      <c r="I2760"/>
      <c r="J2760"/>
    </row>
    <row r="2761" spans="1:10">
      <c r="A2761"/>
      <c r="B2761"/>
      <c r="C2761"/>
      <c r="D2761" s="877"/>
      <c r="E2761"/>
      <c r="F2761"/>
      <c r="G2761"/>
      <c r="H2761"/>
      <c r="I2761"/>
      <c r="J2761"/>
    </row>
    <row r="2762" spans="1:10">
      <c r="A2762"/>
      <c r="B2762"/>
      <c r="C2762"/>
      <c r="D2762" s="877"/>
      <c r="E2762"/>
      <c r="F2762"/>
      <c r="G2762"/>
      <c r="H2762"/>
      <c r="I2762"/>
      <c r="J2762"/>
    </row>
    <row r="2763" spans="1:10">
      <c r="A2763"/>
      <c r="B2763"/>
      <c r="C2763"/>
      <c r="D2763" s="877"/>
      <c r="E2763"/>
      <c r="F2763"/>
      <c r="G2763"/>
      <c r="H2763"/>
      <c r="I2763"/>
      <c r="J2763"/>
    </row>
    <row r="2764" spans="1:10">
      <c r="A2764"/>
      <c r="B2764"/>
      <c r="C2764"/>
      <c r="D2764" s="877"/>
      <c r="E2764"/>
      <c r="F2764"/>
      <c r="G2764"/>
      <c r="H2764"/>
      <c r="I2764"/>
      <c r="J2764"/>
    </row>
    <row r="2765" spans="1:10">
      <c r="A2765"/>
      <c r="B2765"/>
      <c r="C2765"/>
      <c r="D2765" s="877"/>
      <c r="E2765"/>
      <c r="F2765"/>
      <c r="G2765"/>
      <c r="H2765"/>
      <c r="I2765"/>
      <c r="J2765"/>
    </row>
    <row r="2766" spans="1:10">
      <c r="A2766"/>
      <c r="B2766"/>
      <c r="C2766"/>
      <c r="D2766" s="877"/>
      <c r="E2766"/>
      <c r="F2766"/>
      <c r="G2766"/>
      <c r="H2766"/>
      <c r="I2766"/>
      <c r="J2766"/>
    </row>
    <row r="2767" spans="1:10">
      <c r="A2767"/>
      <c r="B2767"/>
      <c r="C2767"/>
      <c r="D2767" s="877"/>
      <c r="E2767"/>
      <c r="F2767"/>
      <c r="G2767"/>
      <c r="H2767"/>
      <c r="I2767"/>
      <c r="J2767"/>
    </row>
    <row r="2768" spans="1:10">
      <c r="A2768"/>
      <c r="B2768"/>
      <c r="C2768"/>
      <c r="D2768" s="877"/>
      <c r="E2768"/>
      <c r="F2768"/>
      <c r="G2768"/>
      <c r="H2768"/>
      <c r="I2768"/>
      <c r="J2768"/>
    </row>
    <row r="2769" spans="1:10">
      <c r="A2769"/>
      <c r="B2769"/>
      <c r="C2769"/>
      <c r="D2769" s="877"/>
      <c r="E2769"/>
      <c r="F2769"/>
      <c r="G2769"/>
      <c r="H2769"/>
      <c r="I2769"/>
      <c r="J2769"/>
    </row>
    <row r="2770" spans="1:10">
      <c r="A2770"/>
      <c r="B2770"/>
      <c r="C2770"/>
      <c r="D2770" s="877"/>
      <c r="E2770"/>
      <c r="F2770"/>
      <c r="G2770"/>
      <c r="H2770"/>
      <c r="I2770"/>
      <c r="J2770"/>
    </row>
    <row r="2771" spans="1:10">
      <c r="A2771"/>
      <c r="B2771"/>
      <c r="C2771"/>
      <c r="D2771" s="877"/>
      <c r="E2771"/>
      <c r="F2771"/>
      <c r="G2771"/>
      <c r="H2771"/>
      <c r="I2771"/>
      <c r="J2771"/>
    </row>
    <row r="2772" spans="1:10">
      <c r="A2772"/>
      <c r="B2772"/>
      <c r="C2772"/>
      <c r="D2772" s="877"/>
      <c r="E2772"/>
      <c r="F2772"/>
      <c r="G2772"/>
      <c r="H2772"/>
      <c r="I2772"/>
      <c r="J2772"/>
    </row>
    <row r="2773" spans="1:10">
      <c r="A2773"/>
      <c r="B2773"/>
      <c r="C2773"/>
      <c r="D2773" s="877"/>
      <c r="E2773"/>
      <c r="F2773"/>
      <c r="G2773"/>
      <c r="H2773"/>
      <c r="I2773"/>
      <c r="J2773"/>
    </row>
    <row r="2774" spans="1:10">
      <c r="A2774"/>
      <c r="B2774"/>
      <c r="C2774"/>
      <c r="D2774" s="877"/>
      <c r="E2774"/>
      <c r="F2774"/>
      <c r="G2774"/>
      <c r="H2774"/>
      <c r="I2774"/>
      <c r="J2774"/>
    </row>
    <row r="2775" spans="1:10">
      <c r="A2775"/>
      <c r="B2775"/>
      <c r="C2775"/>
      <c r="D2775" s="877"/>
      <c r="E2775"/>
      <c r="F2775"/>
      <c r="G2775"/>
      <c r="H2775"/>
      <c r="I2775"/>
      <c r="J2775"/>
    </row>
    <row r="2776" spans="1:10">
      <c r="A2776"/>
      <c r="B2776"/>
      <c r="C2776"/>
      <c r="D2776" s="877"/>
      <c r="E2776"/>
      <c r="F2776"/>
      <c r="G2776"/>
      <c r="H2776"/>
      <c r="I2776"/>
      <c r="J2776"/>
    </row>
    <row r="2777" spans="1:10">
      <c r="A2777"/>
      <c r="B2777"/>
      <c r="C2777"/>
      <c r="D2777" s="877"/>
      <c r="E2777"/>
      <c r="F2777"/>
      <c r="G2777"/>
      <c r="H2777"/>
      <c r="I2777"/>
      <c r="J2777"/>
    </row>
    <row r="2778" spans="1:10">
      <c r="A2778"/>
      <c r="B2778"/>
      <c r="C2778"/>
      <c r="D2778" s="877"/>
      <c r="E2778"/>
      <c r="F2778"/>
      <c r="G2778"/>
      <c r="H2778"/>
      <c r="I2778"/>
      <c r="J2778"/>
    </row>
    <row r="2779" spans="1:10">
      <c r="A2779"/>
      <c r="B2779"/>
      <c r="C2779"/>
      <c r="D2779" s="877"/>
      <c r="E2779"/>
      <c r="F2779"/>
      <c r="G2779"/>
      <c r="H2779"/>
      <c r="I2779"/>
      <c r="J2779"/>
    </row>
    <row r="2780" spans="1:10">
      <c r="A2780"/>
      <c r="B2780"/>
      <c r="C2780"/>
      <c r="D2780" s="877"/>
      <c r="E2780"/>
      <c r="F2780"/>
      <c r="G2780"/>
      <c r="H2780"/>
      <c r="I2780"/>
      <c r="J2780"/>
    </row>
    <row r="2781" spans="1:10">
      <c r="A2781"/>
      <c r="B2781"/>
      <c r="C2781"/>
      <c r="D2781" s="877"/>
      <c r="E2781"/>
      <c r="F2781"/>
      <c r="G2781"/>
      <c r="H2781"/>
      <c r="I2781"/>
      <c r="J2781"/>
    </row>
    <row r="2782" spans="1:10">
      <c r="A2782"/>
      <c r="B2782"/>
      <c r="C2782"/>
      <c r="D2782" s="877"/>
      <c r="E2782"/>
      <c r="F2782"/>
      <c r="G2782"/>
      <c r="H2782"/>
      <c r="I2782"/>
      <c r="J2782"/>
    </row>
    <row r="2783" spans="1:10">
      <c r="A2783"/>
      <c r="B2783"/>
      <c r="C2783"/>
      <c r="D2783" s="877"/>
      <c r="E2783"/>
      <c r="F2783"/>
      <c r="G2783"/>
      <c r="H2783"/>
      <c r="I2783"/>
      <c r="J2783"/>
    </row>
    <row r="2784" spans="1:10">
      <c r="A2784"/>
      <c r="B2784"/>
      <c r="C2784"/>
      <c r="D2784" s="877"/>
      <c r="E2784"/>
      <c r="F2784"/>
      <c r="G2784"/>
      <c r="H2784"/>
      <c r="I2784"/>
      <c r="J2784"/>
    </row>
    <row r="2785" spans="1:10">
      <c r="A2785"/>
      <c r="B2785"/>
      <c r="C2785"/>
      <c r="D2785" s="877"/>
      <c r="E2785"/>
      <c r="F2785"/>
      <c r="G2785"/>
      <c r="H2785"/>
      <c r="I2785"/>
      <c r="J2785"/>
    </row>
    <row r="2786" spans="1:10">
      <c r="A2786"/>
      <c r="B2786"/>
      <c r="C2786"/>
      <c r="D2786" s="877"/>
      <c r="E2786"/>
      <c r="F2786"/>
      <c r="G2786"/>
      <c r="H2786"/>
      <c r="I2786"/>
      <c r="J2786"/>
    </row>
    <row r="2787" spans="1:10">
      <c r="A2787"/>
      <c r="B2787"/>
      <c r="C2787"/>
      <c r="D2787" s="877"/>
      <c r="E2787"/>
      <c r="F2787"/>
      <c r="G2787"/>
      <c r="H2787"/>
      <c r="I2787"/>
      <c r="J2787"/>
    </row>
    <row r="2788" spans="1:10">
      <c r="A2788"/>
      <c r="B2788"/>
      <c r="C2788"/>
      <c r="D2788" s="877"/>
      <c r="E2788"/>
      <c r="F2788"/>
      <c r="G2788"/>
      <c r="H2788"/>
      <c r="I2788"/>
      <c r="J2788"/>
    </row>
    <row r="2789" spans="1:10">
      <c r="A2789"/>
      <c r="B2789"/>
      <c r="C2789"/>
      <c r="D2789" s="877"/>
      <c r="E2789"/>
      <c r="F2789"/>
      <c r="G2789"/>
      <c r="H2789"/>
      <c r="I2789"/>
      <c r="J2789"/>
    </row>
    <row r="2790" spans="1:10">
      <c r="A2790"/>
      <c r="B2790"/>
      <c r="C2790"/>
      <c r="D2790" s="877"/>
      <c r="E2790"/>
      <c r="F2790"/>
      <c r="G2790"/>
      <c r="H2790"/>
      <c r="I2790"/>
      <c r="J2790"/>
    </row>
    <row r="2791" spans="1:10">
      <c r="A2791"/>
      <c r="B2791"/>
      <c r="C2791"/>
      <c r="D2791" s="877"/>
      <c r="E2791"/>
      <c r="F2791"/>
      <c r="G2791"/>
      <c r="H2791"/>
      <c r="I2791"/>
      <c r="J2791"/>
    </row>
    <row r="2792" spans="1:10">
      <c r="A2792"/>
      <c r="B2792"/>
      <c r="C2792"/>
      <c r="D2792" s="877"/>
      <c r="E2792"/>
      <c r="F2792"/>
      <c r="G2792"/>
      <c r="H2792"/>
      <c r="I2792"/>
      <c r="J2792"/>
    </row>
    <row r="2793" spans="1:10">
      <c r="A2793"/>
      <c r="B2793"/>
      <c r="C2793"/>
      <c r="D2793" s="877"/>
      <c r="E2793"/>
      <c r="F2793"/>
      <c r="G2793"/>
      <c r="H2793"/>
      <c r="I2793"/>
      <c r="J2793"/>
    </row>
    <row r="2794" spans="1:10">
      <c r="A2794"/>
      <c r="B2794"/>
      <c r="C2794"/>
      <c r="D2794" s="877"/>
      <c r="E2794"/>
      <c r="F2794"/>
      <c r="G2794"/>
      <c r="H2794"/>
      <c r="I2794"/>
      <c r="J2794"/>
    </row>
    <row r="2795" spans="1:10">
      <c r="A2795"/>
      <c r="B2795"/>
      <c r="C2795"/>
      <c r="D2795" s="877"/>
      <c r="E2795"/>
      <c r="F2795"/>
      <c r="G2795"/>
      <c r="H2795"/>
      <c r="I2795"/>
      <c r="J2795"/>
    </row>
    <row r="2796" spans="1:10">
      <c r="A2796"/>
      <c r="B2796"/>
      <c r="C2796"/>
      <c r="D2796" s="877"/>
      <c r="E2796"/>
      <c r="F2796"/>
      <c r="G2796"/>
      <c r="H2796"/>
      <c r="I2796"/>
      <c r="J2796"/>
    </row>
    <row r="2797" spans="1:10">
      <c r="A2797"/>
      <c r="B2797"/>
      <c r="C2797"/>
      <c r="D2797" s="877"/>
      <c r="E2797"/>
      <c r="F2797"/>
      <c r="G2797"/>
      <c r="H2797"/>
      <c r="I2797"/>
      <c r="J2797"/>
    </row>
    <row r="2798" spans="1:10">
      <c r="A2798"/>
      <c r="B2798"/>
      <c r="C2798"/>
      <c r="D2798" s="877"/>
      <c r="E2798"/>
      <c r="F2798"/>
      <c r="G2798"/>
      <c r="H2798"/>
      <c r="I2798"/>
      <c r="J2798"/>
    </row>
    <row r="2799" spans="1:10">
      <c r="A2799"/>
      <c r="B2799"/>
      <c r="C2799"/>
      <c r="D2799" s="877"/>
      <c r="E2799"/>
      <c r="F2799"/>
      <c r="G2799"/>
      <c r="H2799"/>
      <c r="I2799"/>
      <c r="J2799"/>
    </row>
    <row r="2800" spans="1:10">
      <c r="A2800"/>
      <c r="B2800"/>
      <c r="C2800"/>
      <c r="D2800" s="877"/>
      <c r="E2800"/>
      <c r="F2800"/>
      <c r="G2800"/>
      <c r="H2800"/>
      <c r="I2800"/>
      <c r="J2800"/>
    </row>
    <row r="2801" spans="1:10">
      <c r="A2801"/>
      <c r="B2801"/>
      <c r="C2801"/>
      <c r="D2801" s="877"/>
      <c r="E2801"/>
      <c r="F2801"/>
      <c r="G2801"/>
      <c r="H2801"/>
      <c r="I2801"/>
      <c r="J2801"/>
    </row>
    <row r="2802" spans="1:10">
      <c r="A2802"/>
      <c r="B2802"/>
      <c r="C2802"/>
      <c r="D2802" s="877"/>
      <c r="E2802"/>
      <c r="F2802"/>
      <c r="G2802"/>
      <c r="H2802"/>
      <c r="I2802"/>
      <c r="J2802"/>
    </row>
    <row r="2803" spans="1:10">
      <c r="A2803"/>
      <c r="B2803"/>
      <c r="C2803"/>
      <c r="D2803" s="877"/>
      <c r="E2803"/>
      <c r="F2803"/>
      <c r="G2803"/>
      <c r="H2803"/>
      <c r="I2803"/>
      <c r="J2803"/>
    </row>
    <row r="2804" spans="1:10">
      <c r="A2804"/>
      <c r="B2804"/>
      <c r="C2804"/>
      <c r="D2804" s="877"/>
      <c r="E2804"/>
      <c r="F2804"/>
      <c r="G2804"/>
      <c r="H2804"/>
      <c r="I2804"/>
      <c r="J2804"/>
    </row>
    <row r="2805" spans="1:10">
      <c r="A2805"/>
      <c r="B2805"/>
      <c r="C2805"/>
      <c r="D2805" s="877"/>
      <c r="E2805"/>
      <c r="F2805"/>
      <c r="G2805"/>
      <c r="H2805"/>
      <c r="I2805"/>
      <c r="J2805"/>
    </row>
    <row r="2806" spans="1:10">
      <c r="A2806"/>
      <c r="B2806"/>
      <c r="C2806"/>
      <c r="D2806" s="877"/>
      <c r="E2806"/>
      <c r="F2806"/>
      <c r="G2806"/>
      <c r="H2806"/>
      <c r="I2806"/>
      <c r="J2806"/>
    </row>
    <row r="2807" spans="1:10">
      <c r="A2807"/>
      <c r="B2807"/>
      <c r="C2807"/>
      <c r="D2807" s="877"/>
      <c r="E2807"/>
      <c r="F2807"/>
      <c r="G2807"/>
      <c r="H2807"/>
      <c r="I2807"/>
      <c r="J2807"/>
    </row>
    <row r="2808" spans="1:10">
      <c r="A2808"/>
      <c r="B2808"/>
      <c r="C2808"/>
      <c r="D2808" s="877"/>
      <c r="E2808"/>
      <c r="F2808"/>
      <c r="G2808"/>
      <c r="H2808"/>
      <c r="I2808"/>
      <c r="J2808"/>
    </row>
    <row r="2809" spans="1:10">
      <c r="A2809"/>
      <c r="B2809"/>
      <c r="C2809"/>
      <c r="D2809" s="877"/>
      <c r="E2809"/>
      <c r="F2809"/>
      <c r="G2809"/>
      <c r="H2809"/>
      <c r="I2809"/>
      <c r="J2809"/>
    </row>
    <row r="2810" spans="1:10">
      <c r="A2810"/>
      <c r="B2810"/>
      <c r="C2810"/>
      <c r="D2810" s="877"/>
      <c r="E2810"/>
      <c r="F2810"/>
      <c r="G2810"/>
      <c r="H2810"/>
      <c r="I2810"/>
      <c r="J2810"/>
    </row>
    <row r="2811" spans="1:10">
      <c r="A2811"/>
      <c r="B2811"/>
      <c r="C2811"/>
      <c r="D2811" s="877"/>
      <c r="E2811"/>
      <c r="F2811"/>
      <c r="G2811"/>
      <c r="H2811"/>
      <c r="I2811"/>
      <c r="J2811"/>
    </row>
    <row r="2812" spans="1:10">
      <c r="A2812"/>
      <c r="B2812"/>
      <c r="C2812"/>
      <c r="D2812" s="877"/>
      <c r="E2812"/>
      <c r="F2812"/>
      <c r="G2812"/>
      <c r="H2812"/>
      <c r="I2812"/>
      <c r="J2812"/>
    </row>
    <row r="2813" spans="1:10">
      <c r="A2813"/>
      <c r="B2813"/>
      <c r="C2813"/>
      <c r="D2813" s="877"/>
      <c r="E2813"/>
      <c r="F2813"/>
      <c r="G2813"/>
      <c r="H2813"/>
      <c r="I2813"/>
      <c r="J2813"/>
    </row>
    <row r="2814" spans="1:10">
      <c r="A2814"/>
      <c r="B2814"/>
      <c r="C2814"/>
      <c r="D2814" s="877"/>
      <c r="E2814"/>
      <c r="F2814"/>
      <c r="G2814"/>
      <c r="H2814"/>
      <c r="I2814"/>
      <c r="J2814"/>
    </row>
    <row r="2815" spans="1:10">
      <c r="A2815"/>
      <c r="B2815"/>
      <c r="C2815"/>
      <c r="D2815" s="877"/>
      <c r="E2815"/>
      <c r="F2815"/>
      <c r="G2815"/>
      <c r="H2815"/>
      <c r="I2815"/>
      <c r="J2815"/>
    </row>
    <row r="2816" spans="1:10">
      <c r="A2816"/>
      <c r="B2816"/>
      <c r="C2816"/>
      <c r="D2816" s="877"/>
      <c r="E2816"/>
      <c r="F2816"/>
      <c r="G2816"/>
      <c r="H2816"/>
      <c r="I2816"/>
      <c r="J2816"/>
    </row>
    <row r="2817" spans="1:10">
      <c r="A2817"/>
      <c r="B2817"/>
      <c r="C2817"/>
      <c r="D2817" s="877"/>
      <c r="E2817"/>
      <c r="F2817"/>
      <c r="G2817"/>
      <c r="H2817"/>
      <c r="I2817"/>
      <c r="J2817"/>
    </row>
    <row r="2818" spans="1:10">
      <c r="A2818"/>
      <c r="B2818"/>
      <c r="C2818"/>
      <c r="D2818" s="877"/>
      <c r="E2818"/>
      <c r="F2818"/>
      <c r="G2818"/>
      <c r="H2818"/>
      <c r="I2818"/>
      <c r="J2818"/>
    </row>
    <row r="2819" spans="1:10">
      <c r="A2819"/>
      <c r="B2819"/>
      <c r="C2819"/>
      <c r="D2819" s="877"/>
      <c r="E2819"/>
      <c r="F2819"/>
      <c r="G2819"/>
      <c r="H2819"/>
      <c r="I2819"/>
      <c r="J2819"/>
    </row>
    <row r="2820" spans="1:10">
      <c r="A2820"/>
      <c r="B2820"/>
      <c r="C2820"/>
      <c r="D2820" s="877"/>
      <c r="E2820"/>
      <c r="F2820"/>
      <c r="G2820"/>
      <c r="H2820"/>
      <c r="I2820"/>
      <c r="J2820"/>
    </row>
    <row r="2821" spans="1:10">
      <c r="A2821"/>
      <c r="B2821"/>
      <c r="C2821"/>
      <c r="D2821" s="877"/>
      <c r="E2821"/>
      <c r="F2821"/>
      <c r="G2821"/>
      <c r="H2821"/>
      <c r="I2821"/>
      <c r="J2821"/>
    </row>
    <row r="2822" spans="1:10">
      <c r="A2822"/>
      <c r="B2822"/>
      <c r="C2822"/>
      <c r="D2822" s="877"/>
      <c r="E2822"/>
      <c r="F2822"/>
      <c r="G2822"/>
      <c r="H2822"/>
      <c r="I2822"/>
      <c r="J2822"/>
    </row>
    <row r="2823" spans="1:10">
      <c r="A2823"/>
      <c r="B2823"/>
      <c r="C2823"/>
      <c r="D2823" s="877"/>
      <c r="E2823"/>
      <c r="F2823"/>
      <c r="G2823"/>
      <c r="H2823"/>
      <c r="I2823"/>
      <c r="J2823"/>
    </row>
    <row r="2824" spans="1:10">
      <c r="A2824"/>
      <c r="B2824"/>
      <c r="C2824"/>
      <c r="D2824" s="877"/>
      <c r="E2824"/>
      <c r="F2824"/>
      <c r="G2824"/>
      <c r="H2824"/>
      <c r="I2824"/>
      <c r="J2824"/>
    </row>
    <row r="2825" spans="1:10">
      <c r="A2825"/>
      <c r="B2825"/>
      <c r="C2825"/>
      <c r="D2825" s="877"/>
      <c r="E2825"/>
      <c r="F2825"/>
      <c r="G2825"/>
      <c r="H2825"/>
      <c r="I2825"/>
      <c r="J2825"/>
    </row>
    <row r="2826" spans="1:10">
      <c r="A2826"/>
      <c r="B2826"/>
      <c r="C2826"/>
      <c r="D2826" s="877"/>
      <c r="E2826"/>
      <c r="F2826"/>
      <c r="G2826"/>
      <c r="H2826"/>
      <c r="I2826"/>
      <c r="J2826"/>
    </row>
    <row r="2827" spans="1:10">
      <c r="A2827"/>
      <c r="B2827"/>
      <c r="C2827"/>
      <c r="D2827" s="877"/>
      <c r="E2827"/>
      <c r="F2827"/>
      <c r="G2827"/>
      <c r="H2827"/>
      <c r="I2827"/>
      <c r="J2827"/>
    </row>
    <row r="2828" spans="1:10">
      <c r="A2828"/>
      <c r="B2828"/>
      <c r="C2828"/>
      <c r="D2828" s="877"/>
      <c r="E2828"/>
      <c r="F2828"/>
      <c r="G2828"/>
      <c r="H2828"/>
      <c r="I2828"/>
      <c r="J2828"/>
    </row>
    <row r="2829" spans="1:10">
      <c r="A2829"/>
      <c r="B2829"/>
      <c r="C2829"/>
      <c r="D2829" s="877"/>
      <c r="E2829"/>
      <c r="F2829"/>
      <c r="G2829"/>
      <c r="H2829"/>
      <c r="I2829"/>
      <c r="J2829"/>
    </row>
    <row r="2830" spans="1:10">
      <c r="A2830"/>
      <c r="B2830"/>
      <c r="C2830"/>
      <c r="D2830" s="877"/>
      <c r="E2830"/>
      <c r="F2830"/>
      <c r="G2830"/>
      <c r="H2830"/>
      <c r="I2830"/>
      <c r="J2830"/>
    </row>
    <row r="2831" spans="1:10">
      <c r="A2831"/>
      <c r="B2831"/>
      <c r="C2831"/>
      <c r="D2831" s="877"/>
      <c r="E2831"/>
      <c r="F2831"/>
      <c r="G2831"/>
      <c r="H2831"/>
      <c r="I2831"/>
      <c r="J2831"/>
    </row>
    <row r="2832" spans="1:10">
      <c r="A2832"/>
      <c r="B2832"/>
      <c r="C2832"/>
      <c r="D2832" s="877"/>
      <c r="E2832"/>
      <c r="F2832"/>
      <c r="G2832"/>
      <c r="H2832"/>
      <c r="I2832"/>
      <c r="J2832"/>
    </row>
    <row r="2833" spans="1:10">
      <c r="A2833"/>
      <c r="B2833"/>
      <c r="C2833"/>
      <c r="D2833" s="877"/>
      <c r="E2833"/>
      <c r="F2833"/>
      <c r="G2833"/>
      <c r="H2833"/>
      <c r="I2833"/>
      <c r="J2833"/>
    </row>
    <row r="2834" spans="1:10">
      <c r="A2834"/>
      <c r="B2834"/>
      <c r="C2834"/>
      <c r="D2834" s="877"/>
      <c r="E2834"/>
      <c r="F2834"/>
      <c r="G2834"/>
      <c r="H2834"/>
      <c r="I2834"/>
      <c r="J2834"/>
    </row>
    <row r="2835" spans="1:10">
      <c r="A2835"/>
      <c r="B2835"/>
      <c r="C2835"/>
      <c r="D2835" s="877"/>
      <c r="E2835"/>
      <c r="F2835"/>
      <c r="G2835"/>
      <c r="H2835"/>
      <c r="I2835"/>
      <c r="J2835"/>
    </row>
    <row r="2836" spans="1:10">
      <c r="A2836"/>
      <c r="B2836"/>
      <c r="C2836"/>
      <c r="D2836" s="877"/>
      <c r="E2836"/>
      <c r="F2836"/>
      <c r="G2836"/>
      <c r="H2836"/>
      <c r="I2836"/>
      <c r="J2836"/>
    </row>
    <row r="2837" spans="1:10">
      <c r="A2837"/>
      <c r="B2837"/>
      <c r="C2837"/>
      <c r="D2837" s="877"/>
      <c r="E2837"/>
      <c r="F2837"/>
      <c r="G2837"/>
      <c r="H2837"/>
      <c r="I2837"/>
      <c r="J2837"/>
    </row>
    <row r="2838" spans="1:10">
      <c r="A2838"/>
      <c r="B2838"/>
      <c r="C2838"/>
      <c r="D2838" s="877"/>
      <c r="E2838"/>
      <c r="F2838"/>
      <c r="G2838"/>
      <c r="H2838"/>
      <c r="I2838"/>
      <c r="J2838"/>
    </row>
    <row r="2839" spans="1:10">
      <c r="A2839"/>
      <c r="B2839"/>
      <c r="C2839"/>
      <c r="D2839" s="877"/>
      <c r="E2839"/>
      <c r="F2839"/>
      <c r="G2839"/>
      <c r="H2839"/>
      <c r="I2839"/>
      <c r="J2839"/>
    </row>
    <row r="2840" spans="1:10">
      <c r="A2840"/>
      <c r="B2840"/>
      <c r="C2840"/>
      <c r="D2840" s="877"/>
      <c r="E2840"/>
      <c r="F2840"/>
      <c r="G2840"/>
      <c r="H2840"/>
      <c r="I2840"/>
      <c r="J2840"/>
    </row>
    <row r="2841" spans="1:10">
      <c r="A2841"/>
      <c r="B2841"/>
      <c r="C2841"/>
      <c r="D2841" s="877"/>
      <c r="E2841"/>
      <c r="F2841"/>
      <c r="G2841"/>
      <c r="H2841"/>
      <c r="I2841"/>
      <c r="J2841"/>
    </row>
    <row r="2842" spans="1:10">
      <c r="A2842"/>
      <c r="B2842"/>
      <c r="C2842"/>
      <c r="D2842" s="877"/>
      <c r="E2842"/>
      <c r="F2842"/>
      <c r="G2842"/>
      <c r="H2842"/>
      <c r="I2842"/>
      <c r="J2842"/>
    </row>
    <row r="2843" spans="1:10">
      <c r="A2843"/>
      <c r="B2843"/>
      <c r="C2843"/>
      <c r="D2843" s="877"/>
      <c r="E2843"/>
      <c r="F2843"/>
      <c r="G2843"/>
      <c r="H2843"/>
      <c r="I2843"/>
      <c r="J2843"/>
    </row>
    <row r="2844" spans="1:10">
      <c r="A2844"/>
      <c r="B2844"/>
      <c r="C2844"/>
      <c r="D2844" s="877"/>
      <c r="E2844"/>
      <c r="F2844"/>
      <c r="G2844"/>
      <c r="H2844"/>
      <c r="I2844"/>
      <c r="J2844"/>
    </row>
    <row r="2845" spans="1:10">
      <c r="A2845"/>
      <c r="B2845"/>
      <c r="C2845"/>
      <c r="D2845" s="877"/>
      <c r="E2845"/>
      <c r="F2845"/>
      <c r="G2845"/>
      <c r="H2845"/>
      <c r="I2845"/>
      <c r="J2845"/>
    </row>
    <row r="2846" spans="1:10">
      <c r="A2846"/>
      <c r="B2846"/>
      <c r="C2846"/>
      <c r="D2846" s="877"/>
      <c r="E2846"/>
      <c r="F2846"/>
      <c r="G2846"/>
      <c r="H2846"/>
      <c r="I2846"/>
      <c r="J2846"/>
    </row>
    <row r="2847" spans="1:10">
      <c r="A2847"/>
      <c r="B2847"/>
      <c r="C2847"/>
      <c r="D2847" s="877"/>
      <c r="E2847"/>
      <c r="F2847"/>
      <c r="G2847"/>
      <c r="H2847"/>
      <c r="I2847"/>
      <c r="J2847"/>
    </row>
    <row r="2848" spans="1:10">
      <c r="A2848"/>
      <c r="B2848"/>
      <c r="C2848"/>
      <c r="D2848" s="877"/>
      <c r="E2848"/>
      <c r="F2848"/>
      <c r="G2848"/>
      <c r="H2848"/>
      <c r="I2848"/>
      <c r="J2848"/>
    </row>
    <row r="2849" spans="1:10">
      <c r="A2849"/>
      <c r="B2849"/>
      <c r="C2849"/>
      <c r="D2849" s="877"/>
      <c r="E2849"/>
      <c r="F2849"/>
      <c r="G2849"/>
      <c r="H2849"/>
      <c r="I2849"/>
      <c r="J2849"/>
    </row>
    <row r="2850" spans="1:10">
      <c r="A2850"/>
      <c r="B2850"/>
      <c r="C2850"/>
      <c r="D2850" s="877"/>
      <c r="E2850"/>
      <c r="F2850"/>
      <c r="G2850"/>
      <c r="H2850"/>
      <c r="I2850"/>
      <c r="J2850"/>
    </row>
    <row r="2851" spans="1:10">
      <c r="A2851"/>
      <c r="B2851"/>
      <c r="C2851"/>
      <c r="D2851" s="877"/>
      <c r="E2851"/>
      <c r="F2851"/>
      <c r="G2851"/>
      <c r="H2851"/>
      <c r="I2851"/>
      <c r="J2851"/>
    </row>
    <row r="2852" spans="1:10">
      <c r="A2852"/>
      <c r="B2852"/>
      <c r="C2852"/>
      <c r="D2852" s="877"/>
      <c r="E2852"/>
      <c r="F2852"/>
      <c r="G2852"/>
      <c r="H2852"/>
      <c r="I2852"/>
      <c r="J2852"/>
    </row>
    <row r="2853" spans="1:10">
      <c r="A2853"/>
      <c r="B2853"/>
      <c r="C2853"/>
      <c r="D2853" s="877"/>
      <c r="E2853"/>
      <c r="F2853"/>
      <c r="G2853"/>
      <c r="H2853"/>
      <c r="I2853"/>
      <c r="J2853"/>
    </row>
    <row r="2854" spans="1:10">
      <c r="A2854"/>
      <c r="B2854"/>
      <c r="C2854"/>
      <c r="D2854" s="877"/>
      <c r="E2854"/>
      <c r="F2854"/>
      <c r="G2854"/>
      <c r="H2854"/>
      <c r="I2854"/>
      <c r="J2854"/>
    </row>
    <row r="2855" spans="1:10">
      <c r="A2855"/>
      <c r="B2855"/>
      <c r="C2855"/>
      <c r="D2855" s="877"/>
      <c r="E2855"/>
      <c r="F2855"/>
      <c r="G2855"/>
      <c r="H2855"/>
      <c r="I2855"/>
      <c r="J2855"/>
    </row>
    <row r="2856" spans="1:10">
      <c r="A2856"/>
      <c r="B2856"/>
      <c r="C2856"/>
      <c r="D2856" s="877"/>
      <c r="E2856"/>
      <c r="F2856"/>
      <c r="G2856"/>
      <c r="H2856"/>
      <c r="I2856"/>
      <c r="J2856"/>
    </row>
    <row r="2857" spans="1:10">
      <c r="A2857"/>
      <c r="B2857"/>
      <c r="C2857"/>
      <c r="D2857" s="877"/>
      <c r="E2857"/>
      <c r="F2857"/>
      <c r="G2857"/>
      <c r="H2857"/>
      <c r="I2857"/>
      <c r="J2857"/>
    </row>
    <row r="2858" spans="1:10">
      <c r="A2858"/>
      <c r="B2858"/>
      <c r="C2858"/>
      <c r="D2858" s="877"/>
      <c r="E2858"/>
      <c r="F2858"/>
      <c r="G2858"/>
      <c r="H2858"/>
      <c r="I2858"/>
      <c r="J2858"/>
    </row>
    <row r="2859" spans="1:10">
      <c r="A2859"/>
      <c r="B2859"/>
      <c r="C2859"/>
      <c r="D2859" s="877"/>
      <c r="E2859"/>
      <c r="F2859"/>
      <c r="G2859"/>
      <c r="H2859"/>
      <c r="I2859"/>
      <c r="J2859"/>
    </row>
    <row r="2860" spans="1:10">
      <c r="A2860"/>
      <c r="B2860"/>
      <c r="C2860"/>
      <c r="D2860" s="877"/>
      <c r="E2860"/>
      <c r="F2860"/>
      <c r="G2860"/>
      <c r="H2860"/>
      <c r="I2860"/>
      <c r="J2860"/>
    </row>
    <row r="2861" spans="1:10">
      <c r="A2861"/>
      <c r="B2861"/>
      <c r="C2861"/>
      <c r="D2861" s="877"/>
      <c r="E2861"/>
      <c r="F2861"/>
      <c r="G2861"/>
      <c r="H2861"/>
      <c r="I2861"/>
      <c r="J2861"/>
    </row>
    <row r="2862" spans="1:10">
      <c r="A2862"/>
      <c r="B2862"/>
      <c r="C2862"/>
      <c r="D2862" s="877"/>
      <c r="E2862"/>
      <c r="F2862"/>
      <c r="G2862"/>
      <c r="H2862"/>
      <c r="I2862"/>
      <c r="J2862"/>
    </row>
    <row r="2863" spans="1:10">
      <c r="A2863"/>
      <c r="B2863"/>
      <c r="C2863"/>
      <c r="D2863" s="877"/>
      <c r="E2863"/>
      <c r="F2863"/>
      <c r="G2863"/>
      <c r="H2863"/>
      <c r="I2863"/>
      <c r="J2863"/>
    </row>
    <row r="2864" spans="1:10">
      <c r="A2864"/>
      <c r="B2864"/>
      <c r="C2864"/>
      <c r="D2864" s="877"/>
      <c r="E2864"/>
      <c r="F2864"/>
      <c r="G2864"/>
      <c r="H2864"/>
      <c r="I2864"/>
      <c r="J2864"/>
    </row>
    <row r="2865" spans="1:10">
      <c r="A2865"/>
      <c r="B2865"/>
      <c r="C2865"/>
      <c r="D2865" s="877"/>
      <c r="E2865"/>
      <c r="F2865"/>
      <c r="G2865"/>
      <c r="H2865"/>
      <c r="I2865"/>
      <c r="J2865"/>
    </row>
    <row r="2866" spans="1:10">
      <c r="A2866"/>
      <c r="B2866"/>
      <c r="C2866"/>
      <c r="D2866" s="877"/>
      <c r="E2866"/>
      <c r="F2866"/>
      <c r="G2866"/>
      <c r="H2866"/>
      <c r="I2866"/>
      <c r="J2866"/>
    </row>
    <row r="2867" spans="1:10">
      <c r="A2867"/>
      <c r="B2867"/>
      <c r="C2867"/>
      <c r="D2867" s="877"/>
      <c r="E2867"/>
      <c r="F2867"/>
      <c r="G2867"/>
      <c r="H2867"/>
      <c r="I2867"/>
      <c r="J2867"/>
    </row>
    <row r="2868" spans="1:10">
      <c r="A2868"/>
      <c r="B2868"/>
      <c r="C2868"/>
      <c r="D2868" s="877"/>
      <c r="E2868"/>
      <c r="F2868"/>
      <c r="G2868"/>
      <c r="H2868"/>
      <c r="I2868"/>
      <c r="J2868"/>
    </row>
    <row r="2869" spans="1:10">
      <c r="A2869"/>
      <c r="B2869"/>
      <c r="C2869"/>
      <c r="D2869" s="877"/>
      <c r="E2869"/>
      <c r="F2869"/>
      <c r="G2869"/>
      <c r="H2869"/>
      <c r="I2869"/>
      <c r="J2869"/>
    </row>
    <row r="2870" spans="1:10">
      <c r="A2870"/>
      <c r="B2870"/>
      <c r="C2870"/>
      <c r="D2870" s="877"/>
      <c r="E2870"/>
      <c r="F2870"/>
      <c r="G2870"/>
      <c r="H2870"/>
      <c r="I2870"/>
      <c r="J2870"/>
    </row>
    <row r="2871" spans="1:10">
      <c r="A2871"/>
      <c r="B2871"/>
      <c r="C2871"/>
      <c r="D2871" s="877"/>
      <c r="E2871"/>
      <c r="F2871"/>
      <c r="G2871"/>
      <c r="H2871"/>
      <c r="I2871"/>
      <c r="J2871"/>
    </row>
    <row r="2872" spans="1:10">
      <c r="A2872"/>
      <c r="B2872"/>
      <c r="C2872"/>
      <c r="D2872" s="877"/>
      <c r="E2872"/>
      <c r="F2872"/>
      <c r="G2872"/>
      <c r="H2872"/>
      <c r="I2872"/>
      <c r="J2872"/>
    </row>
    <row r="2873" spans="1:10">
      <c r="A2873"/>
      <c r="B2873"/>
      <c r="C2873"/>
      <c r="D2873" s="877"/>
      <c r="E2873"/>
      <c r="F2873"/>
      <c r="G2873"/>
      <c r="H2873"/>
      <c r="I2873"/>
      <c r="J2873"/>
    </row>
    <row r="2874" spans="1:10">
      <c r="A2874"/>
      <c r="B2874"/>
      <c r="C2874"/>
      <c r="D2874" s="877"/>
      <c r="E2874"/>
      <c r="F2874"/>
      <c r="G2874"/>
      <c r="H2874"/>
      <c r="I2874"/>
      <c r="J2874"/>
    </row>
    <row r="2875" spans="1:10">
      <c r="A2875"/>
      <c r="B2875"/>
      <c r="C2875"/>
      <c r="D2875" s="877"/>
      <c r="E2875"/>
      <c r="F2875"/>
      <c r="G2875"/>
      <c r="H2875"/>
      <c r="I2875"/>
      <c r="J2875"/>
    </row>
    <row r="2876" spans="1:10">
      <c r="A2876"/>
      <c r="B2876"/>
      <c r="C2876"/>
      <c r="D2876" s="877"/>
      <c r="E2876"/>
      <c r="F2876"/>
      <c r="G2876"/>
      <c r="H2876"/>
      <c r="I2876"/>
      <c r="J2876"/>
    </row>
    <row r="2877" spans="1:10">
      <c r="A2877"/>
      <c r="B2877"/>
      <c r="C2877"/>
      <c r="D2877" s="877"/>
      <c r="E2877"/>
      <c r="F2877"/>
      <c r="G2877"/>
      <c r="H2877"/>
      <c r="I2877"/>
      <c r="J2877"/>
    </row>
    <row r="2878" spans="1:10">
      <c r="A2878"/>
      <c r="B2878"/>
      <c r="C2878"/>
      <c r="D2878" s="877"/>
      <c r="E2878"/>
      <c r="F2878"/>
      <c r="G2878"/>
      <c r="H2878"/>
      <c r="I2878"/>
      <c r="J2878"/>
    </row>
    <row r="2879" spans="1:10">
      <c r="A2879"/>
      <c r="B2879"/>
      <c r="C2879"/>
      <c r="D2879" s="877"/>
      <c r="E2879"/>
      <c r="F2879"/>
      <c r="G2879"/>
      <c r="H2879"/>
      <c r="I2879"/>
      <c r="J2879"/>
    </row>
    <row r="2880" spans="1:10">
      <c r="A2880"/>
      <c r="B2880"/>
      <c r="C2880"/>
      <c r="D2880" s="877"/>
      <c r="E2880"/>
      <c r="F2880"/>
      <c r="G2880"/>
      <c r="H2880"/>
      <c r="I2880"/>
      <c r="J2880"/>
    </row>
    <row r="2881" spans="1:10">
      <c r="A2881"/>
      <c r="B2881"/>
      <c r="C2881"/>
      <c r="D2881" s="877"/>
      <c r="E2881"/>
      <c r="F2881"/>
      <c r="G2881"/>
      <c r="H2881"/>
      <c r="I2881"/>
      <c r="J2881"/>
    </row>
    <row r="2882" spans="1:10">
      <c r="A2882"/>
      <c r="B2882"/>
      <c r="C2882"/>
      <c r="D2882" s="877"/>
      <c r="E2882"/>
      <c r="F2882"/>
      <c r="G2882"/>
      <c r="H2882"/>
      <c r="I2882"/>
      <c r="J2882"/>
    </row>
    <row r="2883" spans="1:10">
      <c r="A2883"/>
      <c r="B2883"/>
      <c r="C2883"/>
      <c r="D2883" s="877"/>
      <c r="E2883"/>
      <c r="F2883"/>
      <c r="G2883"/>
      <c r="H2883"/>
      <c r="I2883"/>
      <c r="J2883"/>
    </row>
    <row r="2884" spans="1:10">
      <c r="A2884"/>
      <c r="B2884"/>
      <c r="C2884"/>
      <c r="D2884" s="877"/>
      <c r="E2884"/>
      <c r="F2884"/>
      <c r="G2884"/>
      <c r="H2884"/>
      <c r="I2884"/>
      <c r="J2884"/>
    </row>
    <row r="2885" spans="1:10">
      <c r="A2885"/>
      <c r="B2885"/>
      <c r="C2885"/>
      <c r="D2885" s="877"/>
      <c r="E2885"/>
      <c r="F2885"/>
      <c r="G2885"/>
      <c r="H2885"/>
      <c r="I2885"/>
      <c r="J2885"/>
    </row>
    <row r="2886" spans="1:10">
      <c r="A2886"/>
      <c r="B2886"/>
      <c r="C2886"/>
      <c r="D2886" s="877"/>
      <c r="E2886"/>
      <c r="F2886"/>
      <c r="G2886"/>
      <c r="H2886"/>
      <c r="I2886"/>
      <c r="J2886"/>
    </row>
    <row r="2887" spans="1:10">
      <c r="A2887"/>
      <c r="B2887"/>
      <c r="C2887"/>
      <c r="D2887" s="877"/>
      <c r="E2887"/>
      <c r="F2887"/>
      <c r="G2887"/>
      <c r="H2887"/>
      <c r="I2887"/>
      <c r="J2887"/>
    </row>
    <row r="2888" spans="1:10">
      <c r="A2888"/>
      <c r="B2888"/>
      <c r="C2888"/>
      <c r="D2888" s="877"/>
      <c r="E2888"/>
      <c r="F2888"/>
      <c r="G2888"/>
      <c r="H2888"/>
      <c r="I2888"/>
      <c r="J2888"/>
    </row>
    <row r="2889" spans="1:10">
      <c r="A2889"/>
      <c r="B2889"/>
      <c r="C2889"/>
      <c r="D2889" s="877"/>
      <c r="E2889"/>
      <c r="F2889"/>
      <c r="G2889"/>
      <c r="H2889"/>
      <c r="I2889"/>
      <c r="J2889"/>
    </row>
    <row r="2890" spans="1:10">
      <c r="A2890"/>
      <c r="B2890"/>
      <c r="C2890"/>
      <c r="D2890" s="877"/>
      <c r="E2890"/>
      <c r="F2890"/>
      <c r="G2890"/>
      <c r="H2890"/>
      <c r="I2890"/>
      <c r="J2890"/>
    </row>
    <row r="2891" spans="1:10">
      <c r="A2891"/>
      <c r="B2891"/>
      <c r="C2891"/>
      <c r="D2891" s="877"/>
      <c r="E2891"/>
      <c r="F2891"/>
      <c r="G2891"/>
      <c r="H2891"/>
      <c r="I2891"/>
      <c r="J2891"/>
    </row>
    <row r="2892" spans="1:10">
      <c r="A2892"/>
      <c r="B2892"/>
      <c r="C2892"/>
      <c r="D2892" s="877"/>
      <c r="E2892"/>
      <c r="F2892"/>
      <c r="G2892"/>
      <c r="H2892"/>
      <c r="I2892"/>
      <c r="J2892"/>
    </row>
    <row r="2893" spans="1:10">
      <c r="A2893"/>
      <c r="B2893"/>
      <c r="C2893"/>
      <c r="D2893" s="877"/>
      <c r="E2893"/>
      <c r="F2893"/>
      <c r="G2893"/>
      <c r="H2893"/>
      <c r="I2893"/>
      <c r="J2893"/>
    </row>
    <row r="2894" spans="1:10">
      <c r="A2894"/>
      <c r="B2894"/>
      <c r="C2894"/>
      <c r="D2894" s="877"/>
      <c r="E2894"/>
      <c r="F2894"/>
      <c r="G2894"/>
      <c r="H2894"/>
      <c r="I2894"/>
      <c r="J2894"/>
    </row>
    <row r="2895" spans="1:10">
      <c r="A2895"/>
      <c r="B2895"/>
      <c r="C2895"/>
      <c r="D2895" s="877"/>
      <c r="E2895"/>
      <c r="F2895"/>
      <c r="G2895"/>
      <c r="H2895"/>
      <c r="I2895"/>
      <c r="J2895"/>
    </row>
    <row r="2896" spans="1:10">
      <c r="A2896"/>
      <c r="B2896"/>
      <c r="C2896"/>
      <c r="D2896" s="877"/>
      <c r="E2896"/>
      <c r="F2896"/>
      <c r="G2896"/>
      <c r="H2896"/>
      <c r="I2896"/>
      <c r="J2896"/>
    </row>
    <row r="2897" spans="1:10">
      <c r="A2897"/>
      <c r="B2897"/>
      <c r="C2897"/>
      <c r="D2897" s="877"/>
      <c r="E2897"/>
      <c r="F2897"/>
      <c r="G2897"/>
      <c r="H2897"/>
      <c r="I2897"/>
      <c r="J2897"/>
    </row>
    <row r="2898" spans="1:10">
      <c r="A2898"/>
      <c r="B2898"/>
      <c r="C2898"/>
      <c r="D2898" s="877"/>
      <c r="E2898"/>
      <c r="F2898"/>
      <c r="G2898"/>
      <c r="H2898"/>
      <c r="I2898"/>
      <c r="J2898"/>
    </row>
    <row r="2899" spans="1:10">
      <c r="A2899"/>
      <c r="B2899"/>
      <c r="C2899"/>
      <c r="D2899" s="877"/>
      <c r="E2899"/>
      <c r="F2899"/>
      <c r="G2899"/>
      <c r="H2899"/>
      <c r="I2899"/>
      <c r="J2899"/>
    </row>
    <row r="2900" spans="1:10">
      <c r="A2900"/>
      <c r="B2900"/>
      <c r="C2900"/>
      <c r="D2900" s="877"/>
      <c r="E2900"/>
      <c r="F2900"/>
      <c r="G2900"/>
      <c r="H2900"/>
      <c r="I2900"/>
      <c r="J2900"/>
    </row>
    <row r="2901" spans="1:10">
      <c r="A2901"/>
      <c r="B2901"/>
      <c r="C2901"/>
      <c r="D2901" s="877"/>
      <c r="E2901"/>
      <c r="F2901"/>
      <c r="G2901"/>
      <c r="H2901"/>
      <c r="I2901"/>
      <c r="J2901"/>
    </row>
    <row r="2902" spans="1:10">
      <c r="A2902"/>
      <c r="B2902"/>
      <c r="C2902"/>
      <c r="D2902" s="877"/>
      <c r="E2902"/>
      <c r="F2902"/>
      <c r="G2902"/>
      <c r="H2902"/>
      <c r="I2902"/>
      <c r="J2902"/>
    </row>
    <row r="2903" spans="1:10">
      <c r="A2903"/>
      <c r="B2903"/>
      <c r="C2903"/>
      <c r="D2903" s="877"/>
      <c r="E2903"/>
      <c r="F2903"/>
      <c r="G2903"/>
      <c r="H2903"/>
      <c r="I2903"/>
      <c r="J2903"/>
    </row>
    <row r="2904" spans="1:10">
      <c r="A2904"/>
      <c r="B2904"/>
      <c r="C2904"/>
      <c r="D2904" s="877"/>
      <c r="E2904"/>
      <c r="F2904"/>
      <c r="G2904"/>
      <c r="H2904"/>
      <c r="I2904"/>
      <c r="J2904"/>
    </row>
    <row r="2905" spans="1:10">
      <c r="A2905"/>
      <c r="B2905"/>
      <c r="C2905"/>
      <c r="D2905" s="877"/>
      <c r="E2905"/>
      <c r="F2905"/>
      <c r="G2905"/>
      <c r="H2905"/>
      <c r="I2905"/>
      <c r="J2905"/>
    </row>
    <row r="2906" spans="1:10">
      <c r="A2906"/>
      <c r="B2906"/>
      <c r="C2906"/>
      <c r="D2906" s="877"/>
      <c r="E2906"/>
      <c r="F2906"/>
      <c r="G2906"/>
      <c r="H2906"/>
      <c r="I2906"/>
      <c r="J2906"/>
    </row>
    <row r="2907" spans="1:10">
      <c r="A2907"/>
      <c r="B2907"/>
      <c r="C2907"/>
      <c r="D2907" s="877"/>
      <c r="E2907"/>
      <c r="F2907"/>
      <c r="G2907"/>
      <c r="H2907"/>
      <c r="I2907"/>
      <c r="J2907"/>
    </row>
    <row r="2908" spans="1:10">
      <c r="A2908"/>
      <c r="B2908"/>
      <c r="C2908"/>
      <c r="D2908" s="877"/>
      <c r="E2908"/>
      <c r="F2908"/>
      <c r="G2908"/>
      <c r="H2908"/>
      <c r="I2908"/>
      <c r="J2908"/>
    </row>
    <row r="2909" spans="1:10">
      <c r="A2909"/>
      <c r="B2909"/>
      <c r="C2909"/>
      <c r="D2909" s="877"/>
      <c r="E2909"/>
      <c r="F2909"/>
      <c r="G2909"/>
      <c r="H2909"/>
      <c r="I2909"/>
      <c r="J2909"/>
    </row>
    <row r="2910" spans="1:10">
      <c r="A2910"/>
      <c r="B2910"/>
      <c r="C2910"/>
      <c r="D2910" s="877"/>
      <c r="E2910"/>
      <c r="F2910"/>
      <c r="G2910"/>
      <c r="H2910"/>
      <c r="I2910"/>
      <c r="J2910"/>
    </row>
    <row r="2911" spans="1:10">
      <c r="A2911"/>
      <c r="B2911"/>
      <c r="C2911"/>
      <c r="D2911" s="877"/>
      <c r="E2911"/>
      <c r="F2911"/>
      <c r="G2911"/>
      <c r="H2911"/>
      <c r="I2911"/>
      <c r="J2911"/>
    </row>
    <row r="2912" spans="1:10">
      <c r="A2912"/>
      <c r="B2912"/>
      <c r="C2912"/>
      <c r="D2912" s="877"/>
      <c r="E2912"/>
      <c r="F2912"/>
      <c r="G2912"/>
      <c r="H2912"/>
      <c r="I2912"/>
      <c r="J2912"/>
    </row>
    <row r="2913" spans="1:10">
      <c r="A2913"/>
      <c r="B2913"/>
      <c r="C2913"/>
      <c r="D2913" s="877"/>
      <c r="E2913"/>
      <c r="F2913"/>
      <c r="G2913"/>
      <c r="H2913"/>
      <c r="I2913"/>
      <c r="J2913"/>
    </row>
    <row r="2914" spans="1:10">
      <c r="A2914"/>
      <c r="B2914"/>
      <c r="C2914"/>
      <c r="D2914" s="877"/>
      <c r="E2914"/>
      <c r="F2914"/>
      <c r="G2914"/>
      <c r="H2914"/>
      <c r="I2914"/>
      <c r="J2914"/>
    </row>
    <row r="2915" spans="1:10">
      <c r="A2915"/>
      <c r="B2915"/>
      <c r="C2915"/>
      <c r="D2915" s="877"/>
      <c r="E2915"/>
      <c r="F2915"/>
      <c r="G2915"/>
      <c r="H2915"/>
      <c r="I2915"/>
      <c r="J2915"/>
    </row>
    <row r="2916" spans="1:10">
      <c r="A2916"/>
      <c r="B2916"/>
      <c r="C2916"/>
      <c r="D2916" s="877"/>
      <c r="E2916"/>
      <c r="F2916"/>
      <c r="G2916"/>
      <c r="H2916"/>
      <c r="I2916"/>
      <c r="J2916"/>
    </row>
    <row r="2917" spans="1:10">
      <c r="A2917"/>
      <c r="B2917"/>
      <c r="C2917"/>
      <c r="D2917" s="877"/>
      <c r="E2917"/>
      <c r="F2917"/>
      <c r="G2917"/>
      <c r="H2917"/>
      <c r="I2917"/>
      <c r="J2917"/>
    </row>
    <row r="2918" spans="1:10">
      <c r="A2918"/>
      <c r="B2918"/>
      <c r="C2918"/>
      <c r="D2918" s="877"/>
      <c r="E2918"/>
      <c r="F2918"/>
      <c r="G2918"/>
      <c r="H2918"/>
      <c r="I2918"/>
      <c r="J2918"/>
    </row>
    <row r="2919" spans="1:10">
      <c r="A2919"/>
      <c r="B2919"/>
      <c r="C2919"/>
      <c r="D2919" s="877"/>
      <c r="E2919"/>
      <c r="F2919"/>
      <c r="G2919"/>
      <c r="H2919"/>
      <c r="I2919"/>
      <c r="J2919"/>
    </row>
    <row r="2920" spans="1:10">
      <c r="A2920"/>
      <c r="B2920"/>
      <c r="C2920"/>
      <c r="D2920" s="877"/>
      <c r="E2920"/>
      <c r="F2920"/>
      <c r="G2920"/>
      <c r="H2920"/>
      <c r="I2920"/>
      <c r="J2920"/>
    </row>
    <row r="2921" spans="1:10">
      <c r="A2921"/>
      <c r="B2921"/>
      <c r="C2921"/>
      <c r="D2921" s="877"/>
      <c r="E2921"/>
      <c r="F2921"/>
      <c r="G2921"/>
      <c r="H2921"/>
      <c r="I2921"/>
      <c r="J2921"/>
    </row>
    <row r="2922" spans="1:10">
      <c r="A2922"/>
      <c r="B2922"/>
      <c r="C2922"/>
      <c r="D2922" s="877"/>
      <c r="E2922"/>
      <c r="F2922"/>
      <c r="G2922"/>
      <c r="H2922"/>
      <c r="I2922"/>
      <c r="J2922"/>
    </row>
    <row r="2923" spans="1:10">
      <c r="A2923"/>
      <c r="B2923"/>
      <c r="C2923"/>
      <c r="D2923" s="877"/>
      <c r="E2923"/>
      <c r="F2923"/>
      <c r="G2923"/>
      <c r="H2923"/>
      <c r="I2923"/>
      <c r="J2923"/>
    </row>
    <row r="2924" spans="1:10">
      <c r="A2924"/>
      <c r="B2924"/>
      <c r="C2924"/>
      <c r="D2924" s="877"/>
      <c r="E2924"/>
      <c r="F2924"/>
      <c r="G2924"/>
      <c r="H2924"/>
      <c r="I2924"/>
      <c r="J2924"/>
    </row>
    <row r="2925" spans="1:10">
      <c r="A2925"/>
      <c r="B2925"/>
      <c r="C2925"/>
      <c r="D2925" s="877"/>
      <c r="E2925"/>
      <c r="F2925"/>
      <c r="G2925"/>
      <c r="H2925"/>
      <c r="I2925"/>
      <c r="J2925"/>
    </row>
    <row r="2926" spans="1:10">
      <c r="A2926"/>
      <c r="B2926"/>
      <c r="C2926"/>
      <c r="D2926" s="877"/>
      <c r="E2926"/>
      <c r="F2926"/>
      <c r="G2926"/>
      <c r="H2926"/>
      <c r="I2926"/>
      <c r="J2926"/>
    </row>
    <row r="2927" spans="1:10">
      <c r="A2927"/>
      <c r="B2927"/>
      <c r="C2927"/>
      <c r="D2927" s="877"/>
      <c r="E2927"/>
      <c r="F2927"/>
      <c r="G2927"/>
      <c r="H2927"/>
      <c r="I2927"/>
      <c r="J2927"/>
    </row>
    <row r="2928" spans="1:10">
      <c r="A2928"/>
      <c r="B2928"/>
      <c r="C2928"/>
      <c r="D2928" s="877"/>
      <c r="E2928"/>
      <c r="F2928"/>
      <c r="G2928"/>
      <c r="H2928"/>
      <c r="I2928"/>
      <c r="J2928"/>
    </row>
    <row r="2929" spans="1:10">
      <c r="A2929"/>
      <c r="B2929"/>
      <c r="C2929"/>
      <c r="D2929" s="877"/>
      <c r="E2929"/>
      <c r="F2929"/>
      <c r="G2929"/>
      <c r="H2929"/>
      <c r="I2929"/>
      <c r="J2929"/>
    </row>
    <row r="2930" spans="1:10">
      <c r="A2930"/>
      <c r="B2930"/>
      <c r="C2930"/>
      <c r="D2930" s="877"/>
      <c r="E2930"/>
      <c r="F2930"/>
      <c r="G2930"/>
      <c r="H2930"/>
      <c r="I2930"/>
      <c r="J2930"/>
    </row>
    <row r="2931" spans="1:10">
      <c r="A2931"/>
      <c r="B2931"/>
      <c r="C2931"/>
      <c r="D2931" s="877"/>
      <c r="E2931"/>
      <c r="F2931"/>
      <c r="G2931"/>
      <c r="H2931"/>
      <c r="I2931"/>
      <c r="J2931"/>
    </row>
    <row r="2932" spans="1:10">
      <c r="A2932"/>
      <c r="B2932"/>
      <c r="C2932"/>
      <c r="D2932" s="877"/>
      <c r="E2932"/>
      <c r="F2932"/>
      <c r="G2932"/>
      <c r="H2932"/>
      <c r="I2932"/>
      <c r="J2932"/>
    </row>
    <row r="2933" spans="1:10">
      <c r="A2933"/>
      <c r="B2933"/>
      <c r="C2933"/>
      <c r="D2933" s="877"/>
      <c r="E2933"/>
      <c r="F2933"/>
      <c r="G2933"/>
      <c r="H2933"/>
      <c r="I2933"/>
      <c r="J2933"/>
    </row>
    <row r="2934" spans="1:10">
      <c r="A2934"/>
      <c r="B2934"/>
      <c r="C2934"/>
      <c r="D2934" s="877"/>
      <c r="E2934"/>
      <c r="F2934"/>
      <c r="G2934"/>
      <c r="H2934"/>
      <c r="I2934"/>
      <c r="J2934"/>
    </row>
    <row r="2935" spans="1:10">
      <c r="A2935"/>
      <c r="B2935"/>
      <c r="C2935"/>
      <c r="D2935" s="877"/>
      <c r="E2935"/>
      <c r="F2935"/>
      <c r="G2935"/>
      <c r="H2935"/>
      <c r="I2935"/>
      <c r="J2935"/>
    </row>
    <row r="2936" spans="1:10">
      <c r="A2936"/>
      <c r="B2936"/>
      <c r="C2936"/>
      <c r="D2936" s="877"/>
      <c r="E2936"/>
      <c r="F2936"/>
      <c r="G2936"/>
      <c r="H2936"/>
      <c r="I2936"/>
      <c r="J2936"/>
    </row>
    <row r="2937" spans="1:10">
      <c r="A2937"/>
      <c r="B2937"/>
      <c r="C2937"/>
      <c r="D2937" s="877"/>
      <c r="E2937"/>
      <c r="F2937"/>
      <c r="G2937"/>
      <c r="H2937"/>
      <c r="I2937"/>
      <c r="J2937"/>
    </row>
    <row r="2938" spans="1:10">
      <c r="A2938"/>
      <c r="B2938"/>
      <c r="C2938"/>
      <c r="D2938" s="877"/>
      <c r="E2938"/>
      <c r="F2938"/>
      <c r="G2938"/>
      <c r="H2938"/>
      <c r="I2938"/>
      <c r="J2938"/>
    </row>
    <row r="2939" spans="1:10">
      <c r="A2939"/>
      <c r="B2939"/>
      <c r="C2939"/>
      <c r="D2939" s="877"/>
      <c r="E2939"/>
      <c r="F2939"/>
      <c r="G2939"/>
      <c r="H2939"/>
      <c r="I2939"/>
      <c r="J2939"/>
    </row>
    <row r="2940" spans="1:10">
      <c r="A2940"/>
      <c r="B2940"/>
      <c r="C2940"/>
      <c r="D2940" s="877"/>
      <c r="E2940"/>
      <c r="F2940"/>
      <c r="G2940"/>
      <c r="H2940"/>
      <c r="I2940"/>
      <c r="J2940"/>
    </row>
    <row r="2941" spans="1:10">
      <c r="A2941"/>
      <c r="B2941"/>
      <c r="C2941"/>
      <c r="D2941" s="877"/>
      <c r="E2941"/>
      <c r="F2941"/>
      <c r="G2941"/>
      <c r="H2941"/>
      <c r="I2941"/>
      <c r="J2941"/>
    </row>
    <row r="2942" spans="1:10">
      <c r="A2942"/>
      <c r="B2942"/>
      <c r="C2942"/>
      <c r="D2942" s="877"/>
      <c r="E2942"/>
      <c r="F2942"/>
      <c r="G2942"/>
      <c r="H2942"/>
      <c r="I2942"/>
      <c r="J2942"/>
    </row>
    <row r="2943" spans="1:10">
      <c r="A2943"/>
      <c r="B2943"/>
      <c r="C2943"/>
      <c r="D2943" s="877"/>
      <c r="E2943"/>
      <c r="F2943"/>
      <c r="G2943"/>
      <c r="H2943"/>
      <c r="I2943"/>
      <c r="J2943"/>
    </row>
    <row r="2944" spans="1:10">
      <c r="A2944"/>
      <c r="B2944"/>
      <c r="C2944"/>
      <c r="D2944" s="877"/>
      <c r="E2944"/>
      <c r="F2944"/>
      <c r="G2944"/>
      <c r="H2944"/>
      <c r="I2944"/>
      <c r="J2944"/>
    </row>
    <row r="2945" spans="1:10">
      <c r="A2945"/>
      <c r="B2945"/>
      <c r="C2945"/>
      <c r="D2945" s="877"/>
      <c r="E2945"/>
      <c r="F2945"/>
      <c r="G2945"/>
      <c r="H2945"/>
      <c r="I2945"/>
      <c r="J2945"/>
    </row>
    <row r="2946" spans="1:10">
      <c r="A2946"/>
      <c r="B2946"/>
      <c r="C2946"/>
      <c r="D2946" s="877"/>
      <c r="E2946"/>
      <c r="F2946"/>
      <c r="G2946"/>
      <c r="H2946"/>
      <c r="I2946"/>
      <c r="J2946"/>
    </row>
    <row r="2947" spans="1:10">
      <c r="A2947"/>
      <c r="B2947"/>
      <c r="C2947"/>
      <c r="D2947" s="877"/>
      <c r="E2947"/>
      <c r="F2947"/>
      <c r="G2947"/>
      <c r="H2947"/>
      <c r="I2947"/>
      <c r="J2947"/>
    </row>
    <row r="2948" spans="1:10">
      <c r="A2948"/>
      <c r="B2948"/>
      <c r="C2948"/>
      <c r="D2948" s="877"/>
      <c r="E2948"/>
      <c r="F2948"/>
      <c r="G2948"/>
      <c r="H2948"/>
      <c r="I2948"/>
      <c r="J2948"/>
    </row>
    <row r="2949" spans="1:10">
      <c r="A2949"/>
      <c r="B2949"/>
      <c r="C2949"/>
      <c r="D2949" s="877"/>
      <c r="E2949"/>
      <c r="F2949"/>
      <c r="G2949"/>
      <c r="H2949"/>
      <c r="I2949"/>
      <c r="J2949"/>
    </row>
    <row r="2950" spans="1:10">
      <c r="A2950"/>
      <c r="B2950"/>
      <c r="C2950"/>
      <c r="D2950" s="877"/>
      <c r="E2950"/>
      <c r="F2950"/>
      <c r="G2950"/>
      <c r="H2950"/>
      <c r="I2950"/>
      <c r="J2950"/>
    </row>
    <row r="2951" spans="1:10">
      <c r="A2951"/>
      <c r="B2951"/>
      <c r="C2951"/>
      <c r="D2951" s="877"/>
      <c r="E2951"/>
      <c r="F2951"/>
      <c r="G2951"/>
      <c r="H2951"/>
      <c r="I2951"/>
      <c r="J2951"/>
    </row>
    <row r="2952" spans="1:10">
      <c r="A2952"/>
      <c r="B2952"/>
      <c r="C2952"/>
      <c r="D2952" s="877"/>
      <c r="E2952"/>
      <c r="F2952"/>
      <c r="G2952"/>
      <c r="H2952"/>
      <c r="I2952"/>
      <c r="J2952"/>
    </row>
    <row r="2953" spans="1:10">
      <c r="A2953"/>
      <c r="B2953"/>
      <c r="C2953"/>
      <c r="D2953" s="877"/>
      <c r="E2953"/>
      <c r="F2953"/>
      <c r="G2953"/>
      <c r="H2953"/>
      <c r="I2953"/>
      <c r="J2953"/>
    </row>
    <row r="2954" spans="1:10">
      <c r="A2954"/>
      <c r="B2954"/>
      <c r="C2954"/>
      <c r="D2954" s="877"/>
      <c r="E2954"/>
      <c r="F2954"/>
      <c r="G2954"/>
      <c r="H2954"/>
      <c r="I2954"/>
      <c r="J2954"/>
    </row>
    <row r="2955" spans="1:10">
      <c r="A2955"/>
      <c r="B2955"/>
      <c r="C2955"/>
      <c r="D2955" s="877"/>
      <c r="E2955"/>
      <c r="F2955"/>
      <c r="G2955"/>
      <c r="H2955"/>
      <c r="I2955"/>
      <c r="J2955"/>
    </row>
    <row r="2956" spans="1:10">
      <c r="A2956"/>
      <c r="B2956"/>
      <c r="C2956"/>
      <c r="D2956" s="877"/>
      <c r="E2956"/>
      <c r="F2956"/>
      <c r="G2956"/>
      <c r="H2956"/>
      <c r="I2956"/>
      <c r="J2956"/>
    </row>
    <row r="2957" spans="1:10">
      <c r="A2957"/>
      <c r="B2957"/>
      <c r="C2957"/>
      <c r="D2957" s="877"/>
      <c r="E2957"/>
      <c r="F2957"/>
      <c r="G2957"/>
      <c r="H2957"/>
      <c r="I2957"/>
      <c r="J2957"/>
    </row>
    <row r="2958" spans="1:10">
      <c r="A2958"/>
      <c r="B2958"/>
      <c r="C2958"/>
      <c r="D2958" s="877"/>
      <c r="E2958"/>
      <c r="F2958"/>
      <c r="G2958"/>
      <c r="H2958"/>
      <c r="I2958"/>
      <c r="J2958"/>
    </row>
    <row r="2959" spans="1:10">
      <c r="A2959"/>
      <c r="B2959"/>
      <c r="C2959"/>
      <c r="D2959" s="877"/>
      <c r="E2959"/>
      <c r="F2959"/>
      <c r="G2959"/>
      <c r="H2959"/>
      <c r="I2959"/>
      <c r="J2959"/>
    </row>
    <row r="2960" spans="1:10">
      <c r="A2960"/>
      <c r="B2960"/>
      <c r="C2960"/>
      <c r="D2960" s="877"/>
      <c r="E2960"/>
      <c r="F2960"/>
      <c r="G2960"/>
      <c r="H2960"/>
      <c r="I2960"/>
      <c r="J2960"/>
    </row>
    <row r="2961" spans="1:10">
      <c r="A2961"/>
      <c r="B2961"/>
      <c r="C2961"/>
      <c r="D2961" s="877"/>
      <c r="E2961"/>
      <c r="F2961"/>
      <c r="G2961"/>
      <c r="H2961"/>
      <c r="I2961"/>
      <c r="J2961"/>
    </row>
    <row r="2962" spans="1:10">
      <c r="A2962"/>
      <c r="B2962"/>
      <c r="C2962"/>
      <c r="D2962" s="877"/>
      <c r="E2962"/>
      <c r="F2962"/>
      <c r="G2962"/>
      <c r="H2962"/>
      <c r="I2962"/>
      <c r="J2962"/>
    </row>
    <row r="2963" spans="1:10">
      <c r="A2963"/>
      <c r="B2963"/>
      <c r="C2963"/>
      <c r="D2963" s="877"/>
      <c r="E2963"/>
      <c r="F2963"/>
      <c r="G2963"/>
      <c r="H2963"/>
      <c r="I2963"/>
      <c r="J2963"/>
    </row>
    <row r="2964" spans="1:10">
      <c r="A2964"/>
      <c r="B2964"/>
      <c r="C2964"/>
      <c r="D2964" s="877"/>
      <c r="E2964"/>
      <c r="F2964"/>
      <c r="G2964"/>
      <c r="H2964"/>
      <c r="I2964"/>
      <c r="J2964"/>
    </row>
    <row r="2965" spans="1:10">
      <c r="A2965"/>
      <c r="B2965"/>
      <c r="C2965"/>
      <c r="D2965" s="877"/>
      <c r="E2965"/>
      <c r="F2965"/>
      <c r="G2965"/>
      <c r="H2965"/>
      <c r="I2965"/>
      <c r="J2965"/>
    </row>
    <row r="2966" spans="1:10">
      <c r="A2966"/>
      <c r="B2966"/>
      <c r="C2966"/>
      <c r="D2966" s="877"/>
      <c r="E2966"/>
      <c r="F2966"/>
      <c r="G2966"/>
      <c r="H2966"/>
      <c r="I2966"/>
      <c r="J2966"/>
    </row>
    <row r="2967" spans="1:10">
      <c r="A2967"/>
      <c r="B2967"/>
      <c r="C2967"/>
      <c r="D2967" s="877"/>
      <c r="E2967"/>
      <c r="F2967"/>
      <c r="G2967"/>
      <c r="H2967"/>
      <c r="I2967"/>
      <c r="J2967"/>
    </row>
    <row r="2968" spans="1:10">
      <c r="A2968"/>
      <c r="B2968"/>
      <c r="C2968"/>
      <c r="D2968" s="877"/>
      <c r="E2968"/>
      <c r="F2968"/>
      <c r="G2968"/>
      <c r="H2968"/>
      <c r="I2968"/>
      <c r="J2968"/>
    </row>
    <row r="2969" spans="1:10">
      <c r="A2969"/>
      <c r="B2969"/>
      <c r="C2969"/>
      <c r="D2969" s="877"/>
      <c r="E2969"/>
      <c r="F2969"/>
      <c r="G2969"/>
      <c r="H2969"/>
      <c r="I2969"/>
      <c r="J2969"/>
    </row>
    <row r="2970" spans="1:10">
      <c r="A2970"/>
      <c r="B2970"/>
      <c r="C2970"/>
      <c r="D2970" s="877"/>
      <c r="E2970"/>
      <c r="F2970"/>
      <c r="G2970"/>
      <c r="H2970"/>
      <c r="I2970"/>
      <c r="J2970"/>
    </row>
    <row r="2971" spans="1:10">
      <c r="A2971"/>
      <c r="B2971"/>
      <c r="C2971"/>
      <c r="D2971" s="877"/>
      <c r="E2971"/>
      <c r="F2971"/>
      <c r="G2971"/>
      <c r="H2971"/>
      <c r="I2971"/>
      <c r="J2971"/>
    </row>
    <row r="2972" spans="1:10">
      <c r="A2972"/>
      <c r="B2972"/>
      <c r="C2972"/>
      <c r="D2972" s="877"/>
      <c r="E2972"/>
      <c r="F2972"/>
      <c r="G2972"/>
      <c r="H2972"/>
      <c r="I2972"/>
      <c r="J2972"/>
    </row>
    <row r="2973" spans="1:10">
      <c r="A2973"/>
      <c r="B2973"/>
      <c r="C2973"/>
      <c r="D2973" s="877"/>
      <c r="E2973"/>
      <c r="F2973"/>
      <c r="G2973"/>
      <c r="H2973"/>
      <c r="I2973"/>
      <c r="J2973"/>
    </row>
    <row r="2974" spans="1:10">
      <c r="A2974"/>
      <c r="B2974"/>
      <c r="C2974"/>
      <c r="D2974" s="877"/>
      <c r="E2974"/>
      <c r="F2974"/>
      <c r="G2974"/>
      <c r="H2974"/>
      <c r="I2974"/>
      <c r="J2974"/>
    </row>
    <row r="2975" spans="1:10">
      <c r="A2975"/>
      <c r="B2975"/>
      <c r="C2975"/>
      <c r="D2975" s="877"/>
      <c r="E2975"/>
      <c r="F2975"/>
      <c r="G2975"/>
      <c r="H2975"/>
      <c r="I2975"/>
      <c r="J2975"/>
    </row>
    <row r="2976" spans="1:10">
      <c r="A2976"/>
      <c r="B2976"/>
      <c r="C2976"/>
      <c r="D2976" s="877"/>
      <c r="E2976"/>
      <c r="F2976"/>
      <c r="G2976"/>
      <c r="H2976"/>
      <c r="I2976"/>
      <c r="J2976"/>
    </row>
    <row r="2977" spans="1:10">
      <c r="A2977"/>
      <c r="B2977"/>
      <c r="C2977"/>
      <c r="D2977" s="877"/>
      <c r="E2977"/>
      <c r="F2977"/>
      <c r="G2977"/>
      <c r="H2977"/>
      <c r="I2977"/>
      <c r="J2977"/>
    </row>
    <row r="2978" spans="1:10">
      <c r="A2978"/>
      <c r="B2978"/>
      <c r="C2978"/>
      <c r="D2978" s="877"/>
      <c r="E2978"/>
      <c r="F2978"/>
      <c r="G2978"/>
      <c r="H2978"/>
      <c r="I2978"/>
      <c r="J2978"/>
    </row>
    <row r="2979" spans="1:10">
      <c r="A2979"/>
      <c r="B2979"/>
      <c r="C2979"/>
      <c r="D2979" s="877"/>
      <c r="E2979"/>
      <c r="F2979"/>
      <c r="G2979"/>
      <c r="H2979"/>
      <c r="I2979"/>
      <c r="J2979"/>
    </row>
    <row r="2980" spans="1:10">
      <c r="A2980"/>
      <c r="B2980"/>
      <c r="C2980"/>
      <c r="D2980" s="877"/>
      <c r="E2980"/>
      <c r="F2980"/>
      <c r="G2980"/>
      <c r="H2980"/>
      <c r="I2980"/>
      <c r="J2980"/>
    </row>
    <row r="2981" spans="1:10">
      <c r="A2981"/>
      <c r="B2981"/>
      <c r="C2981"/>
      <c r="D2981" s="877"/>
      <c r="E2981"/>
      <c r="F2981"/>
      <c r="G2981"/>
      <c r="H2981"/>
      <c r="I2981"/>
      <c r="J2981"/>
    </row>
    <row r="2982" spans="1:10">
      <c r="A2982"/>
      <c r="B2982"/>
      <c r="C2982"/>
      <c r="D2982" s="877"/>
      <c r="E2982"/>
      <c r="F2982"/>
      <c r="G2982"/>
      <c r="H2982"/>
      <c r="I2982"/>
      <c r="J2982"/>
    </row>
    <row r="2983" spans="1:10">
      <c r="A2983"/>
      <c r="B2983"/>
      <c r="C2983"/>
      <c r="D2983" s="877"/>
      <c r="E2983"/>
      <c r="F2983"/>
      <c r="G2983"/>
      <c r="H2983"/>
      <c r="I2983"/>
      <c r="J2983"/>
    </row>
    <row r="2984" spans="1:10">
      <c r="A2984"/>
      <c r="B2984"/>
      <c r="C2984"/>
      <c r="D2984" s="877"/>
      <c r="E2984"/>
      <c r="F2984"/>
      <c r="G2984"/>
      <c r="H2984"/>
      <c r="I2984"/>
      <c r="J2984"/>
    </row>
    <row r="2985" spans="1:10">
      <c r="A2985"/>
      <c r="B2985"/>
      <c r="C2985"/>
      <c r="D2985" s="877"/>
      <c r="E2985"/>
      <c r="F2985"/>
      <c r="G2985"/>
      <c r="H2985"/>
      <c r="I2985"/>
      <c r="J2985"/>
    </row>
    <row r="2986" spans="1:10">
      <c r="A2986"/>
      <c r="B2986"/>
      <c r="C2986"/>
      <c r="D2986" s="877"/>
      <c r="E2986"/>
      <c r="F2986"/>
      <c r="G2986"/>
      <c r="H2986"/>
      <c r="I2986"/>
      <c r="J2986"/>
    </row>
    <row r="2987" spans="1:10">
      <c r="A2987"/>
      <c r="B2987"/>
      <c r="C2987"/>
      <c r="D2987" s="877"/>
      <c r="E2987"/>
      <c r="F2987"/>
      <c r="G2987"/>
      <c r="H2987"/>
      <c r="I2987"/>
      <c r="J2987"/>
    </row>
    <row r="2988" spans="1:10">
      <c r="A2988"/>
      <c r="B2988"/>
      <c r="C2988"/>
      <c r="D2988" s="877"/>
      <c r="E2988"/>
      <c r="F2988"/>
      <c r="G2988"/>
      <c r="H2988"/>
      <c r="I2988"/>
      <c r="J2988"/>
    </row>
    <row r="2989" spans="1:10">
      <c r="A2989"/>
      <c r="B2989"/>
      <c r="C2989"/>
      <c r="D2989" s="877"/>
      <c r="E2989"/>
      <c r="F2989"/>
      <c r="G2989"/>
      <c r="H2989"/>
      <c r="I2989"/>
      <c r="J2989"/>
    </row>
    <row r="2990" spans="1:10">
      <c r="A2990"/>
      <c r="B2990"/>
      <c r="C2990"/>
      <c r="D2990" s="877"/>
      <c r="E2990"/>
      <c r="F2990"/>
      <c r="G2990"/>
      <c r="H2990"/>
      <c r="I2990"/>
      <c r="J2990"/>
    </row>
    <row r="2991" spans="1:10">
      <c r="A2991"/>
      <c r="B2991"/>
      <c r="C2991"/>
      <c r="D2991" s="877"/>
      <c r="E2991"/>
      <c r="F2991"/>
      <c r="G2991"/>
      <c r="H2991"/>
      <c r="I2991"/>
      <c r="J2991"/>
    </row>
    <row r="2992" spans="1:10">
      <c r="A2992"/>
      <c r="B2992"/>
      <c r="C2992"/>
      <c r="D2992" s="877"/>
      <c r="E2992"/>
      <c r="F2992"/>
      <c r="G2992"/>
      <c r="H2992"/>
      <c r="I2992"/>
      <c r="J2992"/>
    </row>
    <row r="2993" spans="1:10">
      <c r="A2993"/>
      <c r="B2993"/>
      <c r="C2993"/>
      <c r="D2993" s="877"/>
      <c r="E2993"/>
      <c r="F2993"/>
      <c r="G2993"/>
      <c r="H2993"/>
      <c r="I2993"/>
      <c r="J2993"/>
    </row>
    <row r="2994" spans="1:10">
      <c r="A2994"/>
      <c r="B2994"/>
      <c r="C2994"/>
      <c r="D2994" s="877"/>
      <c r="E2994"/>
      <c r="F2994"/>
      <c r="G2994"/>
      <c r="H2994"/>
      <c r="I2994"/>
      <c r="J2994"/>
    </row>
    <row r="2995" spans="1:10">
      <c r="A2995"/>
      <c r="B2995"/>
      <c r="C2995"/>
      <c r="D2995" s="877"/>
      <c r="E2995"/>
      <c r="F2995"/>
      <c r="G2995"/>
      <c r="H2995"/>
      <c r="I2995"/>
      <c r="J2995"/>
    </row>
    <row r="2996" spans="1:10">
      <c r="A2996"/>
      <c r="B2996"/>
      <c r="C2996"/>
      <c r="D2996" s="877"/>
      <c r="E2996"/>
      <c r="F2996"/>
      <c r="G2996"/>
      <c r="H2996"/>
      <c r="I2996"/>
      <c r="J2996"/>
    </row>
    <row r="2997" spans="1:10">
      <c r="A2997"/>
      <c r="B2997"/>
      <c r="C2997"/>
      <c r="D2997" s="877"/>
      <c r="E2997"/>
      <c r="F2997"/>
      <c r="G2997"/>
      <c r="H2997"/>
      <c r="I2997"/>
      <c r="J2997"/>
    </row>
    <row r="2998" spans="1:10">
      <c r="A2998"/>
      <c r="B2998"/>
      <c r="C2998"/>
      <c r="D2998" s="877"/>
      <c r="E2998"/>
      <c r="F2998"/>
      <c r="G2998"/>
      <c r="H2998"/>
      <c r="I2998"/>
      <c r="J2998"/>
    </row>
    <row r="2999" spans="1:10">
      <c r="A2999"/>
      <c r="B2999"/>
      <c r="C2999"/>
      <c r="D2999" s="877"/>
      <c r="E2999"/>
      <c r="F2999"/>
      <c r="G2999"/>
      <c r="H2999"/>
      <c r="I2999"/>
      <c r="J2999"/>
    </row>
    <row r="3000" spans="1:10">
      <c r="A3000"/>
      <c r="B3000"/>
      <c r="C3000"/>
      <c r="D3000" s="877"/>
      <c r="E3000"/>
      <c r="F3000"/>
      <c r="G3000"/>
      <c r="H3000"/>
      <c r="I3000"/>
      <c r="J3000"/>
    </row>
    <row r="3001" spans="1:10">
      <c r="A3001"/>
      <c r="B3001"/>
      <c r="C3001"/>
      <c r="D3001" s="877"/>
      <c r="E3001"/>
      <c r="F3001"/>
      <c r="G3001"/>
      <c r="H3001"/>
      <c r="I3001"/>
      <c r="J3001"/>
    </row>
    <row r="3002" spans="1:10">
      <c r="A3002"/>
      <c r="B3002"/>
      <c r="C3002"/>
      <c r="D3002" s="877"/>
      <c r="E3002"/>
      <c r="F3002"/>
      <c r="G3002"/>
      <c r="H3002"/>
      <c r="I3002"/>
      <c r="J3002"/>
    </row>
    <row r="3003" spans="1:10">
      <c r="A3003"/>
      <c r="B3003"/>
      <c r="C3003"/>
      <c r="D3003" s="877"/>
      <c r="E3003"/>
      <c r="F3003"/>
      <c r="G3003"/>
      <c r="H3003"/>
      <c r="I3003"/>
      <c r="J3003"/>
    </row>
    <row r="3004" spans="1:10">
      <c r="A3004"/>
      <c r="B3004"/>
      <c r="C3004"/>
      <c r="D3004" s="877"/>
      <c r="E3004"/>
      <c r="F3004"/>
      <c r="G3004"/>
      <c r="H3004"/>
      <c r="I3004"/>
      <c r="J3004"/>
    </row>
    <row r="3005" spans="1:10">
      <c r="A3005"/>
      <c r="B3005"/>
      <c r="C3005"/>
      <c r="D3005" s="877"/>
      <c r="E3005"/>
      <c r="F3005"/>
      <c r="G3005"/>
      <c r="H3005"/>
      <c r="I3005"/>
      <c r="J3005"/>
    </row>
    <row r="3006" spans="1:10">
      <c r="A3006"/>
      <c r="B3006"/>
      <c r="C3006"/>
      <c r="D3006" s="877"/>
      <c r="E3006"/>
      <c r="F3006"/>
      <c r="G3006"/>
      <c r="H3006"/>
      <c r="I3006"/>
      <c r="J3006"/>
    </row>
    <row r="3007" spans="1:10">
      <c r="A3007"/>
      <c r="B3007"/>
      <c r="C3007"/>
      <c r="D3007" s="877"/>
      <c r="E3007"/>
      <c r="F3007"/>
      <c r="G3007"/>
      <c r="H3007"/>
      <c r="I3007"/>
      <c r="J3007"/>
    </row>
    <row r="3008" spans="1:10">
      <c r="A3008"/>
      <c r="B3008"/>
      <c r="C3008"/>
      <c r="D3008" s="877"/>
      <c r="E3008"/>
      <c r="F3008"/>
      <c r="G3008"/>
      <c r="H3008"/>
      <c r="I3008"/>
      <c r="J3008"/>
    </row>
    <row r="3009" spans="1:10">
      <c r="A3009"/>
      <c r="B3009"/>
      <c r="C3009"/>
      <c r="D3009" s="877"/>
      <c r="E3009"/>
      <c r="F3009"/>
      <c r="G3009"/>
      <c r="H3009"/>
      <c r="I3009"/>
      <c r="J3009"/>
    </row>
    <row r="3010" spans="1:10">
      <c r="A3010"/>
      <c r="B3010"/>
      <c r="C3010"/>
      <c r="D3010" s="877"/>
      <c r="E3010"/>
      <c r="F3010"/>
      <c r="G3010"/>
      <c r="H3010"/>
      <c r="I3010"/>
      <c r="J3010"/>
    </row>
    <row r="3011" spans="1:10">
      <c r="A3011"/>
      <c r="B3011"/>
      <c r="C3011"/>
      <c r="D3011" s="877"/>
      <c r="E3011"/>
      <c r="F3011"/>
      <c r="G3011"/>
      <c r="H3011"/>
      <c r="I3011"/>
      <c r="J3011"/>
    </row>
    <row r="3012" spans="1:10">
      <c r="A3012"/>
      <c r="B3012"/>
      <c r="C3012"/>
      <c r="D3012" s="877"/>
      <c r="E3012"/>
      <c r="F3012"/>
      <c r="G3012"/>
      <c r="H3012"/>
      <c r="I3012"/>
      <c r="J3012"/>
    </row>
    <row r="3013" spans="1:10">
      <c r="A3013"/>
      <c r="B3013"/>
      <c r="C3013"/>
      <c r="D3013" s="877"/>
      <c r="E3013"/>
      <c r="F3013"/>
      <c r="G3013"/>
      <c r="H3013"/>
      <c r="I3013"/>
      <c r="J3013"/>
    </row>
    <row r="3014" spans="1:10">
      <c r="A3014"/>
      <c r="B3014"/>
      <c r="C3014"/>
      <c r="D3014" s="877"/>
      <c r="E3014"/>
      <c r="F3014"/>
      <c r="G3014"/>
      <c r="H3014"/>
      <c r="I3014"/>
      <c r="J3014"/>
    </row>
    <row r="3015" spans="1:10">
      <c r="A3015"/>
      <c r="B3015"/>
      <c r="C3015"/>
      <c r="D3015" s="877"/>
      <c r="E3015"/>
      <c r="F3015"/>
      <c r="G3015"/>
      <c r="H3015"/>
      <c r="I3015"/>
      <c r="J3015"/>
    </row>
    <row r="3016" spans="1:10">
      <c r="A3016"/>
      <c r="B3016"/>
      <c r="C3016"/>
      <c r="D3016" s="877"/>
      <c r="E3016"/>
      <c r="F3016"/>
      <c r="G3016"/>
      <c r="H3016"/>
      <c r="I3016"/>
      <c r="J3016"/>
    </row>
    <row r="3017" spans="1:10">
      <c r="A3017"/>
      <c r="B3017"/>
      <c r="C3017"/>
      <c r="D3017" s="877"/>
      <c r="E3017"/>
      <c r="F3017"/>
      <c r="G3017"/>
      <c r="H3017"/>
      <c r="I3017"/>
      <c r="J3017"/>
    </row>
    <row r="3018" spans="1:10">
      <c r="A3018"/>
      <c r="B3018"/>
      <c r="C3018"/>
      <c r="D3018" s="877"/>
      <c r="E3018"/>
      <c r="F3018"/>
      <c r="G3018"/>
      <c r="H3018"/>
      <c r="I3018"/>
      <c r="J3018"/>
    </row>
    <row r="3019" spans="1:10">
      <c r="A3019"/>
      <c r="B3019"/>
      <c r="C3019"/>
      <c r="D3019" s="877"/>
      <c r="E3019"/>
      <c r="F3019"/>
      <c r="G3019"/>
      <c r="H3019"/>
      <c r="I3019"/>
      <c r="J3019"/>
    </row>
    <row r="3020" spans="1:10">
      <c r="A3020"/>
      <c r="B3020"/>
      <c r="C3020"/>
      <c r="D3020" s="877"/>
      <c r="E3020"/>
      <c r="F3020"/>
      <c r="G3020"/>
      <c r="H3020"/>
      <c r="I3020"/>
      <c r="J3020"/>
    </row>
    <row r="3021" spans="1:10">
      <c r="A3021"/>
      <c r="B3021"/>
      <c r="C3021"/>
      <c r="D3021" s="877"/>
      <c r="E3021"/>
      <c r="F3021"/>
      <c r="G3021"/>
      <c r="H3021"/>
      <c r="I3021"/>
      <c r="J3021"/>
    </row>
    <row r="3022" spans="1:10">
      <c r="A3022"/>
      <c r="B3022"/>
      <c r="C3022"/>
      <c r="D3022" s="877"/>
      <c r="E3022"/>
      <c r="F3022"/>
      <c r="G3022"/>
      <c r="H3022"/>
      <c r="I3022"/>
      <c r="J3022"/>
    </row>
    <row r="3023" spans="1:10">
      <c r="A3023"/>
      <c r="B3023"/>
      <c r="C3023"/>
      <c r="D3023" s="877"/>
      <c r="E3023"/>
      <c r="F3023"/>
      <c r="G3023"/>
      <c r="H3023"/>
      <c r="I3023"/>
      <c r="J3023"/>
    </row>
    <row r="3024" spans="1:10">
      <c r="A3024"/>
      <c r="B3024"/>
      <c r="C3024"/>
      <c r="D3024" s="877"/>
      <c r="E3024"/>
      <c r="F3024"/>
      <c r="G3024"/>
      <c r="H3024"/>
      <c r="I3024"/>
      <c r="J3024"/>
    </row>
    <row r="3025" spans="1:10">
      <c r="A3025"/>
      <c r="B3025"/>
      <c r="C3025"/>
      <c r="D3025" s="877"/>
      <c r="E3025"/>
      <c r="F3025"/>
      <c r="G3025"/>
      <c r="H3025"/>
      <c r="I3025"/>
      <c r="J3025"/>
    </row>
    <row r="3026" spans="1:10">
      <c r="A3026"/>
      <c r="B3026"/>
      <c r="C3026"/>
      <c r="D3026" s="877"/>
      <c r="E3026"/>
      <c r="F3026"/>
      <c r="G3026"/>
      <c r="H3026"/>
      <c r="I3026"/>
      <c r="J3026"/>
    </row>
    <row r="3027" spans="1:10">
      <c r="A3027"/>
      <c r="B3027"/>
      <c r="C3027"/>
      <c r="D3027" s="877"/>
      <c r="E3027"/>
      <c r="F3027"/>
      <c r="G3027"/>
      <c r="H3027"/>
      <c r="I3027"/>
      <c r="J3027"/>
    </row>
    <row r="3028" spans="1:10">
      <c r="A3028"/>
      <c r="B3028"/>
      <c r="C3028"/>
      <c r="D3028" s="877"/>
      <c r="E3028"/>
      <c r="F3028"/>
      <c r="G3028"/>
      <c r="H3028"/>
      <c r="I3028"/>
      <c r="J3028"/>
    </row>
    <row r="3029" spans="1:10">
      <c r="A3029"/>
      <c r="B3029"/>
      <c r="C3029"/>
      <c r="D3029" s="877"/>
      <c r="E3029"/>
      <c r="F3029"/>
      <c r="G3029"/>
      <c r="H3029"/>
      <c r="I3029"/>
      <c r="J3029"/>
    </row>
    <row r="3030" spans="1:10">
      <c r="A3030"/>
      <c r="B3030"/>
      <c r="C3030"/>
      <c r="D3030" s="877"/>
      <c r="E3030"/>
      <c r="F3030"/>
      <c r="G3030"/>
      <c r="H3030"/>
      <c r="I3030"/>
      <c r="J3030"/>
    </row>
    <row r="3031" spans="1:10">
      <c r="A3031"/>
      <c r="B3031"/>
      <c r="C3031"/>
      <c r="D3031" s="877"/>
      <c r="E3031"/>
      <c r="F3031"/>
      <c r="G3031"/>
      <c r="H3031"/>
      <c r="I3031"/>
      <c r="J3031"/>
    </row>
    <row r="3032" spans="1:10">
      <c r="A3032"/>
      <c r="B3032"/>
      <c r="C3032"/>
      <c r="D3032" s="877"/>
      <c r="E3032"/>
      <c r="F3032"/>
      <c r="G3032"/>
      <c r="H3032"/>
      <c r="I3032"/>
      <c r="J3032"/>
    </row>
    <row r="3033" spans="1:10">
      <c r="A3033"/>
      <c r="B3033"/>
      <c r="C3033"/>
      <c r="D3033" s="877"/>
      <c r="E3033"/>
      <c r="F3033"/>
      <c r="G3033"/>
      <c r="H3033"/>
      <c r="I3033"/>
      <c r="J3033"/>
    </row>
    <row r="3034" spans="1:10">
      <c r="A3034"/>
      <c r="B3034"/>
      <c r="C3034"/>
      <c r="D3034" s="877"/>
      <c r="E3034"/>
      <c r="F3034"/>
      <c r="G3034"/>
      <c r="H3034"/>
      <c r="I3034"/>
      <c r="J3034"/>
    </row>
    <row r="3035" spans="1:10">
      <c r="A3035"/>
      <c r="B3035"/>
      <c r="C3035"/>
      <c r="D3035" s="877"/>
      <c r="E3035"/>
      <c r="F3035"/>
      <c r="G3035"/>
      <c r="H3035"/>
      <c r="I3035"/>
      <c r="J3035"/>
    </row>
    <row r="3036" spans="1:10">
      <c r="A3036"/>
      <c r="B3036"/>
      <c r="C3036"/>
      <c r="D3036" s="877"/>
      <c r="E3036"/>
      <c r="F3036"/>
      <c r="G3036"/>
      <c r="H3036"/>
      <c r="I3036"/>
      <c r="J3036"/>
    </row>
    <row r="3037" spans="1:10">
      <c r="A3037"/>
      <c r="B3037"/>
      <c r="C3037"/>
      <c r="D3037" s="877"/>
      <c r="E3037"/>
      <c r="F3037"/>
      <c r="G3037"/>
      <c r="H3037"/>
      <c r="I3037"/>
      <c r="J3037"/>
    </row>
    <row r="3038" spans="1:10">
      <c r="A3038"/>
      <c r="B3038"/>
      <c r="C3038"/>
      <c r="D3038" s="877"/>
      <c r="E3038"/>
      <c r="F3038"/>
      <c r="G3038"/>
      <c r="H3038"/>
      <c r="I3038"/>
      <c r="J3038"/>
    </row>
    <row r="3039" spans="1:10">
      <c r="A3039"/>
      <c r="B3039"/>
      <c r="C3039"/>
      <c r="D3039" s="877"/>
      <c r="E3039"/>
      <c r="F3039"/>
      <c r="G3039"/>
      <c r="H3039"/>
      <c r="I3039"/>
      <c r="J3039"/>
    </row>
    <row r="3040" spans="1:10">
      <c r="A3040"/>
      <c r="B3040"/>
      <c r="C3040"/>
      <c r="D3040" s="877"/>
      <c r="E3040"/>
      <c r="F3040"/>
      <c r="G3040"/>
      <c r="H3040"/>
      <c r="I3040"/>
      <c r="J3040"/>
    </row>
    <row r="3041" spans="1:10">
      <c r="A3041"/>
      <c r="B3041"/>
      <c r="C3041"/>
      <c r="D3041" s="877"/>
      <c r="E3041"/>
      <c r="F3041"/>
      <c r="G3041"/>
      <c r="H3041"/>
      <c r="I3041"/>
      <c r="J3041"/>
    </row>
    <row r="3042" spans="1:10">
      <c r="A3042"/>
      <c r="B3042"/>
      <c r="C3042"/>
      <c r="D3042" s="877"/>
      <c r="E3042"/>
      <c r="F3042"/>
      <c r="G3042"/>
      <c r="H3042"/>
      <c r="I3042"/>
      <c r="J3042"/>
    </row>
    <row r="3043" spans="1:10">
      <c r="A3043"/>
      <c r="B3043"/>
      <c r="C3043"/>
      <c r="D3043" s="877"/>
      <c r="E3043"/>
      <c r="F3043"/>
      <c r="G3043"/>
      <c r="H3043"/>
      <c r="I3043"/>
      <c r="J3043"/>
    </row>
    <row r="3044" spans="1:10">
      <c r="A3044"/>
      <c r="B3044"/>
      <c r="C3044"/>
      <c r="D3044" s="877"/>
      <c r="E3044"/>
      <c r="F3044"/>
      <c r="G3044"/>
      <c r="H3044"/>
      <c r="I3044"/>
      <c r="J3044"/>
    </row>
    <row r="3045" spans="1:10">
      <c r="A3045"/>
      <c r="B3045"/>
      <c r="C3045"/>
      <c r="D3045" s="877"/>
      <c r="E3045"/>
      <c r="F3045"/>
      <c r="G3045"/>
      <c r="H3045"/>
      <c r="I3045"/>
      <c r="J3045"/>
    </row>
    <row r="3046" spans="1:10">
      <c r="A3046"/>
      <c r="B3046"/>
      <c r="C3046"/>
      <c r="D3046" s="877"/>
      <c r="E3046"/>
      <c r="F3046"/>
      <c r="G3046"/>
      <c r="H3046"/>
      <c r="I3046"/>
      <c r="J3046"/>
    </row>
    <row r="3047" spans="1:10">
      <c r="A3047"/>
      <c r="B3047"/>
      <c r="C3047"/>
      <c r="D3047" s="877"/>
      <c r="E3047"/>
      <c r="F3047"/>
      <c r="G3047"/>
      <c r="H3047"/>
      <c r="I3047"/>
      <c r="J3047"/>
    </row>
    <row r="3048" spans="1:10">
      <c r="A3048"/>
      <c r="B3048"/>
      <c r="C3048"/>
      <c r="D3048" s="877"/>
      <c r="E3048"/>
      <c r="F3048"/>
      <c r="G3048"/>
      <c r="H3048"/>
      <c r="I3048"/>
      <c r="J3048"/>
    </row>
    <row r="3049" spans="1:10">
      <c r="A3049"/>
      <c r="B3049"/>
      <c r="C3049"/>
      <c r="D3049" s="877"/>
      <c r="E3049"/>
      <c r="F3049"/>
      <c r="G3049"/>
      <c r="H3049"/>
      <c r="I3049"/>
      <c r="J3049"/>
    </row>
    <row r="3050" spans="1:10">
      <c r="A3050"/>
      <c r="B3050"/>
      <c r="C3050"/>
      <c r="D3050" s="877"/>
      <c r="E3050"/>
      <c r="F3050"/>
      <c r="G3050"/>
      <c r="H3050"/>
      <c r="I3050"/>
      <c r="J3050"/>
    </row>
    <row r="3051" spans="1:10">
      <c r="A3051"/>
      <c r="B3051"/>
      <c r="C3051"/>
      <c r="D3051" s="877"/>
      <c r="E3051"/>
      <c r="F3051"/>
      <c r="G3051"/>
      <c r="H3051"/>
      <c r="I3051"/>
      <c r="J3051"/>
    </row>
    <row r="3052" spans="1:10">
      <c r="A3052"/>
      <c r="B3052"/>
      <c r="C3052"/>
      <c r="D3052" s="877"/>
      <c r="E3052"/>
      <c r="F3052"/>
      <c r="G3052"/>
      <c r="H3052"/>
      <c r="I3052"/>
      <c r="J3052"/>
    </row>
    <row r="3053" spans="1:10">
      <c r="A3053"/>
      <c r="B3053"/>
      <c r="C3053"/>
      <c r="D3053" s="877"/>
      <c r="E3053"/>
      <c r="F3053"/>
      <c r="G3053"/>
      <c r="H3053"/>
      <c r="I3053"/>
      <c r="J3053"/>
    </row>
    <row r="3054" spans="1:10">
      <c r="A3054"/>
      <c r="B3054"/>
      <c r="C3054"/>
      <c r="D3054" s="877"/>
      <c r="E3054"/>
      <c r="F3054"/>
      <c r="G3054"/>
      <c r="H3054"/>
      <c r="I3054"/>
      <c r="J3054"/>
    </row>
    <row r="3055" spans="1:10">
      <c r="A3055"/>
      <c r="B3055"/>
      <c r="C3055"/>
      <c r="D3055" s="877"/>
      <c r="E3055"/>
      <c r="F3055"/>
      <c r="G3055"/>
      <c r="H3055"/>
      <c r="I3055"/>
      <c r="J3055"/>
    </row>
    <row r="3056" spans="1:10">
      <c r="A3056"/>
      <c r="B3056"/>
      <c r="C3056"/>
      <c r="D3056" s="877"/>
      <c r="E3056"/>
      <c r="F3056"/>
      <c r="G3056"/>
      <c r="H3056"/>
      <c r="I3056"/>
      <c r="J3056"/>
    </row>
    <row r="3057" spans="1:10">
      <c r="A3057"/>
      <c r="B3057"/>
      <c r="C3057"/>
      <c r="D3057" s="877"/>
      <c r="E3057"/>
      <c r="F3057"/>
      <c r="G3057"/>
      <c r="H3057"/>
      <c r="I3057"/>
      <c r="J3057"/>
    </row>
    <row r="3058" spans="1:10">
      <c r="A3058"/>
      <c r="B3058"/>
      <c r="C3058"/>
      <c r="D3058" s="877"/>
      <c r="E3058"/>
      <c r="F3058"/>
      <c r="G3058"/>
      <c r="H3058"/>
      <c r="I3058"/>
      <c r="J3058"/>
    </row>
    <row r="3059" spans="1:10">
      <c r="A3059"/>
      <c r="B3059"/>
      <c r="C3059"/>
      <c r="D3059" s="877"/>
      <c r="E3059"/>
      <c r="F3059"/>
      <c r="G3059"/>
      <c r="H3059"/>
      <c r="I3059"/>
      <c r="J3059"/>
    </row>
    <row r="3060" spans="1:10">
      <c r="A3060"/>
      <c r="B3060"/>
      <c r="C3060"/>
      <c r="D3060" s="877"/>
      <c r="E3060"/>
      <c r="F3060"/>
      <c r="G3060"/>
      <c r="H3060"/>
      <c r="I3060"/>
      <c r="J3060"/>
    </row>
    <row r="3061" spans="1:10">
      <c r="A3061"/>
      <c r="B3061"/>
      <c r="C3061"/>
      <c r="D3061" s="877"/>
      <c r="E3061"/>
      <c r="F3061"/>
      <c r="G3061"/>
      <c r="H3061"/>
      <c r="I3061"/>
      <c r="J3061"/>
    </row>
    <row r="3062" spans="1:10">
      <c r="A3062"/>
      <c r="B3062"/>
      <c r="C3062"/>
      <c r="D3062" s="877"/>
      <c r="E3062"/>
      <c r="F3062"/>
      <c r="G3062"/>
      <c r="H3062"/>
      <c r="I3062"/>
      <c r="J3062"/>
    </row>
    <row r="3063" spans="1:10">
      <c r="A3063"/>
      <c r="B3063"/>
      <c r="C3063"/>
      <c r="D3063" s="877"/>
      <c r="E3063"/>
      <c r="F3063"/>
      <c r="G3063"/>
      <c r="H3063"/>
      <c r="I3063"/>
      <c r="J3063"/>
    </row>
    <row r="3064" spans="1:10">
      <c r="A3064"/>
      <c r="B3064"/>
      <c r="C3064"/>
      <c r="D3064" s="877"/>
      <c r="E3064"/>
      <c r="F3064"/>
      <c r="G3064"/>
      <c r="H3064"/>
      <c r="I3064"/>
      <c r="J3064"/>
    </row>
    <row r="3065" spans="1:10">
      <c r="A3065"/>
      <c r="B3065"/>
      <c r="C3065"/>
      <c r="D3065" s="877"/>
      <c r="E3065"/>
      <c r="F3065"/>
      <c r="G3065"/>
      <c r="H3065"/>
      <c r="I3065"/>
      <c r="J3065"/>
    </row>
    <row r="3066" spans="1:10">
      <c r="A3066"/>
      <c r="B3066"/>
      <c r="C3066"/>
      <c r="D3066" s="877"/>
      <c r="E3066"/>
      <c r="F3066"/>
      <c r="G3066"/>
      <c r="H3066"/>
      <c r="I3066"/>
      <c r="J3066"/>
    </row>
    <row r="3067" spans="1:10">
      <c r="A3067"/>
      <c r="B3067"/>
      <c r="C3067"/>
      <c r="D3067" s="877"/>
      <c r="E3067"/>
      <c r="F3067"/>
      <c r="G3067"/>
      <c r="H3067"/>
      <c r="I3067"/>
      <c r="J3067"/>
    </row>
    <row r="3068" spans="1:10">
      <c r="A3068"/>
      <c r="B3068"/>
      <c r="C3068"/>
      <c r="D3068" s="877"/>
      <c r="E3068"/>
      <c r="F3068"/>
      <c r="G3068"/>
      <c r="H3068"/>
      <c r="I3068"/>
      <c r="J3068"/>
    </row>
    <row r="3069" spans="1:10">
      <c r="A3069"/>
      <c r="B3069"/>
      <c r="C3069"/>
      <c r="D3069" s="877"/>
      <c r="E3069"/>
      <c r="F3069"/>
      <c r="G3069"/>
      <c r="H3069"/>
      <c r="I3069"/>
      <c r="J3069"/>
    </row>
    <row r="3070" spans="1:10">
      <c r="A3070"/>
      <c r="B3070"/>
      <c r="C3070"/>
      <c r="D3070" s="877"/>
      <c r="E3070"/>
      <c r="F3070"/>
      <c r="G3070"/>
      <c r="H3070"/>
      <c r="I3070"/>
      <c r="J3070"/>
    </row>
    <row r="3071" spans="1:10">
      <c r="A3071"/>
      <c r="B3071"/>
      <c r="C3071"/>
      <c r="D3071" s="877"/>
      <c r="E3071"/>
      <c r="F3071"/>
      <c r="G3071"/>
      <c r="H3071"/>
      <c r="I3071"/>
      <c r="J3071"/>
    </row>
    <row r="3072" spans="1:10">
      <c r="A3072"/>
      <c r="B3072"/>
      <c r="C3072"/>
      <c r="D3072" s="877"/>
      <c r="E3072"/>
      <c r="F3072"/>
      <c r="G3072"/>
      <c r="H3072"/>
      <c r="I3072"/>
      <c r="J3072"/>
    </row>
    <row r="3073" spans="1:10">
      <c r="A3073"/>
      <c r="B3073"/>
      <c r="C3073"/>
      <c r="D3073" s="877"/>
      <c r="E3073"/>
      <c r="F3073"/>
      <c r="G3073"/>
      <c r="H3073"/>
      <c r="I3073"/>
      <c r="J3073"/>
    </row>
    <row r="3074" spans="1:10">
      <c r="A3074"/>
      <c r="B3074"/>
      <c r="C3074"/>
      <c r="D3074" s="877"/>
      <c r="E3074"/>
      <c r="F3074"/>
      <c r="G3074"/>
      <c r="H3074"/>
      <c r="I3074"/>
      <c r="J3074"/>
    </row>
    <row r="3075" spans="1:10">
      <c r="A3075"/>
      <c r="B3075"/>
      <c r="C3075"/>
      <c r="D3075" s="877"/>
      <c r="E3075"/>
      <c r="F3075"/>
      <c r="G3075"/>
      <c r="H3075"/>
      <c r="I3075"/>
      <c r="J3075"/>
    </row>
    <row r="3076" spans="1:10">
      <c r="A3076"/>
      <c r="B3076"/>
      <c r="C3076"/>
      <c r="D3076" s="877"/>
      <c r="E3076"/>
      <c r="F3076"/>
      <c r="G3076"/>
      <c r="H3076"/>
      <c r="I3076"/>
      <c r="J3076"/>
    </row>
    <row r="3077" spans="1:10">
      <c r="A3077"/>
      <c r="B3077"/>
      <c r="C3077"/>
      <c r="D3077" s="877"/>
      <c r="E3077"/>
      <c r="F3077"/>
      <c r="G3077"/>
      <c r="H3077"/>
      <c r="I3077"/>
      <c r="J3077"/>
    </row>
    <row r="3078" spans="1:10">
      <c r="A3078"/>
      <c r="B3078"/>
      <c r="C3078"/>
      <c r="D3078" s="877"/>
      <c r="E3078"/>
      <c r="F3078"/>
      <c r="G3078"/>
      <c r="H3078"/>
      <c r="I3078"/>
      <c r="J3078"/>
    </row>
    <row r="3079" spans="1:10">
      <c r="A3079"/>
      <c r="B3079"/>
      <c r="C3079"/>
      <c r="D3079" s="877"/>
      <c r="E3079"/>
      <c r="F3079"/>
      <c r="G3079"/>
      <c r="H3079"/>
      <c r="I3079"/>
      <c r="J3079"/>
    </row>
    <row r="3080" spans="1:10">
      <c r="A3080"/>
      <c r="B3080"/>
      <c r="C3080"/>
      <c r="D3080" s="877"/>
      <c r="E3080"/>
      <c r="F3080"/>
      <c r="G3080"/>
      <c r="H3080"/>
      <c r="I3080"/>
      <c r="J3080"/>
    </row>
    <row r="3081" spans="1:10">
      <c r="A3081"/>
      <c r="B3081"/>
      <c r="C3081"/>
      <c r="D3081" s="877"/>
      <c r="E3081"/>
      <c r="F3081"/>
      <c r="G3081"/>
      <c r="H3081"/>
      <c r="I3081"/>
      <c r="J3081"/>
    </row>
    <row r="3082" spans="1:10">
      <c r="A3082"/>
      <c r="B3082"/>
      <c r="C3082"/>
      <c r="D3082" s="877"/>
      <c r="E3082"/>
      <c r="F3082"/>
      <c r="G3082"/>
      <c r="H3082"/>
      <c r="I3082"/>
      <c r="J3082"/>
    </row>
    <row r="3083" spans="1:10">
      <c r="A3083"/>
      <c r="B3083"/>
      <c r="C3083"/>
      <c r="D3083" s="877"/>
      <c r="E3083"/>
      <c r="F3083"/>
      <c r="G3083"/>
      <c r="H3083"/>
      <c r="I3083"/>
      <c r="J3083"/>
    </row>
    <row r="3084" spans="1:10">
      <c r="A3084"/>
      <c r="B3084"/>
      <c r="C3084"/>
      <c r="D3084" s="877"/>
      <c r="E3084"/>
      <c r="F3084"/>
      <c r="G3084"/>
      <c r="H3084"/>
      <c r="I3084"/>
      <c r="J3084"/>
    </row>
    <row r="3085" spans="1:10">
      <c r="A3085"/>
      <c r="B3085"/>
      <c r="C3085"/>
      <c r="D3085" s="877"/>
      <c r="E3085"/>
      <c r="F3085"/>
      <c r="G3085"/>
      <c r="H3085"/>
      <c r="I3085"/>
      <c r="J3085"/>
    </row>
    <row r="3086" spans="1:10">
      <c r="A3086"/>
      <c r="B3086"/>
      <c r="C3086"/>
      <c r="D3086" s="877"/>
      <c r="E3086"/>
      <c r="F3086"/>
      <c r="G3086"/>
      <c r="H3086"/>
      <c r="I3086"/>
      <c r="J3086"/>
    </row>
    <row r="3087" spans="1:10">
      <c r="A3087"/>
      <c r="B3087"/>
      <c r="C3087"/>
      <c r="D3087" s="877"/>
      <c r="E3087"/>
      <c r="F3087"/>
      <c r="G3087"/>
      <c r="H3087"/>
      <c r="I3087"/>
      <c r="J3087"/>
    </row>
    <row r="3088" spans="1:10">
      <c r="A3088"/>
      <c r="B3088"/>
      <c r="C3088"/>
      <c r="D3088" s="877"/>
      <c r="E3088"/>
      <c r="F3088"/>
      <c r="G3088"/>
      <c r="H3088"/>
      <c r="I3088"/>
      <c r="J3088"/>
    </row>
    <row r="3089" spans="1:10">
      <c r="A3089"/>
      <c r="B3089"/>
      <c r="C3089"/>
      <c r="D3089" s="877"/>
      <c r="E3089"/>
      <c r="F3089"/>
      <c r="G3089"/>
      <c r="H3089"/>
      <c r="I3089"/>
      <c r="J3089"/>
    </row>
    <row r="3090" spans="1:10">
      <c r="A3090"/>
      <c r="B3090"/>
      <c r="C3090"/>
      <c r="D3090" s="877"/>
      <c r="E3090"/>
      <c r="F3090"/>
      <c r="G3090"/>
      <c r="H3090"/>
      <c r="I3090"/>
      <c r="J3090"/>
    </row>
    <row r="3091" spans="1:10">
      <c r="A3091"/>
      <c r="B3091"/>
      <c r="C3091"/>
      <c r="D3091" s="877"/>
      <c r="E3091"/>
      <c r="F3091"/>
      <c r="G3091"/>
      <c r="H3091"/>
      <c r="I3091"/>
      <c r="J3091"/>
    </row>
    <row r="3092" spans="1:10">
      <c r="A3092"/>
      <c r="B3092"/>
      <c r="C3092"/>
      <c r="D3092" s="877"/>
      <c r="E3092"/>
      <c r="F3092"/>
      <c r="G3092"/>
      <c r="H3092"/>
      <c r="I3092"/>
      <c r="J3092"/>
    </row>
    <row r="3093" spans="1:10">
      <c r="A3093"/>
      <c r="B3093"/>
      <c r="C3093"/>
      <c r="D3093" s="877"/>
      <c r="E3093"/>
      <c r="F3093"/>
      <c r="G3093"/>
      <c r="H3093"/>
      <c r="I3093"/>
      <c r="J3093"/>
    </row>
    <row r="3094" spans="1:10">
      <c r="A3094"/>
      <c r="B3094"/>
      <c r="C3094"/>
      <c r="D3094" s="877"/>
      <c r="E3094"/>
      <c r="F3094"/>
      <c r="G3094"/>
      <c r="H3094"/>
      <c r="I3094"/>
      <c r="J3094"/>
    </row>
    <row r="3095" spans="1:10">
      <c r="A3095"/>
      <c r="B3095"/>
      <c r="C3095"/>
      <c r="D3095" s="877"/>
      <c r="E3095"/>
      <c r="F3095"/>
      <c r="G3095"/>
      <c r="H3095"/>
      <c r="I3095"/>
      <c r="J3095"/>
    </row>
    <row r="3096" spans="1:10">
      <c r="A3096"/>
      <c r="B3096"/>
      <c r="C3096"/>
      <c r="D3096" s="877"/>
      <c r="E3096"/>
      <c r="F3096"/>
      <c r="G3096"/>
      <c r="H3096"/>
      <c r="I3096"/>
      <c r="J3096"/>
    </row>
    <row r="3097" spans="1:10">
      <c r="A3097"/>
      <c r="B3097"/>
      <c r="C3097"/>
      <c r="D3097" s="877"/>
      <c r="E3097"/>
      <c r="F3097"/>
      <c r="G3097"/>
      <c r="H3097"/>
      <c r="I3097"/>
      <c r="J3097"/>
    </row>
    <row r="3098" spans="1:10">
      <c r="A3098"/>
      <c r="B3098"/>
      <c r="C3098"/>
      <c r="D3098" s="877"/>
      <c r="E3098"/>
      <c r="F3098"/>
      <c r="G3098"/>
      <c r="H3098"/>
      <c r="I3098"/>
      <c r="J3098"/>
    </row>
    <row r="3099" spans="1:10">
      <c r="A3099"/>
      <c r="B3099"/>
      <c r="C3099"/>
      <c r="D3099" s="877"/>
      <c r="E3099"/>
      <c r="F3099"/>
      <c r="G3099"/>
      <c r="H3099"/>
      <c r="I3099"/>
      <c r="J3099"/>
    </row>
    <row r="3100" spans="1:10">
      <c r="A3100"/>
      <c r="B3100"/>
      <c r="C3100"/>
      <c r="D3100" s="877"/>
      <c r="E3100"/>
      <c r="F3100"/>
      <c r="G3100"/>
      <c r="H3100"/>
      <c r="I3100"/>
      <c r="J3100"/>
    </row>
    <row r="3101" spans="1:10">
      <c r="A3101"/>
      <c r="B3101"/>
      <c r="C3101"/>
      <c r="D3101" s="877"/>
      <c r="E3101"/>
      <c r="F3101"/>
      <c r="G3101"/>
      <c r="H3101"/>
      <c r="I3101"/>
      <c r="J3101"/>
    </row>
    <row r="3102" spans="1:10">
      <c r="A3102"/>
      <c r="B3102"/>
      <c r="C3102"/>
      <c r="D3102" s="877"/>
      <c r="E3102"/>
      <c r="F3102"/>
      <c r="G3102"/>
      <c r="H3102"/>
      <c r="I3102"/>
      <c r="J3102"/>
    </row>
    <row r="3103" spans="1:10">
      <c r="A3103"/>
      <c r="B3103"/>
      <c r="C3103"/>
      <c r="D3103" s="877"/>
      <c r="E3103"/>
      <c r="F3103"/>
      <c r="G3103"/>
      <c r="H3103"/>
      <c r="I3103"/>
      <c r="J3103"/>
    </row>
    <row r="3104" spans="1:10">
      <c r="A3104"/>
      <c r="B3104"/>
      <c r="C3104"/>
      <c r="D3104" s="877"/>
      <c r="E3104"/>
      <c r="F3104"/>
      <c r="G3104"/>
      <c r="H3104"/>
      <c r="I3104"/>
      <c r="J3104"/>
    </row>
    <row r="3105" spans="1:10">
      <c r="A3105"/>
      <c r="B3105"/>
      <c r="C3105"/>
      <c r="D3105" s="877"/>
      <c r="E3105"/>
      <c r="F3105"/>
      <c r="G3105"/>
      <c r="H3105"/>
      <c r="I3105"/>
      <c r="J3105"/>
    </row>
    <row r="3106" spans="1:10">
      <c r="A3106"/>
      <c r="B3106"/>
      <c r="C3106"/>
      <c r="D3106" s="877"/>
      <c r="E3106"/>
      <c r="F3106"/>
      <c r="G3106"/>
      <c r="H3106"/>
      <c r="I3106"/>
      <c r="J3106"/>
    </row>
    <row r="3107" spans="1:10">
      <c r="A3107"/>
      <c r="B3107"/>
      <c r="C3107"/>
      <c r="D3107" s="877"/>
      <c r="E3107"/>
      <c r="F3107"/>
      <c r="G3107"/>
      <c r="H3107"/>
      <c r="I3107"/>
      <c r="J3107"/>
    </row>
    <row r="3108" spans="1:10">
      <c r="A3108"/>
      <c r="B3108"/>
      <c r="C3108"/>
      <c r="D3108" s="877"/>
      <c r="E3108"/>
      <c r="F3108"/>
      <c r="G3108"/>
      <c r="H3108"/>
      <c r="I3108"/>
      <c r="J3108"/>
    </row>
    <row r="3109" spans="1:10">
      <c r="A3109"/>
      <c r="B3109"/>
      <c r="C3109"/>
      <c r="D3109" s="877"/>
      <c r="E3109"/>
      <c r="F3109"/>
      <c r="G3109"/>
      <c r="H3109"/>
      <c r="I3109"/>
      <c r="J3109"/>
    </row>
    <row r="3110" spans="1:10">
      <c r="A3110"/>
      <c r="B3110"/>
      <c r="C3110"/>
      <c r="D3110" s="877"/>
      <c r="E3110"/>
      <c r="F3110"/>
      <c r="G3110"/>
      <c r="H3110"/>
      <c r="I3110"/>
      <c r="J3110"/>
    </row>
    <row r="3111" spans="1:10">
      <c r="A3111"/>
      <c r="B3111"/>
      <c r="C3111"/>
      <c r="D3111" s="877"/>
      <c r="E3111"/>
      <c r="F3111"/>
      <c r="G3111"/>
      <c r="H3111"/>
      <c r="I3111"/>
      <c r="J3111"/>
    </row>
    <row r="3112" spans="1:10">
      <c r="A3112"/>
      <c r="B3112"/>
      <c r="C3112"/>
      <c r="D3112" s="877"/>
      <c r="E3112"/>
      <c r="F3112"/>
      <c r="G3112"/>
      <c r="H3112"/>
      <c r="I3112"/>
      <c r="J3112"/>
    </row>
    <row r="3113" spans="1:10">
      <c r="A3113"/>
      <c r="B3113"/>
      <c r="C3113"/>
      <c r="D3113" s="877"/>
      <c r="E3113"/>
      <c r="F3113"/>
      <c r="G3113"/>
      <c r="H3113"/>
      <c r="I3113"/>
      <c r="J3113"/>
    </row>
    <row r="3114" spans="1:10">
      <c r="A3114"/>
      <c r="B3114"/>
      <c r="C3114"/>
      <c r="D3114" s="877"/>
      <c r="E3114"/>
      <c r="F3114"/>
      <c r="G3114"/>
      <c r="H3114"/>
      <c r="I3114"/>
      <c r="J3114"/>
    </row>
    <row r="3115" spans="1:10">
      <c r="A3115"/>
      <c r="B3115"/>
      <c r="C3115"/>
      <c r="D3115" s="877"/>
      <c r="E3115"/>
      <c r="F3115"/>
      <c r="G3115"/>
      <c r="H3115"/>
      <c r="I3115"/>
      <c r="J3115"/>
    </row>
    <row r="3116" spans="1:10">
      <c r="A3116"/>
      <c r="B3116"/>
      <c r="C3116"/>
      <c r="D3116" s="877"/>
      <c r="E3116"/>
      <c r="F3116"/>
      <c r="G3116"/>
      <c r="H3116"/>
      <c r="I3116"/>
      <c r="J3116"/>
    </row>
    <row r="3117" spans="1:10">
      <c r="A3117"/>
      <c r="B3117"/>
      <c r="C3117"/>
      <c r="D3117" s="877"/>
      <c r="E3117"/>
      <c r="F3117"/>
      <c r="G3117"/>
      <c r="H3117"/>
      <c r="I3117"/>
      <c r="J3117"/>
    </row>
    <row r="3118" spans="1:10">
      <c r="A3118"/>
      <c r="B3118"/>
      <c r="C3118"/>
      <c r="D3118" s="877"/>
      <c r="E3118"/>
      <c r="F3118"/>
      <c r="G3118"/>
      <c r="H3118"/>
      <c r="I3118"/>
      <c r="J3118"/>
    </row>
    <row r="3119" spans="1:10">
      <c r="A3119"/>
      <c r="B3119"/>
      <c r="C3119"/>
      <c r="D3119" s="877"/>
      <c r="E3119"/>
      <c r="F3119"/>
      <c r="G3119"/>
      <c r="H3119"/>
      <c r="I3119"/>
      <c r="J3119"/>
    </row>
    <row r="3120" spans="1:10">
      <c r="A3120"/>
      <c r="B3120"/>
      <c r="C3120"/>
      <c r="D3120" s="877"/>
      <c r="E3120"/>
      <c r="F3120"/>
      <c r="G3120"/>
      <c r="H3120"/>
      <c r="I3120"/>
      <c r="J3120"/>
    </row>
    <row r="3121" spans="1:10">
      <c r="A3121"/>
      <c r="B3121"/>
      <c r="C3121"/>
      <c r="D3121" s="877"/>
      <c r="E3121"/>
      <c r="F3121"/>
      <c r="G3121"/>
      <c r="H3121"/>
      <c r="I3121"/>
      <c r="J3121"/>
    </row>
    <row r="3122" spans="1:10">
      <c r="A3122"/>
      <c r="B3122"/>
      <c r="C3122"/>
      <c r="D3122" s="877"/>
      <c r="E3122"/>
      <c r="F3122"/>
      <c r="G3122"/>
      <c r="H3122"/>
      <c r="I3122"/>
      <c r="J3122"/>
    </row>
    <row r="3123" spans="1:10">
      <c r="A3123"/>
      <c r="B3123"/>
      <c r="C3123"/>
      <c r="D3123" s="877"/>
      <c r="E3123"/>
      <c r="F3123"/>
      <c r="G3123"/>
      <c r="H3123"/>
      <c r="I3123"/>
      <c r="J3123"/>
    </row>
    <row r="3124" spans="1:10">
      <c r="A3124"/>
      <c r="B3124"/>
      <c r="C3124"/>
      <c r="D3124" s="877"/>
      <c r="E3124"/>
      <c r="F3124"/>
      <c r="G3124"/>
      <c r="H3124"/>
      <c r="I3124"/>
      <c r="J3124"/>
    </row>
    <row r="3125" spans="1:10">
      <c r="A3125"/>
      <c r="B3125"/>
      <c r="C3125"/>
      <c r="D3125" s="877"/>
      <c r="E3125"/>
      <c r="F3125"/>
      <c r="G3125"/>
      <c r="H3125"/>
      <c r="I3125"/>
      <c r="J3125"/>
    </row>
    <row r="3126" spans="1:10">
      <c r="A3126"/>
      <c r="B3126"/>
      <c r="C3126"/>
      <c r="D3126" s="877"/>
      <c r="E3126"/>
      <c r="F3126"/>
      <c r="G3126"/>
      <c r="H3126"/>
      <c r="I3126"/>
      <c r="J3126"/>
    </row>
    <row r="3127" spans="1:10">
      <c r="A3127"/>
      <c r="B3127"/>
      <c r="C3127"/>
      <c r="D3127" s="877"/>
      <c r="E3127"/>
      <c r="F3127"/>
      <c r="G3127"/>
      <c r="H3127"/>
      <c r="I3127"/>
      <c r="J3127"/>
    </row>
    <row r="3128" spans="1:10">
      <c r="A3128"/>
      <c r="B3128"/>
      <c r="C3128"/>
      <c r="D3128" s="877"/>
      <c r="E3128"/>
      <c r="F3128"/>
      <c r="G3128"/>
      <c r="H3128"/>
      <c r="I3128"/>
      <c r="J3128"/>
    </row>
    <row r="3129" spans="1:10">
      <c r="A3129"/>
      <c r="B3129"/>
      <c r="C3129"/>
      <c r="D3129" s="877"/>
      <c r="E3129"/>
      <c r="F3129"/>
      <c r="G3129"/>
      <c r="H3129"/>
      <c r="I3129"/>
      <c r="J3129"/>
    </row>
    <row r="3130" spans="1:10">
      <c r="A3130"/>
      <c r="B3130"/>
      <c r="C3130"/>
      <c r="D3130" s="877"/>
      <c r="E3130"/>
      <c r="F3130"/>
      <c r="G3130"/>
      <c r="H3130"/>
      <c r="I3130"/>
      <c r="J3130"/>
    </row>
    <row r="3131" spans="1:10">
      <c r="A3131"/>
      <c r="B3131"/>
      <c r="C3131"/>
      <c r="D3131" s="877"/>
      <c r="E3131"/>
      <c r="F3131"/>
      <c r="G3131"/>
      <c r="H3131"/>
      <c r="I3131"/>
      <c r="J3131"/>
    </row>
    <row r="3132" spans="1:10">
      <c r="A3132"/>
      <c r="B3132"/>
      <c r="C3132"/>
      <c r="D3132" s="877"/>
      <c r="E3132"/>
      <c r="F3132"/>
      <c r="G3132"/>
      <c r="H3132"/>
      <c r="I3132"/>
      <c r="J3132"/>
    </row>
    <row r="3133" spans="1:10">
      <c r="A3133"/>
      <c r="B3133"/>
      <c r="C3133"/>
      <c r="D3133" s="877"/>
      <c r="E3133"/>
      <c r="F3133"/>
      <c r="G3133"/>
      <c r="H3133"/>
      <c r="I3133"/>
      <c r="J3133"/>
    </row>
    <row r="3134" spans="1:10">
      <c r="A3134"/>
      <c r="B3134"/>
      <c r="C3134"/>
      <c r="D3134" s="877"/>
      <c r="E3134"/>
      <c r="F3134"/>
      <c r="G3134"/>
      <c r="H3134"/>
      <c r="I3134"/>
      <c r="J3134"/>
    </row>
    <row r="3135" spans="1:10">
      <c r="A3135"/>
      <c r="B3135"/>
      <c r="C3135"/>
      <c r="D3135" s="877"/>
      <c r="E3135"/>
      <c r="F3135"/>
      <c r="G3135"/>
      <c r="H3135"/>
      <c r="I3135"/>
      <c r="J3135"/>
    </row>
    <row r="3136" spans="1:10">
      <c r="A3136"/>
      <c r="B3136"/>
      <c r="C3136"/>
      <c r="D3136" s="877"/>
      <c r="E3136"/>
      <c r="F3136"/>
      <c r="G3136"/>
      <c r="H3136"/>
      <c r="I3136"/>
      <c r="J3136"/>
    </row>
    <row r="3137" spans="1:10">
      <c r="A3137"/>
      <c r="B3137"/>
      <c r="C3137"/>
      <c r="D3137" s="877"/>
      <c r="E3137"/>
      <c r="F3137"/>
      <c r="G3137"/>
      <c r="H3137"/>
      <c r="I3137"/>
      <c r="J3137"/>
    </row>
    <row r="3138" spans="1:10">
      <c r="A3138"/>
      <c r="B3138"/>
      <c r="C3138"/>
      <c r="D3138" s="877"/>
      <c r="E3138"/>
      <c r="F3138"/>
      <c r="G3138"/>
      <c r="H3138"/>
      <c r="I3138"/>
      <c r="J3138"/>
    </row>
    <row r="3139" spans="1:10">
      <c r="A3139"/>
      <c r="B3139"/>
      <c r="C3139"/>
      <c r="D3139" s="877"/>
      <c r="E3139"/>
      <c r="F3139"/>
      <c r="G3139"/>
      <c r="H3139"/>
      <c r="I3139"/>
      <c r="J3139"/>
    </row>
    <row r="3140" spans="1:10">
      <c r="A3140"/>
      <c r="B3140"/>
      <c r="C3140"/>
      <c r="D3140" s="877"/>
      <c r="E3140"/>
      <c r="F3140"/>
      <c r="G3140"/>
      <c r="H3140"/>
      <c r="I3140"/>
      <c r="J3140"/>
    </row>
    <row r="3141" spans="1:10">
      <c r="A3141"/>
      <c r="B3141"/>
      <c r="C3141"/>
      <c r="D3141" s="877"/>
      <c r="E3141"/>
      <c r="F3141"/>
      <c r="G3141"/>
      <c r="H3141"/>
      <c r="I3141"/>
      <c r="J3141"/>
    </row>
    <row r="3142" spans="1:10">
      <c r="A3142"/>
      <c r="B3142"/>
      <c r="C3142"/>
      <c r="D3142" s="877"/>
      <c r="E3142"/>
      <c r="F3142"/>
      <c r="G3142"/>
      <c r="H3142"/>
      <c r="I3142"/>
      <c r="J3142"/>
    </row>
    <row r="3143" spans="1:10">
      <c r="A3143"/>
      <c r="B3143"/>
      <c r="C3143"/>
      <c r="D3143" s="877"/>
      <c r="E3143"/>
      <c r="F3143"/>
      <c r="G3143"/>
      <c r="H3143"/>
      <c r="I3143"/>
      <c r="J3143"/>
    </row>
    <row r="3144" spans="1:10">
      <c r="A3144"/>
      <c r="B3144"/>
      <c r="C3144"/>
      <c r="D3144" s="877"/>
      <c r="E3144"/>
      <c r="F3144"/>
      <c r="G3144"/>
      <c r="H3144"/>
      <c r="I3144"/>
      <c r="J3144"/>
    </row>
    <row r="3145" spans="1:10">
      <c r="A3145"/>
      <c r="B3145"/>
      <c r="C3145"/>
      <c r="D3145" s="877"/>
      <c r="E3145"/>
      <c r="F3145"/>
      <c r="G3145"/>
      <c r="H3145"/>
      <c r="I3145"/>
      <c r="J3145"/>
    </row>
    <row r="3146" spans="1:10">
      <c r="A3146"/>
      <c r="B3146"/>
      <c r="C3146"/>
      <c r="D3146" s="877"/>
      <c r="E3146"/>
      <c r="F3146"/>
      <c r="G3146"/>
      <c r="H3146"/>
      <c r="I3146"/>
      <c r="J3146"/>
    </row>
    <row r="3147" spans="1:10">
      <c r="A3147"/>
      <c r="B3147"/>
      <c r="C3147"/>
      <c r="D3147" s="877"/>
      <c r="E3147"/>
      <c r="F3147"/>
      <c r="G3147"/>
      <c r="H3147"/>
      <c r="I3147"/>
      <c r="J3147"/>
    </row>
    <row r="3148" spans="1:10">
      <c r="A3148"/>
      <c r="B3148"/>
      <c r="C3148"/>
      <c r="D3148" s="877"/>
      <c r="E3148"/>
      <c r="F3148"/>
      <c r="G3148"/>
      <c r="H3148"/>
      <c r="I3148"/>
      <c r="J3148"/>
    </row>
    <row r="3149" spans="1:10">
      <c r="A3149"/>
      <c r="B3149"/>
      <c r="C3149"/>
      <c r="D3149" s="877"/>
      <c r="E3149"/>
      <c r="F3149"/>
      <c r="G3149"/>
      <c r="H3149"/>
      <c r="I3149"/>
      <c r="J3149"/>
    </row>
    <row r="3150" spans="1:10">
      <c r="A3150"/>
      <c r="B3150"/>
      <c r="C3150"/>
      <c r="D3150" s="877"/>
      <c r="E3150"/>
      <c r="F3150"/>
      <c r="G3150"/>
      <c r="H3150"/>
      <c r="I3150"/>
      <c r="J3150"/>
    </row>
    <row r="3151" spans="1:10">
      <c r="A3151"/>
      <c r="B3151"/>
      <c r="C3151"/>
      <c r="D3151" s="877"/>
      <c r="E3151"/>
      <c r="F3151"/>
      <c r="G3151"/>
      <c r="H3151"/>
      <c r="I3151"/>
      <c r="J3151"/>
    </row>
    <row r="3152" spans="1:10">
      <c r="A3152"/>
      <c r="B3152"/>
      <c r="C3152"/>
      <c r="D3152" s="877"/>
      <c r="E3152"/>
      <c r="F3152"/>
      <c r="G3152"/>
      <c r="H3152"/>
      <c r="I3152"/>
      <c r="J3152"/>
    </row>
    <row r="3153" spans="1:10">
      <c r="A3153"/>
      <c r="B3153"/>
      <c r="C3153"/>
      <c r="D3153" s="877"/>
      <c r="E3153"/>
      <c r="F3153"/>
      <c r="G3153"/>
      <c r="H3153"/>
      <c r="I3153"/>
      <c r="J3153"/>
    </row>
    <row r="3154" spans="1:10">
      <c r="A3154"/>
      <c r="B3154"/>
      <c r="C3154"/>
      <c r="D3154" s="877"/>
      <c r="E3154"/>
      <c r="F3154"/>
      <c r="G3154"/>
      <c r="H3154"/>
      <c r="I3154"/>
      <c r="J3154"/>
    </row>
    <row r="3155" spans="1:10">
      <c r="A3155"/>
      <c r="B3155"/>
      <c r="C3155"/>
      <c r="D3155" s="877"/>
      <c r="E3155"/>
      <c r="F3155"/>
      <c r="G3155"/>
      <c r="H3155"/>
      <c r="I3155"/>
      <c r="J3155"/>
    </row>
    <row r="3156" spans="1:10">
      <c r="A3156"/>
      <c r="B3156"/>
      <c r="C3156"/>
      <c r="D3156" s="877"/>
      <c r="E3156"/>
      <c r="F3156"/>
      <c r="G3156"/>
      <c r="H3156"/>
      <c r="I3156"/>
      <c r="J3156"/>
    </row>
    <row r="3157" spans="1:10">
      <c r="A3157"/>
      <c r="B3157"/>
      <c r="C3157"/>
      <c r="D3157" s="877"/>
      <c r="E3157"/>
      <c r="F3157"/>
      <c r="G3157"/>
      <c r="H3157"/>
      <c r="I3157"/>
      <c r="J3157"/>
    </row>
    <row r="3158" spans="1:10">
      <c r="A3158"/>
      <c r="B3158"/>
      <c r="C3158"/>
      <c r="D3158" s="877"/>
      <c r="E3158"/>
      <c r="F3158"/>
      <c r="G3158"/>
      <c r="H3158"/>
      <c r="I3158"/>
      <c r="J3158"/>
    </row>
    <row r="3159" spans="1:10">
      <c r="A3159"/>
      <c r="B3159"/>
      <c r="C3159"/>
      <c r="D3159" s="877"/>
      <c r="E3159"/>
      <c r="F3159"/>
      <c r="G3159"/>
      <c r="H3159"/>
      <c r="I3159"/>
      <c r="J3159"/>
    </row>
    <row r="3160" spans="1:10">
      <c r="A3160"/>
      <c r="B3160"/>
      <c r="C3160"/>
      <c r="D3160" s="877"/>
      <c r="E3160"/>
      <c r="F3160"/>
      <c r="G3160"/>
      <c r="H3160"/>
      <c r="I3160"/>
      <c r="J3160"/>
    </row>
    <row r="3161" spans="1:10">
      <c r="A3161"/>
      <c r="B3161"/>
      <c r="C3161"/>
      <c r="D3161" s="877"/>
      <c r="E3161"/>
      <c r="F3161"/>
      <c r="G3161"/>
      <c r="H3161"/>
      <c r="I3161"/>
      <c r="J3161"/>
    </row>
    <row r="3162" spans="1:10">
      <c r="A3162"/>
      <c r="B3162"/>
      <c r="C3162"/>
      <c r="D3162" s="877"/>
      <c r="E3162"/>
      <c r="F3162"/>
      <c r="G3162"/>
      <c r="H3162"/>
      <c r="I3162"/>
      <c r="J3162"/>
    </row>
    <row r="3163" spans="1:10">
      <c r="A3163"/>
      <c r="B3163"/>
      <c r="C3163"/>
      <c r="D3163" s="877"/>
      <c r="E3163"/>
      <c r="F3163"/>
      <c r="G3163"/>
      <c r="H3163"/>
      <c r="I3163"/>
      <c r="J3163"/>
    </row>
    <row r="3164" spans="1:10">
      <c r="A3164"/>
      <c r="B3164"/>
      <c r="C3164"/>
      <c r="D3164" s="877"/>
      <c r="E3164"/>
      <c r="F3164"/>
      <c r="G3164"/>
      <c r="H3164"/>
      <c r="I3164"/>
      <c r="J3164"/>
    </row>
    <row r="3165" spans="1:10">
      <c r="A3165"/>
      <c r="B3165"/>
      <c r="C3165"/>
      <c r="D3165" s="877"/>
      <c r="E3165"/>
      <c r="F3165"/>
      <c r="G3165"/>
      <c r="H3165"/>
      <c r="I3165"/>
      <c r="J3165"/>
    </row>
    <row r="3166" spans="1:10">
      <c r="A3166"/>
      <c r="B3166"/>
      <c r="C3166"/>
      <c r="D3166" s="877"/>
      <c r="E3166"/>
      <c r="F3166"/>
      <c r="G3166"/>
      <c r="H3166"/>
      <c r="I3166"/>
      <c r="J3166"/>
    </row>
    <row r="3167" spans="1:10">
      <c r="A3167"/>
      <c r="B3167"/>
      <c r="C3167"/>
      <c r="D3167" s="877"/>
      <c r="E3167"/>
      <c r="F3167"/>
      <c r="G3167"/>
      <c r="H3167"/>
      <c r="I3167"/>
      <c r="J3167"/>
    </row>
    <row r="3168" spans="1:10">
      <c r="A3168"/>
      <c r="B3168"/>
      <c r="C3168"/>
      <c r="D3168" s="877"/>
      <c r="E3168"/>
      <c r="F3168"/>
      <c r="G3168"/>
      <c r="H3168"/>
      <c r="I3168"/>
      <c r="J3168"/>
    </row>
    <row r="3169" spans="1:10">
      <c r="A3169"/>
      <c r="B3169"/>
      <c r="C3169"/>
      <c r="D3169" s="877"/>
      <c r="E3169"/>
      <c r="F3169"/>
      <c r="G3169"/>
      <c r="H3169"/>
      <c r="I3169"/>
      <c r="J3169"/>
    </row>
    <row r="3170" spans="1:10">
      <c r="A3170"/>
      <c r="B3170"/>
      <c r="C3170"/>
      <c r="D3170" s="877"/>
      <c r="E3170"/>
      <c r="F3170"/>
      <c r="G3170"/>
      <c r="H3170"/>
      <c r="I3170"/>
      <c r="J3170"/>
    </row>
    <row r="3171" spans="1:10">
      <c r="A3171"/>
      <c r="B3171"/>
      <c r="C3171"/>
      <c r="D3171" s="877"/>
      <c r="E3171"/>
      <c r="F3171"/>
      <c r="G3171"/>
      <c r="H3171"/>
      <c r="I3171"/>
      <c r="J3171"/>
    </row>
    <row r="3172" spans="1:10">
      <c r="A3172"/>
      <c r="B3172"/>
      <c r="C3172"/>
      <c r="D3172" s="877"/>
      <c r="E3172"/>
      <c r="F3172"/>
      <c r="G3172"/>
      <c r="H3172"/>
      <c r="I3172"/>
      <c r="J3172"/>
    </row>
    <row r="3173" spans="1:10">
      <c r="A3173"/>
      <c r="B3173"/>
      <c r="C3173"/>
      <c r="D3173" s="877"/>
      <c r="E3173"/>
      <c r="F3173"/>
      <c r="G3173"/>
      <c r="H3173"/>
      <c r="I3173"/>
      <c r="J3173"/>
    </row>
    <row r="3174" spans="1:10">
      <c r="A3174"/>
      <c r="B3174"/>
      <c r="C3174"/>
      <c r="D3174" s="877"/>
      <c r="E3174"/>
      <c r="F3174"/>
      <c r="G3174"/>
      <c r="H3174"/>
      <c r="I3174"/>
      <c r="J3174"/>
    </row>
    <row r="3175" spans="1:10">
      <c r="A3175"/>
      <c r="B3175"/>
      <c r="C3175"/>
      <c r="D3175" s="877"/>
      <c r="E3175"/>
      <c r="F3175"/>
      <c r="G3175"/>
      <c r="H3175"/>
      <c r="I3175"/>
      <c r="J3175"/>
    </row>
    <row r="3176" spans="1:10">
      <c r="A3176"/>
      <c r="B3176"/>
      <c r="C3176"/>
      <c r="D3176" s="877"/>
      <c r="E3176"/>
      <c r="F3176"/>
      <c r="G3176"/>
      <c r="H3176"/>
      <c r="I3176"/>
      <c r="J3176"/>
    </row>
    <row r="3177" spans="1:10">
      <c r="A3177"/>
      <c r="B3177"/>
      <c r="C3177"/>
      <c r="D3177" s="877"/>
      <c r="E3177"/>
      <c r="F3177"/>
      <c r="G3177"/>
      <c r="H3177"/>
      <c r="I3177"/>
      <c r="J3177"/>
    </row>
    <row r="3178" spans="1:10">
      <c r="A3178"/>
      <c r="B3178"/>
      <c r="C3178"/>
      <c r="D3178" s="877"/>
      <c r="E3178"/>
      <c r="F3178"/>
      <c r="G3178"/>
      <c r="H3178"/>
      <c r="I3178"/>
      <c r="J3178"/>
    </row>
    <row r="3179" spans="1:10">
      <c r="A3179"/>
      <c r="B3179"/>
      <c r="C3179"/>
      <c r="D3179" s="877"/>
      <c r="E3179"/>
      <c r="F3179"/>
      <c r="G3179"/>
      <c r="H3179"/>
      <c r="I3179"/>
      <c r="J3179"/>
    </row>
    <row r="3180" spans="1:10">
      <c r="A3180"/>
      <c r="B3180"/>
      <c r="C3180"/>
      <c r="D3180" s="877"/>
      <c r="E3180"/>
      <c r="F3180"/>
      <c r="G3180"/>
      <c r="H3180"/>
      <c r="I3180"/>
      <c r="J3180"/>
    </row>
    <row r="3181" spans="1:10">
      <c r="A3181"/>
      <c r="B3181"/>
      <c r="C3181"/>
      <c r="D3181" s="877"/>
      <c r="E3181"/>
      <c r="F3181"/>
      <c r="G3181"/>
      <c r="H3181"/>
      <c r="I3181"/>
      <c r="J3181"/>
    </row>
    <row r="3182" spans="1:10">
      <c r="A3182"/>
      <c r="B3182"/>
      <c r="C3182"/>
      <c r="D3182" s="877"/>
      <c r="E3182"/>
      <c r="F3182"/>
      <c r="G3182"/>
      <c r="H3182"/>
      <c r="I3182"/>
      <c r="J3182"/>
    </row>
    <row r="3183" spans="1:10">
      <c r="A3183"/>
      <c r="B3183"/>
      <c r="C3183"/>
      <c r="D3183" s="877"/>
      <c r="E3183"/>
      <c r="F3183"/>
      <c r="G3183"/>
      <c r="H3183"/>
      <c r="I3183"/>
      <c r="J3183"/>
    </row>
    <row r="3184" spans="1:10">
      <c r="A3184"/>
      <c r="B3184"/>
      <c r="C3184"/>
      <c r="D3184" s="877"/>
      <c r="E3184"/>
      <c r="F3184"/>
      <c r="G3184"/>
      <c r="H3184"/>
      <c r="I3184"/>
      <c r="J3184"/>
    </row>
    <row r="3185" spans="1:10">
      <c r="A3185"/>
      <c r="B3185"/>
      <c r="C3185"/>
      <c r="D3185" s="877"/>
      <c r="E3185"/>
      <c r="F3185"/>
      <c r="G3185"/>
      <c r="H3185"/>
      <c r="I3185"/>
      <c r="J3185"/>
    </row>
    <row r="3186" spans="1:10">
      <c r="A3186"/>
      <c r="B3186"/>
      <c r="C3186"/>
      <c r="D3186" s="877"/>
      <c r="E3186"/>
      <c r="F3186"/>
      <c r="G3186"/>
      <c r="H3186"/>
      <c r="I3186"/>
      <c r="J3186"/>
    </row>
    <row r="3187" spans="1:10">
      <c r="A3187"/>
      <c r="B3187"/>
      <c r="C3187"/>
      <c r="D3187" s="877"/>
      <c r="E3187"/>
      <c r="F3187"/>
      <c r="G3187"/>
      <c r="H3187"/>
      <c r="I3187"/>
      <c r="J3187"/>
    </row>
    <row r="3188" spans="1:10">
      <c r="A3188"/>
      <c r="B3188"/>
      <c r="C3188"/>
      <c r="D3188" s="877"/>
      <c r="E3188"/>
      <c r="F3188"/>
      <c r="G3188"/>
      <c r="H3188"/>
      <c r="I3188"/>
      <c r="J3188"/>
    </row>
    <row r="3189" spans="1:10">
      <c r="A3189"/>
      <c r="B3189"/>
      <c r="C3189"/>
      <c r="D3189" s="877"/>
      <c r="E3189"/>
      <c r="F3189"/>
      <c r="G3189"/>
      <c r="H3189"/>
      <c r="I3189"/>
      <c r="J3189"/>
    </row>
    <row r="3190" spans="1:10">
      <c r="A3190"/>
      <c r="B3190"/>
      <c r="C3190"/>
      <c r="D3190" s="877"/>
      <c r="E3190"/>
      <c r="F3190"/>
      <c r="G3190"/>
      <c r="H3190"/>
      <c r="I3190"/>
      <c r="J3190"/>
    </row>
    <row r="3191" spans="1:10">
      <c r="A3191"/>
      <c r="B3191"/>
      <c r="C3191"/>
      <c r="D3191" s="877"/>
      <c r="E3191"/>
      <c r="F3191"/>
      <c r="G3191"/>
      <c r="H3191"/>
      <c r="I3191"/>
      <c r="J3191"/>
    </row>
    <row r="3192" spans="1:10">
      <c r="A3192"/>
      <c r="B3192"/>
      <c r="C3192"/>
      <c r="D3192" s="877"/>
      <c r="E3192"/>
      <c r="F3192"/>
      <c r="G3192"/>
      <c r="H3192"/>
      <c r="I3192"/>
      <c r="J3192"/>
    </row>
    <row r="3193" spans="1:10">
      <c r="A3193"/>
      <c r="B3193"/>
      <c r="C3193"/>
      <c r="D3193" s="877"/>
      <c r="E3193"/>
      <c r="F3193"/>
      <c r="G3193"/>
      <c r="H3193"/>
      <c r="I3193"/>
      <c r="J3193"/>
    </row>
    <row r="3194" spans="1:10">
      <c r="A3194"/>
      <c r="B3194"/>
      <c r="C3194"/>
      <c r="D3194" s="877"/>
      <c r="E3194"/>
      <c r="F3194"/>
      <c r="G3194"/>
      <c r="H3194"/>
      <c r="I3194"/>
      <c r="J3194"/>
    </row>
    <row r="3195" spans="1:10">
      <c r="A3195"/>
      <c r="B3195"/>
      <c r="C3195"/>
      <c r="D3195" s="877"/>
      <c r="E3195"/>
      <c r="F3195"/>
      <c r="G3195"/>
      <c r="H3195"/>
      <c r="I3195"/>
      <c r="J3195"/>
    </row>
    <row r="3196" spans="1:10">
      <c r="A3196"/>
      <c r="B3196"/>
      <c r="C3196"/>
      <c r="D3196" s="877"/>
      <c r="E3196"/>
      <c r="F3196"/>
      <c r="G3196"/>
      <c r="H3196"/>
      <c r="I3196"/>
      <c r="J3196"/>
    </row>
    <row r="3197" spans="1:10">
      <c r="A3197"/>
      <c r="B3197"/>
      <c r="C3197"/>
      <c r="D3197" s="877"/>
      <c r="E3197"/>
      <c r="F3197"/>
      <c r="G3197"/>
      <c r="H3197"/>
      <c r="I3197"/>
      <c r="J3197"/>
    </row>
    <row r="3198" spans="1:10">
      <c r="A3198"/>
      <c r="B3198"/>
      <c r="C3198"/>
      <c r="D3198" s="877"/>
      <c r="E3198"/>
      <c r="F3198"/>
      <c r="G3198"/>
      <c r="H3198"/>
      <c r="I3198"/>
      <c r="J3198"/>
    </row>
    <row r="3199" spans="1:10">
      <c r="A3199"/>
      <c r="B3199"/>
      <c r="C3199"/>
      <c r="D3199" s="877"/>
      <c r="E3199"/>
      <c r="F3199"/>
      <c r="G3199"/>
      <c r="H3199"/>
      <c r="I3199"/>
      <c r="J3199"/>
    </row>
    <row r="3200" spans="1:10">
      <c r="A3200"/>
      <c r="B3200"/>
      <c r="C3200"/>
      <c r="D3200" s="877"/>
      <c r="E3200"/>
      <c r="F3200"/>
      <c r="G3200"/>
      <c r="H3200"/>
      <c r="I3200"/>
      <c r="J3200"/>
    </row>
    <row r="3201" spans="1:10">
      <c r="A3201"/>
      <c r="B3201"/>
      <c r="C3201"/>
      <c r="D3201" s="877"/>
      <c r="E3201"/>
      <c r="F3201"/>
      <c r="G3201"/>
      <c r="H3201"/>
      <c r="I3201"/>
      <c r="J3201"/>
    </row>
    <row r="3202" spans="1:10">
      <c r="A3202"/>
      <c r="B3202"/>
      <c r="C3202"/>
      <c r="D3202" s="877"/>
      <c r="E3202"/>
      <c r="F3202"/>
      <c r="G3202"/>
      <c r="H3202"/>
      <c r="I3202"/>
      <c r="J3202"/>
    </row>
    <row r="3203" spans="1:10">
      <c r="A3203"/>
      <c r="B3203"/>
      <c r="C3203"/>
      <c r="D3203" s="877"/>
      <c r="E3203"/>
      <c r="F3203"/>
      <c r="G3203"/>
      <c r="H3203"/>
      <c r="I3203"/>
      <c r="J3203"/>
    </row>
    <row r="3204" spans="1:10">
      <c r="A3204"/>
      <c r="B3204"/>
      <c r="C3204"/>
      <c r="D3204" s="877"/>
      <c r="E3204"/>
      <c r="F3204"/>
      <c r="G3204"/>
      <c r="H3204"/>
      <c r="I3204"/>
      <c r="J3204"/>
    </row>
    <row r="3205" spans="1:10">
      <c r="A3205"/>
      <c r="B3205"/>
      <c r="C3205"/>
      <c r="D3205" s="877"/>
      <c r="E3205"/>
      <c r="F3205"/>
      <c r="G3205"/>
      <c r="H3205"/>
      <c r="I3205"/>
      <c r="J3205"/>
    </row>
    <row r="3206" spans="1:10">
      <c r="A3206"/>
      <c r="B3206"/>
      <c r="C3206"/>
      <c r="D3206" s="877"/>
      <c r="E3206"/>
      <c r="F3206"/>
      <c r="G3206"/>
      <c r="H3206"/>
      <c r="I3206"/>
      <c r="J3206"/>
    </row>
    <row r="3207" spans="1:10">
      <c r="A3207"/>
      <c r="B3207"/>
      <c r="C3207"/>
      <c r="D3207" s="877"/>
      <c r="E3207"/>
      <c r="F3207"/>
      <c r="G3207"/>
      <c r="H3207"/>
      <c r="I3207"/>
      <c r="J3207"/>
    </row>
    <row r="3208" spans="1:10">
      <c r="A3208"/>
      <c r="B3208"/>
      <c r="C3208"/>
      <c r="D3208" s="877"/>
      <c r="E3208"/>
      <c r="F3208"/>
      <c r="G3208"/>
      <c r="H3208"/>
      <c r="I3208"/>
      <c r="J3208"/>
    </row>
    <row r="3209" spans="1:10">
      <c r="A3209"/>
      <c r="B3209"/>
      <c r="C3209"/>
      <c r="D3209" s="877"/>
      <c r="E3209"/>
      <c r="F3209"/>
      <c r="G3209"/>
      <c r="H3209"/>
      <c r="I3209"/>
      <c r="J3209"/>
    </row>
    <row r="3210" spans="1:10">
      <c r="A3210"/>
      <c r="B3210"/>
      <c r="C3210"/>
      <c r="D3210" s="877"/>
      <c r="E3210"/>
      <c r="F3210"/>
      <c r="G3210"/>
      <c r="H3210"/>
      <c r="I3210"/>
      <c r="J3210"/>
    </row>
    <row r="3211" spans="1:10">
      <c r="A3211"/>
      <c r="B3211"/>
      <c r="C3211"/>
      <c r="D3211" s="877"/>
      <c r="E3211"/>
      <c r="F3211"/>
      <c r="G3211"/>
      <c r="H3211"/>
      <c r="I3211"/>
      <c r="J3211"/>
    </row>
    <row r="3212" spans="1:10">
      <c r="A3212"/>
      <c r="B3212"/>
      <c r="C3212"/>
      <c r="D3212" s="877"/>
      <c r="E3212"/>
      <c r="F3212"/>
      <c r="G3212"/>
      <c r="H3212"/>
      <c r="I3212"/>
      <c r="J3212"/>
    </row>
    <row r="3213" spans="1:10">
      <c r="A3213"/>
      <c r="B3213"/>
      <c r="C3213"/>
      <c r="D3213" s="877"/>
      <c r="E3213"/>
      <c r="F3213"/>
      <c r="G3213"/>
      <c r="H3213"/>
      <c r="I3213"/>
      <c r="J3213"/>
    </row>
    <row r="3214" spans="1:10">
      <c r="A3214"/>
      <c r="B3214"/>
      <c r="C3214"/>
      <c r="D3214" s="877"/>
      <c r="E3214"/>
      <c r="F3214"/>
      <c r="G3214"/>
      <c r="H3214"/>
      <c r="I3214"/>
      <c r="J3214"/>
    </row>
    <row r="3215" spans="1:10">
      <c r="A3215"/>
      <c r="B3215"/>
      <c r="C3215"/>
      <c r="D3215" s="877"/>
      <c r="E3215"/>
      <c r="F3215"/>
      <c r="G3215"/>
      <c r="H3215"/>
      <c r="I3215"/>
      <c r="J3215"/>
    </row>
    <row r="3216" spans="1:10">
      <c r="A3216"/>
      <c r="B3216"/>
      <c r="C3216"/>
      <c r="D3216" s="877"/>
      <c r="E3216"/>
      <c r="F3216"/>
      <c r="G3216"/>
      <c r="H3216"/>
      <c r="I3216"/>
      <c r="J3216"/>
    </row>
    <row r="3217" spans="1:10">
      <c r="A3217"/>
      <c r="B3217"/>
      <c r="C3217"/>
      <c r="D3217" s="877"/>
      <c r="E3217"/>
      <c r="F3217"/>
      <c r="G3217"/>
      <c r="H3217"/>
      <c r="I3217"/>
      <c r="J3217"/>
    </row>
    <row r="3218" spans="1:10">
      <c r="A3218"/>
      <c r="B3218"/>
      <c r="C3218"/>
      <c r="D3218" s="877"/>
      <c r="E3218"/>
      <c r="F3218"/>
      <c r="G3218"/>
      <c r="H3218"/>
      <c r="I3218"/>
      <c r="J3218"/>
    </row>
    <row r="3219" spans="1:10">
      <c r="A3219"/>
      <c r="B3219"/>
      <c r="C3219"/>
      <c r="D3219" s="877"/>
      <c r="E3219"/>
      <c r="F3219"/>
      <c r="G3219"/>
      <c r="H3219"/>
      <c r="I3219"/>
      <c r="J3219"/>
    </row>
    <row r="3220" spans="1:10">
      <c r="A3220"/>
      <c r="B3220"/>
      <c r="C3220"/>
      <c r="D3220" s="877"/>
      <c r="E3220"/>
      <c r="F3220"/>
      <c r="G3220"/>
      <c r="H3220"/>
      <c r="I3220"/>
      <c r="J3220"/>
    </row>
    <row r="3221" spans="1:10">
      <c r="A3221"/>
      <c r="B3221"/>
      <c r="C3221"/>
      <c r="D3221" s="877"/>
      <c r="E3221"/>
      <c r="F3221"/>
      <c r="G3221"/>
      <c r="H3221"/>
      <c r="I3221"/>
      <c r="J3221"/>
    </row>
    <row r="3222" spans="1:10">
      <c r="A3222"/>
      <c r="B3222"/>
      <c r="C3222"/>
      <c r="D3222" s="877"/>
      <c r="E3222"/>
      <c r="F3222"/>
      <c r="G3222"/>
      <c r="H3222"/>
      <c r="I3222"/>
      <c r="J3222"/>
    </row>
    <row r="3223" spans="1:10">
      <c r="A3223"/>
      <c r="B3223"/>
      <c r="C3223"/>
      <c r="D3223" s="877"/>
      <c r="E3223"/>
      <c r="F3223"/>
      <c r="G3223"/>
      <c r="H3223"/>
      <c r="I3223"/>
      <c r="J3223"/>
    </row>
    <row r="3224" spans="1:10">
      <c r="A3224"/>
      <c r="B3224"/>
      <c r="C3224"/>
      <c r="D3224" s="877"/>
      <c r="E3224"/>
      <c r="F3224"/>
      <c r="G3224"/>
      <c r="H3224"/>
      <c r="I3224"/>
      <c r="J3224"/>
    </row>
    <row r="3225" spans="1:10">
      <c r="A3225"/>
      <c r="B3225"/>
      <c r="C3225"/>
      <c r="D3225" s="877"/>
      <c r="E3225"/>
      <c r="F3225"/>
      <c r="G3225"/>
      <c r="H3225"/>
      <c r="I3225"/>
      <c r="J3225"/>
    </row>
    <row r="3226" spans="1:10">
      <c r="A3226"/>
      <c r="B3226"/>
      <c r="C3226"/>
      <c r="D3226" s="877"/>
      <c r="E3226"/>
      <c r="F3226"/>
      <c r="G3226"/>
      <c r="H3226"/>
      <c r="I3226"/>
      <c r="J3226"/>
    </row>
    <row r="3227" spans="1:10">
      <c r="A3227"/>
      <c r="B3227"/>
      <c r="C3227"/>
      <c r="D3227" s="877"/>
      <c r="E3227"/>
      <c r="F3227"/>
      <c r="G3227"/>
      <c r="H3227"/>
      <c r="I3227"/>
      <c r="J3227"/>
    </row>
    <row r="3228" spans="1:10">
      <c r="A3228"/>
      <c r="B3228"/>
      <c r="C3228"/>
      <c r="D3228" s="877"/>
      <c r="E3228"/>
      <c r="F3228"/>
      <c r="G3228"/>
      <c r="H3228"/>
      <c r="I3228"/>
      <c r="J3228"/>
    </row>
    <row r="3229" spans="1:10">
      <c r="A3229"/>
      <c r="B3229"/>
      <c r="C3229"/>
      <c r="D3229" s="877"/>
      <c r="E3229"/>
      <c r="F3229"/>
      <c r="G3229"/>
      <c r="H3229"/>
      <c r="I3229"/>
      <c r="J3229"/>
    </row>
    <row r="3230" spans="1:10">
      <c r="A3230"/>
      <c r="B3230"/>
      <c r="C3230"/>
      <c r="D3230" s="877"/>
      <c r="E3230"/>
      <c r="F3230"/>
      <c r="G3230"/>
      <c r="H3230"/>
      <c r="I3230"/>
      <c r="J3230"/>
    </row>
    <row r="3231" spans="1:10">
      <c r="A3231"/>
      <c r="B3231"/>
      <c r="C3231"/>
      <c r="D3231" s="877"/>
      <c r="E3231"/>
      <c r="F3231"/>
      <c r="G3231"/>
      <c r="H3231"/>
      <c r="I3231"/>
      <c r="J3231"/>
    </row>
    <row r="3232" spans="1:10">
      <c r="A3232"/>
      <c r="B3232"/>
      <c r="C3232"/>
      <c r="D3232" s="877"/>
      <c r="E3232"/>
      <c r="F3232"/>
      <c r="G3232"/>
      <c r="H3232"/>
      <c r="I3232"/>
      <c r="J3232"/>
    </row>
    <row r="3233" spans="1:10">
      <c r="A3233"/>
      <c r="B3233"/>
      <c r="C3233"/>
      <c r="D3233" s="877"/>
      <c r="E3233"/>
      <c r="F3233"/>
      <c r="G3233"/>
      <c r="H3233"/>
      <c r="I3233"/>
      <c r="J3233"/>
    </row>
    <row r="3234" spans="1:10">
      <c r="A3234"/>
      <c r="B3234"/>
      <c r="C3234"/>
      <c r="D3234" s="877"/>
      <c r="E3234"/>
      <c r="F3234"/>
      <c r="G3234"/>
      <c r="H3234"/>
      <c r="I3234"/>
      <c r="J3234"/>
    </row>
    <row r="3235" spans="1:10">
      <c r="A3235"/>
      <c r="B3235"/>
      <c r="C3235"/>
      <c r="D3235" s="877"/>
      <c r="E3235"/>
      <c r="F3235"/>
      <c r="G3235"/>
      <c r="H3235"/>
      <c r="I3235"/>
      <c r="J3235"/>
    </row>
    <row r="3236" spans="1:10">
      <c r="A3236"/>
      <c r="B3236"/>
      <c r="C3236"/>
      <c r="D3236" s="877"/>
      <c r="E3236"/>
      <c r="F3236"/>
      <c r="G3236"/>
      <c r="H3236"/>
      <c r="I3236"/>
      <c r="J3236"/>
    </row>
    <row r="3237" spans="1:10">
      <c r="A3237"/>
      <c r="B3237"/>
      <c r="C3237"/>
      <c r="D3237" s="877"/>
      <c r="E3237"/>
      <c r="F3237"/>
      <c r="G3237"/>
      <c r="H3237"/>
      <c r="I3237"/>
      <c r="J3237"/>
    </row>
    <row r="3238" spans="1:10">
      <c r="A3238"/>
      <c r="B3238"/>
      <c r="C3238"/>
      <c r="D3238" s="877"/>
      <c r="E3238"/>
      <c r="F3238"/>
      <c r="G3238"/>
      <c r="H3238"/>
      <c r="I3238"/>
      <c r="J3238"/>
    </row>
    <row r="3239" spans="1:10">
      <c r="A3239"/>
      <c r="B3239"/>
      <c r="C3239"/>
      <c r="D3239" s="877"/>
      <c r="E3239"/>
      <c r="F3239"/>
      <c r="G3239"/>
      <c r="H3239"/>
      <c r="I3239"/>
      <c r="J3239"/>
    </row>
    <row r="3240" spans="1:10">
      <c r="A3240"/>
      <c r="B3240"/>
      <c r="C3240"/>
      <c r="D3240" s="877"/>
      <c r="E3240"/>
      <c r="F3240"/>
      <c r="G3240"/>
      <c r="H3240"/>
      <c r="I3240"/>
      <c r="J3240"/>
    </row>
    <row r="3241" spans="1:10">
      <c r="A3241"/>
      <c r="B3241"/>
      <c r="C3241"/>
      <c r="D3241" s="877"/>
      <c r="E3241"/>
      <c r="F3241"/>
      <c r="G3241"/>
      <c r="H3241"/>
      <c r="I3241"/>
      <c r="J3241"/>
    </row>
    <row r="3242" spans="1:10">
      <c r="A3242"/>
      <c r="B3242"/>
      <c r="C3242"/>
      <c r="D3242" s="877"/>
      <c r="E3242"/>
      <c r="F3242"/>
      <c r="G3242"/>
      <c r="H3242"/>
      <c r="I3242"/>
      <c r="J3242"/>
    </row>
    <row r="3243" spans="1:10">
      <c r="A3243"/>
      <c r="B3243"/>
      <c r="C3243"/>
      <c r="D3243" s="877"/>
      <c r="E3243"/>
      <c r="F3243"/>
      <c r="G3243"/>
      <c r="H3243"/>
      <c r="I3243"/>
      <c r="J3243"/>
    </row>
    <row r="3244" spans="1:10">
      <c r="A3244"/>
      <c r="B3244"/>
      <c r="C3244"/>
      <c r="D3244" s="877"/>
      <c r="E3244"/>
      <c r="F3244"/>
      <c r="G3244"/>
      <c r="H3244"/>
      <c r="I3244"/>
      <c r="J3244"/>
    </row>
    <row r="3245" spans="1:10">
      <c r="A3245"/>
      <c r="B3245"/>
      <c r="C3245"/>
      <c r="D3245" s="877"/>
      <c r="E3245"/>
      <c r="F3245"/>
      <c r="G3245"/>
      <c r="H3245"/>
      <c r="I3245"/>
      <c r="J3245"/>
    </row>
    <row r="3246" spans="1:10">
      <c r="A3246"/>
      <c r="B3246"/>
      <c r="C3246"/>
      <c r="D3246" s="877"/>
      <c r="E3246"/>
      <c r="F3246"/>
      <c r="G3246"/>
      <c r="H3246"/>
      <c r="I3246"/>
      <c r="J3246"/>
    </row>
    <row r="3247" spans="1:10">
      <c r="A3247"/>
      <c r="B3247"/>
      <c r="C3247"/>
      <c r="D3247" s="877"/>
      <c r="E3247"/>
      <c r="F3247"/>
      <c r="G3247"/>
      <c r="H3247"/>
      <c r="I3247"/>
      <c r="J3247"/>
    </row>
    <row r="3248" spans="1:10">
      <c r="A3248"/>
      <c r="B3248"/>
      <c r="C3248"/>
      <c r="D3248" s="877"/>
      <c r="E3248"/>
      <c r="F3248"/>
      <c r="G3248"/>
      <c r="H3248"/>
      <c r="I3248"/>
      <c r="J3248"/>
    </row>
    <row r="3249" spans="1:10">
      <c r="A3249"/>
      <c r="B3249"/>
      <c r="C3249"/>
      <c r="D3249" s="877"/>
      <c r="E3249"/>
      <c r="F3249"/>
      <c r="G3249"/>
      <c r="H3249"/>
      <c r="I3249"/>
      <c r="J3249"/>
    </row>
    <row r="3250" spans="1:10">
      <c r="A3250"/>
      <c r="B3250"/>
      <c r="C3250"/>
      <c r="D3250" s="877"/>
      <c r="E3250"/>
      <c r="F3250"/>
      <c r="G3250"/>
      <c r="H3250"/>
      <c r="I3250"/>
      <c r="J3250"/>
    </row>
    <row r="3251" spans="1:10">
      <c r="A3251"/>
      <c r="B3251"/>
      <c r="C3251"/>
      <c r="D3251" s="877"/>
      <c r="E3251"/>
      <c r="F3251"/>
      <c r="G3251"/>
      <c r="H3251"/>
      <c r="I3251"/>
      <c r="J3251"/>
    </row>
    <row r="3252" spans="1:10">
      <c r="A3252"/>
      <c r="B3252"/>
      <c r="C3252"/>
      <c r="D3252" s="877"/>
      <c r="E3252"/>
      <c r="F3252"/>
      <c r="G3252"/>
      <c r="H3252"/>
      <c r="I3252"/>
      <c r="J3252"/>
    </row>
    <row r="3253" spans="1:10">
      <c r="A3253"/>
      <c r="B3253"/>
      <c r="C3253"/>
      <c r="D3253" s="877"/>
      <c r="E3253"/>
      <c r="F3253"/>
      <c r="G3253"/>
      <c r="H3253"/>
      <c r="I3253"/>
      <c r="J3253"/>
    </row>
    <row r="3254" spans="1:10">
      <c r="A3254"/>
      <c r="B3254"/>
      <c r="C3254"/>
      <c r="D3254" s="877"/>
      <c r="E3254"/>
      <c r="F3254"/>
      <c r="G3254"/>
      <c r="H3254"/>
      <c r="I3254"/>
      <c r="J3254"/>
    </row>
    <row r="3255" spans="1:10">
      <c r="A3255"/>
      <c r="B3255"/>
      <c r="C3255"/>
      <c r="D3255" s="877"/>
      <c r="E3255"/>
      <c r="F3255"/>
      <c r="G3255"/>
      <c r="H3255"/>
      <c r="I3255"/>
      <c r="J3255"/>
    </row>
    <row r="3256" spans="1:10">
      <c r="A3256"/>
      <c r="B3256"/>
      <c r="C3256"/>
      <c r="D3256" s="877"/>
      <c r="E3256"/>
      <c r="F3256"/>
      <c r="G3256"/>
      <c r="H3256"/>
      <c r="I3256"/>
      <c r="J3256"/>
    </row>
    <row r="3257" spans="1:10">
      <c r="A3257"/>
      <c r="B3257"/>
      <c r="C3257"/>
      <c r="D3257" s="877"/>
      <c r="E3257"/>
      <c r="F3257"/>
      <c r="G3257"/>
      <c r="H3257"/>
      <c r="I3257"/>
      <c r="J3257"/>
    </row>
    <row r="3258" spans="1:10">
      <c r="A3258"/>
      <c r="B3258"/>
      <c r="C3258"/>
      <c r="D3258" s="877"/>
      <c r="E3258"/>
      <c r="F3258"/>
      <c r="G3258"/>
      <c r="H3258"/>
      <c r="I3258"/>
      <c r="J3258"/>
    </row>
    <row r="3259" spans="1:10">
      <c r="A3259"/>
      <c r="B3259"/>
      <c r="C3259"/>
      <c r="D3259" s="877"/>
      <c r="E3259"/>
      <c r="F3259"/>
      <c r="G3259"/>
      <c r="H3259"/>
      <c r="I3259"/>
      <c r="J3259"/>
    </row>
    <row r="3260" spans="1:10">
      <c r="A3260"/>
      <c r="B3260"/>
      <c r="C3260"/>
      <c r="D3260" s="877"/>
      <c r="E3260"/>
      <c r="F3260"/>
      <c r="G3260"/>
      <c r="H3260"/>
      <c r="I3260"/>
      <c r="J3260"/>
    </row>
    <row r="3261" spans="1:10">
      <c r="A3261"/>
      <c r="B3261"/>
      <c r="C3261"/>
      <c r="D3261" s="877"/>
      <c r="E3261"/>
      <c r="F3261"/>
      <c r="G3261"/>
      <c r="H3261"/>
      <c r="I3261"/>
      <c r="J3261"/>
    </row>
    <row r="3262" spans="1:10">
      <c r="A3262"/>
      <c r="B3262"/>
      <c r="C3262"/>
      <c r="D3262" s="877"/>
      <c r="E3262"/>
      <c r="F3262"/>
      <c r="G3262"/>
      <c r="H3262"/>
      <c r="I3262"/>
      <c r="J3262"/>
    </row>
    <row r="3263" spans="1:10">
      <c r="A3263"/>
      <c r="B3263"/>
      <c r="C3263"/>
      <c r="D3263" s="877"/>
      <c r="E3263"/>
      <c r="F3263"/>
      <c r="G3263"/>
      <c r="H3263"/>
      <c r="I3263"/>
      <c r="J3263"/>
    </row>
    <row r="3264" spans="1:10">
      <c r="A3264"/>
      <c r="B3264"/>
      <c r="C3264"/>
      <c r="D3264" s="877"/>
      <c r="E3264"/>
      <c r="F3264"/>
      <c r="G3264"/>
      <c r="H3264"/>
      <c r="I3264"/>
      <c r="J3264"/>
    </row>
    <row r="3265" spans="1:10">
      <c r="A3265"/>
      <c r="B3265"/>
      <c r="C3265"/>
      <c r="D3265" s="877"/>
      <c r="E3265"/>
      <c r="F3265"/>
      <c r="G3265"/>
      <c r="H3265"/>
      <c r="I3265"/>
      <c r="J3265"/>
    </row>
    <row r="3266" spans="1:10">
      <c r="A3266"/>
      <c r="B3266"/>
      <c r="C3266"/>
      <c r="D3266" s="877"/>
      <c r="E3266"/>
      <c r="F3266"/>
      <c r="G3266"/>
      <c r="H3266"/>
      <c r="I3266"/>
      <c r="J3266"/>
    </row>
    <row r="3267" spans="1:10">
      <c r="A3267"/>
      <c r="B3267"/>
      <c r="C3267"/>
      <c r="D3267" s="877"/>
      <c r="E3267"/>
      <c r="F3267"/>
      <c r="G3267"/>
      <c r="H3267"/>
      <c r="I3267"/>
      <c r="J3267"/>
    </row>
    <row r="3268" spans="1:10">
      <c r="A3268"/>
      <c r="B3268"/>
      <c r="C3268"/>
      <c r="D3268" s="877"/>
      <c r="E3268"/>
      <c r="F3268"/>
      <c r="G3268"/>
      <c r="H3268"/>
      <c r="I3268"/>
      <c r="J3268"/>
    </row>
    <row r="3269" spans="1:10">
      <c r="A3269"/>
      <c r="B3269"/>
      <c r="C3269"/>
      <c r="D3269" s="877"/>
      <c r="E3269"/>
      <c r="F3269"/>
      <c r="G3269"/>
      <c r="H3269"/>
      <c r="I3269"/>
      <c r="J3269"/>
    </row>
    <row r="3270" spans="1:10">
      <c r="A3270"/>
      <c r="B3270"/>
      <c r="C3270"/>
      <c r="D3270" s="877"/>
      <c r="E3270"/>
      <c r="F3270"/>
      <c r="G3270"/>
      <c r="H3270"/>
      <c r="I3270"/>
      <c r="J3270"/>
    </row>
    <row r="3271" spans="1:10">
      <c r="A3271"/>
      <c r="B3271"/>
      <c r="C3271"/>
      <c r="D3271" s="877"/>
      <c r="E3271"/>
      <c r="F3271"/>
      <c r="G3271"/>
      <c r="H3271"/>
      <c r="I3271"/>
      <c r="J3271"/>
    </row>
    <row r="3272" spans="1:10">
      <c r="A3272"/>
      <c r="B3272"/>
      <c r="C3272"/>
      <c r="D3272" s="877"/>
      <c r="E3272"/>
      <c r="F3272"/>
      <c r="G3272"/>
      <c r="H3272"/>
      <c r="I3272"/>
      <c r="J3272"/>
    </row>
    <row r="3273" spans="1:10">
      <c r="A3273"/>
      <c r="B3273"/>
      <c r="C3273"/>
      <c r="D3273" s="877"/>
      <c r="E3273"/>
      <c r="F3273"/>
      <c r="G3273"/>
      <c r="H3273"/>
      <c r="I3273"/>
      <c r="J3273"/>
    </row>
    <row r="3274" spans="1:10">
      <c r="A3274"/>
      <c r="B3274"/>
      <c r="C3274"/>
      <c r="D3274" s="877"/>
      <c r="E3274"/>
      <c r="F3274"/>
      <c r="G3274"/>
      <c r="H3274"/>
      <c r="I3274"/>
      <c r="J3274"/>
    </row>
    <row r="3275" spans="1:10">
      <c r="A3275"/>
      <c r="B3275"/>
      <c r="C3275"/>
      <c r="D3275" s="877"/>
      <c r="E3275"/>
      <c r="F3275"/>
      <c r="G3275"/>
      <c r="H3275"/>
      <c r="I3275"/>
      <c r="J3275"/>
    </row>
    <row r="3276" spans="1:10">
      <c r="A3276"/>
      <c r="B3276"/>
      <c r="C3276"/>
      <c r="D3276" s="877"/>
      <c r="E3276"/>
      <c r="F3276"/>
      <c r="G3276"/>
      <c r="H3276"/>
      <c r="I3276"/>
      <c r="J3276"/>
    </row>
    <row r="3277" spans="1:10">
      <c r="A3277"/>
      <c r="B3277"/>
      <c r="C3277"/>
      <c r="D3277" s="877"/>
      <c r="E3277"/>
      <c r="F3277"/>
      <c r="G3277"/>
      <c r="H3277"/>
      <c r="I3277"/>
      <c r="J3277"/>
    </row>
    <row r="3278" spans="1:10">
      <c r="A3278"/>
      <c r="B3278"/>
      <c r="C3278"/>
      <c r="D3278" s="877"/>
      <c r="E3278"/>
      <c r="F3278"/>
      <c r="G3278"/>
      <c r="H3278"/>
      <c r="I3278"/>
      <c r="J3278"/>
    </row>
    <row r="3279" spans="1:10">
      <c r="A3279"/>
      <c r="B3279"/>
      <c r="C3279"/>
      <c r="D3279" s="877"/>
      <c r="E3279"/>
      <c r="F3279"/>
      <c r="G3279"/>
      <c r="H3279"/>
      <c r="I3279"/>
      <c r="J3279"/>
    </row>
    <row r="3280" spans="1:10">
      <c r="A3280"/>
      <c r="B3280"/>
      <c r="C3280"/>
      <c r="D3280" s="877"/>
      <c r="E3280"/>
      <c r="F3280"/>
      <c r="G3280"/>
      <c r="H3280"/>
      <c r="I3280"/>
      <c r="J3280"/>
    </row>
    <row r="3281" spans="1:10">
      <c r="A3281"/>
      <c r="B3281"/>
      <c r="C3281"/>
      <c r="D3281" s="877"/>
      <c r="E3281"/>
      <c r="F3281"/>
      <c r="G3281"/>
      <c r="H3281"/>
      <c r="I3281"/>
      <c r="J3281"/>
    </row>
    <row r="3282" spans="1:10">
      <c r="A3282"/>
      <c r="B3282"/>
      <c r="C3282"/>
      <c r="D3282" s="877"/>
      <c r="E3282"/>
      <c r="F3282"/>
      <c r="G3282"/>
      <c r="H3282"/>
      <c r="I3282"/>
      <c r="J3282"/>
    </row>
    <row r="3283" spans="1:10">
      <c r="A3283"/>
      <c r="B3283"/>
      <c r="C3283"/>
      <c r="D3283" s="877"/>
      <c r="E3283"/>
      <c r="F3283"/>
      <c r="G3283"/>
      <c r="H3283"/>
      <c r="I3283"/>
      <c r="J3283"/>
    </row>
    <row r="3284" spans="1:10">
      <c r="A3284"/>
      <c r="B3284"/>
      <c r="C3284"/>
      <c r="D3284" s="877"/>
      <c r="E3284"/>
      <c r="F3284"/>
      <c r="G3284"/>
      <c r="H3284"/>
      <c r="I3284"/>
      <c r="J3284"/>
    </row>
    <row r="3285" spans="1:10">
      <c r="A3285"/>
      <c r="B3285"/>
      <c r="C3285"/>
      <c r="D3285" s="877"/>
      <c r="E3285"/>
      <c r="F3285"/>
      <c r="G3285"/>
      <c r="H3285"/>
      <c r="I3285"/>
      <c r="J3285"/>
    </row>
    <row r="3286" spans="1:10">
      <c r="A3286"/>
      <c r="B3286"/>
      <c r="C3286"/>
      <c r="D3286" s="877"/>
      <c r="E3286"/>
      <c r="F3286"/>
      <c r="G3286"/>
      <c r="H3286"/>
      <c r="I3286"/>
      <c r="J3286"/>
    </row>
    <row r="3287" spans="1:10">
      <c r="A3287"/>
      <c r="B3287"/>
      <c r="C3287"/>
      <c r="D3287" s="877"/>
      <c r="E3287"/>
      <c r="F3287"/>
      <c r="G3287"/>
      <c r="H3287"/>
      <c r="I3287"/>
      <c r="J3287"/>
    </row>
    <row r="3288" spans="1:10">
      <c r="A3288"/>
      <c r="B3288"/>
      <c r="C3288"/>
      <c r="D3288" s="877"/>
      <c r="E3288"/>
      <c r="F3288"/>
      <c r="G3288"/>
      <c r="H3288"/>
      <c r="I3288"/>
      <c r="J3288"/>
    </row>
    <row r="3289" spans="1:10">
      <c r="A3289"/>
      <c r="B3289"/>
      <c r="C3289"/>
      <c r="D3289" s="877"/>
      <c r="E3289"/>
      <c r="F3289"/>
      <c r="G3289"/>
      <c r="H3289"/>
      <c r="I3289"/>
      <c r="J3289"/>
    </row>
    <row r="3290" spans="1:10">
      <c r="A3290"/>
      <c r="B3290"/>
      <c r="C3290"/>
      <c r="D3290" s="877"/>
      <c r="E3290"/>
      <c r="F3290"/>
      <c r="G3290"/>
      <c r="H3290"/>
      <c r="I3290"/>
      <c r="J3290"/>
    </row>
    <row r="3291" spans="1:10">
      <c r="A3291"/>
      <c r="B3291"/>
      <c r="C3291"/>
      <c r="D3291" s="877"/>
      <c r="E3291"/>
      <c r="F3291"/>
      <c r="G3291"/>
      <c r="H3291"/>
      <c r="I3291"/>
      <c r="J3291"/>
    </row>
    <row r="3292" spans="1:10">
      <c r="A3292"/>
      <c r="B3292"/>
      <c r="C3292"/>
      <c r="D3292" s="877"/>
      <c r="E3292"/>
      <c r="F3292"/>
      <c r="G3292"/>
      <c r="H3292"/>
      <c r="I3292"/>
      <c r="J3292"/>
    </row>
    <row r="3293" spans="1:10">
      <c r="A3293"/>
      <c r="B3293"/>
      <c r="C3293"/>
      <c r="D3293" s="877"/>
      <c r="E3293"/>
      <c r="F3293"/>
      <c r="G3293"/>
      <c r="H3293"/>
      <c r="I3293"/>
      <c r="J3293"/>
    </row>
    <row r="3294" spans="1:10">
      <c r="A3294"/>
      <c r="B3294"/>
      <c r="C3294"/>
      <c r="D3294" s="877"/>
      <c r="E3294"/>
      <c r="F3294"/>
      <c r="G3294"/>
      <c r="H3294"/>
      <c r="I3294"/>
      <c r="J3294"/>
    </row>
    <row r="3295" spans="1:10">
      <c r="A3295"/>
      <c r="B3295"/>
      <c r="C3295"/>
      <c r="D3295" s="877"/>
      <c r="E3295"/>
      <c r="F3295"/>
      <c r="G3295"/>
      <c r="H3295"/>
      <c r="I3295"/>
      <c r="J3295"/>
    </row>
    <row r="3296" spans="1:10">
      <c r="A3296"/>
      <c r="B3296"/>
      <c r="C3296"/>
      <c r="D3296" s="877"/>
      <c r="E3296"/>
      <c r="F3296"/>
      <c r="G3296"/>
      <c r="H3296"/>
      <c r="I3296"/>
      <c r="J3296"/>
    </row>
    <row r="3297" spans="1:10">
      <c r="A3297"/>
      <c r="B3297"/>
      <c r="C3297"/>
      <c r="D3297" s="877"/>
      <c r="E3297"/>
      <c r="F3297"/>
      <c r="G3297"/>
      <c r="H3297"/>
      <c r="I3297"/>
      <c r="J3297"/>
    </row>
    <row r="3298" spans="1:10">
      <c r="A3298"/>
      <c r="B3298"/>
      <c r="C3298"/>
      <c r="D3298" s="877"/>
      <c r="E3298"/>
      <c r="F3298"/>
      <c r="G3298"/>
      <c r="H3298"/>
      <c r="I3298"/>
      <c r="J3298"/>
    </row>
    <row r="3299" spans="1:10">
      <c r="A3299"/>
      <c r="B3299"/>
      <c r="C3299"/>
      <c r="D3299" s="877"/>
      <c r="E3299"/>
      <c r="F3299"/>
      <c r="G3299"/>
      <c r="H3299"/>
      <c r="I3299"/>
      <c r="J3299"/>
    </row>
    <row r="3300" spans="1:10">
      <c r="A3300"/>
      <c r="B3300"/>
      <c r="C3300"/>
      <c r="D3300" s="877"/>
      <c r="E3300"/>
      <c r="F3300"/>
      <c r="G3300"/>
      <c r="H3300"/>
      <c r="I3300"/>
      <c r="J3300"/>
    </row>
    <row r="3301" spans="1:10">
      <c r="A3301"/>
      <c r="B3301"/>
      <c r="C3301"/>
      <c r="D3301" s="877"/>
      <c r="E3301"/>
      <c r="F3301"/>
      <c r="G3301"/>
      <c r="H3301"/>
      <c r="I3301"/>
      <c r="J3301"/>
    </row>
    <row r="3302" spans="1:10">
      <c r="A3302"/>
      <c r="B3302"/>
      <c r="C3302"/>
      <c r="D3302" s="877"/>
      <c r="E3302"/>
      <c r="F3302"/>
      <c r="G3302"/>
      <c r="H3302"/>
      <c r="I3302"/>
      <c r="J3302"/>
    </row>
    <row r="3303" spans="1:10">
      <c r="A3303"/>
      <c r="B3303"/>
      <c r="C3303"/>
      <c r="D3303" s="877"/>
      <c r="E3303"/>
      <c r="F3303"/>
      <c r="G3303"/>
      <c r="H3303"/>
      <c r="I3303"/>
      <c r="J3303"/>
    </row>
    <row r="3304" spans="1:10">
      <c r="A3304"/>
      <c r="B3304"/>
      <c r="C3304"/>
      <c r="D3304" s="877"/>
      <c r="E3304"/>
      <c r="F3304"/>
      <c r="G3304"/>
      <c r="H3304"/>
      <c r="I3304"/>
      <c r="J3304"/>
    </row>
    <row r="3305" spans="1:10">
      <c r="A3305"/>
      <c r="B3305"/>
      <c r="C3305"/>
      <c r="D3305" s="877"/>
      <c r="E3305"/>
      <c r="F3305"/>
      <c r="G3305"/>
      <c r="H3305"/>
      <c r="I3305"/>
      <c r="J3305"/>
    </row>
    <row r="3306" spans="1:10">
      <c r="A3306"/>
      <c r="B3306"/>
      <c r="C3306"/>
      <c r="D3306" s="877"/>
      <c r="E3306"/>
      <c r="F3306"/>
      <c r="G3306"/>
      <c r="H3306"/>
      <c r="I3306"/>
      <c r="J3306"/>
    </row>
    <row r="3307" spans="1:10">
      <c r="A3307"/>
      <c r="B3307"/>
      <c r="C3307"/>
      <c r="D3307" s="877"/>
      <c r="E3307"/>
      <c r="F3307"/>
      <c r="G3307"/>
      <c r="H3307"/>
      <c r="I3307"/>
      <c r="J3307"/>
    </row>
    <row r="3308" spans="1:10">
      <c r="A3308"/>
      <c r="B3308"/>
      <c r="C3308"/>
      <c r="D3308" s="877"/>
      <c r="E3308"/>
      <c r="F3308"/>
      <c r="G3308"/>
      <c r="H3308"/>
      <c r="I3308"/>
      <c r="J3308"/>
    </row>
    <row r="3309" spans="1:10">
      <c r="A3309"/>
      <c r="B3309"/>
      <c r="C3309"/>
      <c r="D3309" s="877"/>
      <c r="E3309"/>
      <c r="F3309"/>
      <c r="G3309"/>
      <c r="H3309"/>
      <c r="I3309"/>
      <c r="J3309"/>
    </row>
    <row r="3310" spans="1:10">
      <c r="A3310"/>
      <c r="B3310"/>
      <c r="C3310"/>
      <c r="D3310" s="877"/>
      <c r="E3310"/>
      <c r="F3310"/>
      <c r="G3310"/>
      <c r="H3310"/>
      <c r="I3310"/>
      <c r="J3310"/>
    </row>
    <row r="3311" spans="1:10">
      <c r="A3311"/>
      <c r="B3311"/>
      <c r="C3311"/>
      <c r="D3311" s="877"/>
      <c r="E3311"/>
      <c r="F3311"/>
      <c r="G3311"/>
      <c r="H3311"/>
      <c r="I3311"/>
      <c r="J3311"/>
    </row>
    <row r="3312" spans="1:10">
      <c r="A3312"/>
      <c r="B3312"/>
      <c r="C3312"/>
      <c r="D3312" s="877"/>
      <c r="E3312"/>
      <c r="F3312"/>
      <c r="G3312"/>
      <c r="H3312"/>
      <c r="I3312"/>
      <c r="J3312"/>
    </row>
    <row r="3313" spans="1:10">
      <c r="A3313"/>
      <c r="B3313"/>
      <c r="C3313"/>
      <c r="D3313" s="877"/>
      <c r="E3313"/>
      <c r="F3313"/>
      <c r="G3313"/>
      <c r="H3313"/>
      <c r="I3313"/>
      <c r="J3313"/>
    </row>
    <row r="3314" spans="1:10">
      <c r="A3314"/>
      <c r="B3314"/>
      <c r="C3314"/>
      <c r="D3314" s="877"/>
      <c r="E3314"/>
      <c r="F3314"/>
      <c r="G3314"/>
      <c r="H3314"/>
      <c r="I3314"/>
      <c r="J3314"/>
    </row>
    <row r="3315" spans="1:10">
      <c r="A3315"/>
      <c r="B3315"/>
      <c r="C3315"/>
      <c r="D3315" s="877"/>
      <c r="E3315"/>
      <c r="F3315"/>
      <c r="G3315"/>
      <c r="H3315"/>
      <c r="I3315"/>
      <c r="J3315"/>
    </row>
    <row r="3316" spans="1:10">
      <c r="A3316"/>
      <c r="B3316"/>
      <c r="C3316"/>
      <c r="D3316" s="877"/>
      <c r="E3316"/>
      <c r="F3316"/>
      <c r="G3316"/>
      <c r="H3316"/>
      <c r="I3316"/>
      <c r="J3316"/>
    </row>
    <row r="3317" spans="1:10">
      <c r="A3317"/>
      <c r="B3317"/>
      <c r="C3317"/>
      <c r="D3317" s="877"/>
      <c r="E3317"/>
      <c r="F3317"/>
      <c r="G3317"/>
      <c r="H3317"/>
      <c r="I3317"/>
      <c r="J3317"/>
    </row>
    <row r="3318" spans="1:10">
      <c r="A3318"/>
      <c r="B3318"/>
      <c r="C3318"/>
      <c r="D3318" s="877"/>
      <c r="E3318"/>
      <c r="F3318"/>
      <c r="G3318"/>
      <c r="H3318"/>
      <c r="I3318"/>
      <c r="J3318"/>
    </row>
    <row r="3319" spans="1:10">
      <c r="A3319"/>
      <c r="B3319"/>
      <c r="C3319"/>
      <c r="D3319" s="877"/>
      <c r="E3319"/>
      <c r="F3319"/>
      <c r="G3319"/>
      <c r="H3319"/>
      <c r="I3319"/>
      <c r="J3319"/>
    </row>
    <row r="3320" spans="1:10">
      <c r="A3320"/>
      <c r="B3320"/>
      <c r="C3320"/>
      <c r="D3320" s="877"/>
      <c r="E3320"/>
      <c r="F3320"/>
      <c r="G3320"/>
      <c r="H3320"/>
      <c r="I3320"/>
      <c r="J3320"/>
    </row>
    <row r="3321" spans="1:10">
      <c r="A3321"/>
      <c r="B3321"/>
      <c r="C3321"/>
      <c r="D3321" s="877"/>
      <c r="E3321"/>
      <c r="F3321"/>
      <c r="G3321"/>
      <c r="H3321"/>
      <c r="I3321"/>
      <c r="J3321"/>
    </row>
    <row r="3322" spans="1:10">
      <c r="A3322"/>
      <c r="B3322"/>
      <c r="C3322"/>
      <c r="D3322" s="877"/>
      <c r="E3322"/>
      <c r="F3322"/>
      <c r="G3322"/>
      <c r="H3322"/>
      <c r="I3322"/>
      <c r="J3322"/>
    </row>
    <row r="3323" spans="1:10">
      <c r="A3323"/>
      <c r="B3323"/>
      <c r="C3323"/>
      <c r="D3323" s="877"/>
      <c r="E3323"/>
      <c r="F3323"/>
      <c r="G3323"/>
      <c r="H3323"/>
      <c r="I3323"/>
      <c r="J3323"/>
    </row>
    <row r="3324" spans="1:10">
      <c r="A3324"/>
      <c r="B3324"/>
      <c r="C3324"/>
      <c r="D3324" s="877"/>
      <c r="E3324"/>
      <c r="F3324"/>
      <c r="G3324"/>
      <c r="H3324"/>
      <c r="I3324"/>
      <c r="J3324"/>
    </row>
    <row r="3325" spans="1:10">
      <c r="A3325"/>
      <c r="B3325"/>
      <c r="C3325"/>
      <c r="D3325" s="877"/>
      <c r="E3325"/>
      <c r="F3325"/>
      <c r="G3325"/>
      <c r="H3325"/>
      <c r="I3325"/>
      <c r="J3325"/>
    </row>
    <row r="3326" spans="1:10">
      <c r="A3326"/>
      <c r="B3326"/>
      <c r="C3326"/>
      <c r="D3326" s="877"/>
      <c r="E3326"/>
      <c r="F3326"/>
      <c r="G3326"/>
      <c r="H3326"/>
      <c r="I3326"/>
      <c r="J3326"/>
    </row>
    <row r="3327" spans="1:10">
      <c r="A3327"/>
      <c r="B3327"/>
      <c r="C3327"/>
      <c r="D3327" s="877"/>
      <c r="E3327"/>
      <c r="F3327"/>
      <c r="G3327"/>
      <c r="H3327"/>
      <c r="I3327"/>
      <c r="J3327"/>
    </row>
    <row r="3328" spans="1:10">
      <c r="A3328"/>
      <c r="B3328"/>
      <c r="C3328"/>
      <c r="D3328" s="877"/>
      <c r="E3328"/>
      <c r="F3328"/>
      <c r="G3328"/>
      <c r="H3328"/>
      <c r="I3328"/>
      <c r="J3328"/>
    </row>
    <row r="3329" spans="1:10">
      <c r="A3329"/>
      <c r="B3329"/>
      <c r="C3329"/>
      <c r="D3329" s="877"/>
      <c r="E3329"/>
      <c r="F3329"/>
      <c r="G3329"/>
      <c r="H3329"/>
      <c r="I3329"/>
      <c r="J3329"/>
    </row>
    <row r="3330" spans="1:10">
      <c r="A3330"/>
      <c r="B3330"/>
      <c r="C3330"/>
      <c r="D3330" s="877"/>
      <c r="E3330"/>
      <c r="F3330"/>
      <c r="G3330"/>
      <c r="H3330"/>
      <c r="I3330"/>
      <c r="J3330"/>
    </row>
    <row r="3331" spans="1:10">
      <c r="A3331"/>
      <c r="B3331"/>
      <c r="C3331"/>
      <c r="D3331" s="877"/>
      <c r="E3331"/>
      <c r="F3331"/>
      <c r="G3331"/>
      <c r="H3331"/>
      <c r="I3331"/>
      <c r="J3331"/>
    </row>
    <row r="3332" spans="1:10">
      <c r="A3332"/>
      <c r="B3332"/>
      <c r="C3332"/>
      <c r="D3332" s="877"/>
      <c r="E3332"/>
      <c r="F3332"/>
      <c r="G3332"/>
      <c r="H3332"/>
      <c r="I3332"/>
      <c r="J3332"/>
    </row>
    <row r="3333" spans="1:10">
      <c r="A3333"/>
      <c r="B3333"/>
      <c r="C3333"/>
      <c r="D3333" s="877"/>
      <c r="E3333"/>
      <c r="F3333"/>
      <c r="G3333"/>
      <c r="H3333"/>
      <c r="I3333"/>
      <c r="J3333"/>
    </row>
    <row r="3334" spans="1:10">
      <c r="A3334"/>
      <c r="B3334"/>
      <c r="C3334"/>
      <c r="D3334" s="877"/>
      <c r="E3334"/>
      <c r="F3334"/>
      <c r="G3334"/>
      <c r="H3334"/>
      <c r="I3334"/>
      <c r="J3334"/>
    </row>
    <row r="3335" spans="1:10">
      <c r="A3335"/>
      <c r="B3335"/>
      <c r="C3335"/>
      <c r="D3335" s="877"/>
      <c r="E3335"/>
      <c r="F3335"/>
      <c r="G3335"/>
      <c r="H3335"/>
      <c r="I3335"/>
      <c r="J3335"/>
    </row>
    <row r="3336" spans="1:10">
      <c r="A3336"/>
      <c r="B3336"/>
      <c r="C3336"/>
      <c r="D3336" s="877"/>
      <c r="E3336"/>
      <c r="F3336"/>
      <c r="G3336"/>
      <c r="H3336"/>
      <c r="I3336"/>
      <c r="J3336"/>
    </row>
    <row r="3337" spans="1:10">
      <c r="A3337"/>
      <c r="B3337"/>
      <c r="C3337"/>
      <c r="D3337" s="877"/>
      <c r="E3337"/>
      <c r="F3337"/>
      <c r="G3337"/>
      <c r="H3337"/>
      <c r="I3337"/>
      <c r="J3337"/>
    </row>
    <row r="3338" spans="1:10">
      <c r="A3338"/>
      <c r="B3338"/>
      <c r="C3338"/>
      <c r="D3338" s="877"/>
      <c r="E3338"/>
      <c r="F3338"/>
      <c r="G3338"/>
      <c r="H3338"/>
      <c r="I3338"/>
      <c r="J3338"/>
    </row>
    <row r="3339" spans="1:10">
      <c r="A3339"/>
      <c r="B3339"/>
      <c r="C3339"/>
      <c r="D3339" s="877"/>
      <c r="E3339"/>
      <c r="F3339"/>
      <c r="G3339"/>
      <c r="H3339"/>
      <c r="I3339"/>
      <c r="J3339"/>
    </row>
    <row r="3340" spans="1:10">
      <c r="A3340"/>
      <c r="B3340"/>
      <c r="C3340"/>
      <c r="D3340" s="877"/>
      <c r="E3340"/>
      <c r="F3340"/>
      <c r="G3340"/>
      <c r="H3340"/>
      <c r="I3340"/>
      <c r="J3340"/>
    </row>
    <row r="3341" spans="1:10">
      <c r="A3341"/>
      <c r="B3341"/>
      <c r="C3341"/>
      <c r="D3341" s="877"/>
      <c r="E3341"/>
      <c r="F3341"/>
      <c r="G3341"/>
      <c r="H3341"/>
      <c r="I3341"/>
      <c r="J3341"/>
    </row>
    <row r="3342" spans="1:10">
      <c r="A3342"/>
      <c r="B3342"/>
      <c r="C3342"/>
      <c r="D3342" s="877"/>
      <c r="E3342"/>
      <c r="F3342"/>
      <c r="G3342"/>
      <c r="H3342"/>
      <c r="I3342"/>
      <c r="J3342"/>
    </row>
    <row r="3343" spans="1:10">
      <c r="A3343"/>
      <c r="B3343"/>
      <c r="C3343"/>
      <c r="D3343" s="877"/>
      <c r="E3343"/>
      <c r="F3343"/>
      <c r="G3343"/>
      <c r="H3343"/>
      <c r="I3343"/>
      <c r="J3343"/>
    </row>
    <row r="3344" spans="1:10">
      <c r="A3344"/>
      <c r="B3344"/>
      <c r="C3344"/>
      <c r="D3344" s="877"/>
      <c r="E3344"/>
      <c r="F3344"/>
      <c r="G3344"/>
      <c r="H3344"/>
      <c r="I3344"/>
      <c r="J3344"/>
    </row>
    <row r="3345" spans="1:10">
      <c r="A3345"/>
      <c r="B3345"/>
      <c r="C3345"/>
      <c r="D3345" s="877"/>
      <c r="E3345"/>
      <c r="F3345"/>
      <c r="G3345"/>
      <c r="H3345"/>
      <c r="I3345"/>
      <c r="J3345"/>
    </row>
    <row r="3346" spans="1:10">
      <c r="A3346"/>
      <c r="B3346"/>
      <c r="C3346"/>
      <c r="D3346" s="877"/>
      <c r="E3346"/>
      <c r="F3346"/>
      <c r="G3346"/>
      <c r="H3346"/>
      <c r="I3346"/>
      <c r="J3346"/>
    </row>
    <row r="3347" spans="1:10">
      <c r="A3347"/>
      <c r="B3347"/>
      <c r="C3347"/>
      <c r="D3347" s="877"/>
      <c r="E3347"/>
      <c r="F3347"/>
      <c r="G3347"/>
      <c r="H3347"/>
      <c r="I3347"/>
      <c r="J3347"/>
    </row>
    <row r="3348" spans="1:10">
      <c r="A3348"/>
      <c r="B3348"/>
      <c r="C3348"/>
      <c r="D3348" s="877"/>
      <c r="E3348"/>
      <c r="F3348"/>
      <c r="G3348"/>
      <c r="H3348"/>
      <c r="I3348"/>
      <c r="J3348"/>
    </row>
    <row r="3349" spans="1:10">
      <c r="A3349"/>
      <c r="B3349"/>
      <c r="C3349"/>
      <c r="D3349" s="877"/>
      <c r="E3349"/>
      <c r="F3349"/>
      <c r="G3349"/>
      <c r="H3349"/>
      <c r="I3349"/>
      <c r="J3349"/>
    </row>
    <row r="3350" spans="1:10">
      <c r="A3350"/>
      <c r="B3350"/>
      <c r="C3350"/>
      <c r="D3350" s="877"/>
      <c r="E3350"/>
      <c r="F3350"/>
      <c r="G3350"/>
      <c r="H3350"/>
      <c r="I3350"/>
      <c r="J3350"/>
    </row>
    <row r="3351" spans="1:10">
      <c r="A3351"/>
      <c r="B3351"/>
      <c r="C3351"/>
      <c r="D3351" s="877"/>
      <c r="E3351"/>
      <c r="F3351"/>
      <c r="G3351"/>
      <c r="H3351"/>
      <c r="I3351"/>
      <c r="J3351"/>
    </row>
    <row r="3352" spans="1:10">
      <c r="A3352"/>
      <c r="B3352"/>
      <c r="C3352"/>
      <c r="D3352" s="877"/>
      <c r="E3352"/>
      <c r="F3352"/>
      <c r="G3352"/>
      <c r="H3352"/>
      <c r="I3352"/>
      <c r="J3352"/>
    </row>
    <row r="3353" spans="1:10">
      <c r="A3353"/>
      <c r="B3353"/>
      <c r="C3353"/>
      <c r="D3353" s="877"/>
      <c r="E3353"/>
      <c r="F3353"/>
      <c r="G3353"/>
      <c r="H3353"/>
      <c r="I3353"/>
      <c r="J3353"/>
    </row>
    <row r="3354" spans="1:10">
      <c r="A3354"/>
      <c r="B3354"/>
      <c r="C3354"/>
      <c r="D3354" s="877"/>
      <c r="E3354"/>
      <c r="F3354"/>
      <c r="G3354"/>
      <c r="H3354"/>
      <c r="I3354"/>
      <c r="J3354"/>
    </row>
    <row r="3355" spans="1:10">
      <c r="A3355"/>
      <c r="B3355"/>
      <c r="C3355"/>
      <c r="D3355" s="877"/>
      <c r="E3355"/>
      <c r="F3355"/>
      <c r="G3355"/>
      <c r="H3355"/>
      <c r="I3355"/>
      <c r="J3355"/>
    </row>
    <row r="3356" spans="1:10">
      <c r="A3356"/>
      <c r="B3356"/>
      <c r="C3356"/>
      <c r="D3356" s="877"/>
      <c r="E3356"/>
      <c r="F3356"/>
      <c r="G3356"/>
      <c r="H3356"/>
      <c r="I3356"/>
      <c r="J3356"/>
    </row>
    <row r="3357" spans="1:10">
      <c r="A3357"/>
      <c r="B3357"/>
      <c r="C3357"/>
      <c r="D3357" s="877"/>
      <c r="E3357"/>
      <c r="F3357"/>
      <c r="G3357"/>
      <c r="H3357"/>
      <c r="I3357"/>
      <c r="J3357"/>
    </row>
    <row r="3358" spans="1:10">
      <c r="A3358"/>
      <c r="B3358"/>
      <c r="C3358"/>
      <c r="D3358" s="877"/>
      <c r="E3358"/>
      <c r="F3358"/>
      <c r="G3358"/>
      <c r="H3358"/>
      <c r="I3358"/>
      <c r="J3358"/>
    </row>
    <row r="3359" spans="1:10">
      <c r="A3359"/>
      <c r="B3359"/>
      <c r="C3359"/>
      <c r="D3359" s="877"/>
      <c r="E3359"/>
      <c r="F3359"/>
      <c r="G3359"/>
      <c r="H3359"/>
      <c r="I3359"/>
      <c r="J3359"/>
    </row>
    <row r="3360" spans="1:10">
      <c r="A3360"/>
      <c r="B3360"/>
      <c r="C3360"/>
      <c r="D3360" s="877"/>
      <c r="E3360"/>
      <c r="F3360"/>
      <c r="G3360"/>
      <c r="H3360"/>
      <c r="I3360"/>
      <c r="J3360"/>
    </row>
    <row r="3361" spans="1:10">
      <c r="A3361"/>
      <c r="B3361"/>
      <c r="C3361"/>
      <c r="D3361" s="877"/>
      <c r="E3361"/>
      <c r="F3361"/>
      <c r="G3361"/>
      <c r="H3361"/>
      <c r="I3361"/>
      <c r="J3361"/>
    </row>
    <row r="3362" spans="1:10">
      <c r="A3362"/>
      <c r="B3362"/>
      <c r="C3362"/>
      <c r="D3362" s="877"/>
      <c r="E3362"/>
      <c r="F3362"/>
      <c r="G3362"/>
      <c r="H3362"/>
      <c r="I3362"/>
      <c r="J3362"/>
    </row>
    <row r="3363" spans="1:10">
      <c r="A3363"/>
      <c r="B3363"/>
      <c r="C3363"/>
      <c r="D3363" s="877"/>
      <c r="E3363"/>
      <c r="F3363"/>
      <c r="G3363"/>
      <c r="H3363"/>
      <c r="I3363"/>
      <c r="J3363"/>
    </row>
    <row r="3364" spans="1:10">
      <c r="A3364"/>
      <c r="B3364"/>
      <c r="C3364"/>
      <c r="D3364" s="877"/>
      <c r="E3364"/>
      <c r="F3364"/>
      <c r="G3364"/>
      <c r="H3364"/>
      <c r="I3364"/>
      <c r="J3364"/>
    </row>
    <row r="3365" spans="1:10">
      <c r="A3365"/>
      <c r="B3365"/>
      <c r="C3365"/>
      <c r="D3365" s="877"/>
      <c r="E3365"/>
      <c r="F3365"/>
      <c r="G3365"/>
      <c r="H3365"/>
      <c r="I3365"/>
      <c r="J3365"/>
    </row>
    <row r="3366" spans="1:10">
      <c r="A3366"/>
      <c r="B3366"/>
      <c r="C3366"/>
      <c r="D3366" s="877"/>
      <c r="E3366"/>
      <c r="F3366"/>
      <c r="G3366"/>
      <c r="H3366"/>
      <c r="I3366"/>
      <c r="J3366"/>
    </row>
    <row r="3367" spans="1:10">
      <c r="A3367"/>
      <c r="B3367"/>
      <c r="C3367"/>
      <c r="D3367" s="877"/>
      <c r="E3367"/>
      <c r="F3367"/>
      <c r="G3367"/>
      <c r="H3367"/>
      <c r="I3367"/>
      <c r="J3367"/>
    </row>
    <row r="3368" spans="1:10">
      <c r="A3368"/>
      <c r="B3368"/>
      <c r="C3368"/>
      <c r="D3368" s="877"/>
      <c r="E3368"/>
      <c r="F3368"/>
      <c r="G3368"/>
      <c r="H3368"/>
      <c r="I3368"/>
      <c r="J3368"/>
    </row>
    <row r="3369" spans="1:10">
      <c r="A3369"/>
      <c r="B3369"/>
      <c r="C3369"/>
      <c r="D3369" s="877"/>
      <c r="E3369"/>
      <c r="F3369"/>
      <c r="G3369"/>
      <c r="H3369"/>
      <c r="I3369"/>
      <c r="J3369"/>
    </row>
    <row r="3370" spans="1:10">
      <c r="A3370"/>
      <c r="B3370"/>
      <c r="C3370"/>
      <c r="D3370" s="877"/>
      <c r="E3370"/>
      <c r="F3370"/>
      <c r="G3370"/>
      <c r="H3370"/>
      <c r="I3370"/>
      <c r="J3370"/>
    </row>
    <row r="3371" spans="1:10">
      <c r="A3371"/>
      <c r="B3371"/>
      <c r="C3371"/>
      <c r="D3371" s="877"/>
      <c r="E3371"/>
      <c r="F3371"/>
      <c r="G3371"/>
      <c r="H3371"/>
      <c r="I3371"/>
      <c r="J3371"/>
    </row>
    <row r="3372" spans="1:10">
      <c r="A3372"/>
      <c r="B3372"/>
      <c r="C3372"/>
      <c r="D3372" s="877"/>
      <c r="E3372"/>
      <c r="F3372"/>
      <c r="G3372"/>
      <c r="H3372"/>
      <c r="I3372"/>
      <c r="J3372"/>
    </row>
    <row r="3373" spans="1:10">
      <c r="A3373"/>
      <c r="B3373"/>
      <c r="C3373"/>
      <c r="D3373" s="877"/>
      <c r="E3373"/>
      <c r="F3373"/>
      <c r="G3373"/>
      <c r="H3373"/>
      <c r="I3373"/>
      <c r="J3373"/>
    </row>
    <row r="3374" spans="1:10">
      <c r="A3374"/>
      <c r="B3374"/>
      <c r="C3374"/>
      <c r="D3374" s="877"/>
      <c r="E3374"/>
      <c r="F3374"/>
      <c r="G3374"/>
      <c r="H3374"/>
      <c r="I3374"/>
      <c r="J3374"/>
    </row>
    <row r="3375" spans="1:10">
      <c r="A3375"/>
      <c r="B3375"/>
      <c r="C3375"/>
      <c r="D3375" s="877"/>
      <c r="E3375"/>
      <c r="F3375"/>
      <c r="G3375"/>
      <c r="H3375"/>
      <c r="I3375"/>
      <c r="J3375"/>
    </row>
    <row r="3376" spans="1:10">
      <c r="A3376"/>
      <c r="B3376"/>
      <c r="C3376"/>
      <c r="D3376" s="877"/>
      <c r="E3376"/>
      <c r="F3376"/>
      <c r="G3376"/>
      <c r="H3376"/>
      <c r="I3376"/>
      <c r="J3376"/>
    </row>
    <row r="3377" spans="1:10">
      <c r="A3377"/>
      <c r="B3377"/>
      <c r="C3377"/>
      <c r="D3377" s="877"/>
      <c r="E3377"/>
      <c r="F3377"/>
      <c r="G3377"/>
      <c r="H3377"/>
      <c r="I3377"/>
      <c r="J3377"/>
    </row>
    <row r="3378" spans="1:10">
      <c r="A3378"/>
      <c r="B3378"/>
      <c r="C3378"/>
      <c r="D3378" s="877"/>
      <c r="E3378"/>
      <c r="F3378"/>
      <c r="G3378"/>
      <c r="H3378"/>
      <c r="I3378"/>
      <c r="J3378"/>
    </row>
    <row r="3379" spans="1:10">
      <c r="A3379"/>
      <c r="B3379"/>
      <c r="C3379"/>
      <c r="D3379" s="877"/>
      <c r="E3379"/>
      <c r="F3379"/>
      <c r="G3379"/>
      <c r="H3379"/>
      <c r="I3379"/>
      <c r="J3379"/>
    </row>
    <row r="3380" spans="1:10">
      <c r="A3380"/>
      <c r="B3380"/>
      <c r="C3380"/>
      <c r="D3380" s="877"/>
      <c r="E3380"/>
      <c r="F3380"/>
      <c r="G3380"/>
      <c r="H3380"/>
      <c r="I3380"/>
      <c r="J3380"/>
    </row>
    <row r="3381" spans="1:10">
      <c r="A3381"/>
      <c r="B3381"/>
      <c r="C3381"/>
      <c r="D3381" s="877"/>
      <c r="E3381"/>
      <c r="F3381"/>
      <c r="G3381"/>
      <c r="H3381"/>
      <c r="I3381"/>
      <c r="J3381"/>
    </row>
    <row r="3382" spans="1:10">
      <c r="A3382"/>
      <c r="B3382"/>
      <c r="C3382"/>
      <c r="D3382" s="877"/>
      <c r="E3382"/>
      <c r="F3382"/>
      <c r="G3382"/>
      <c r="H3382"/>
      <c r="I3382"/>
      <c r="J3382"/>
    </row>
    <row r="3383" spans="1:10">
      <c r="A3383"/>
      <c r="B3383"/>
      <c r="C3383"/>
      <c r="D3383" s="877"/>
      <c r="E3383"/>
      <c r="F3383"/>
      <c r="G3383"/>
      <c r="H3383"/>
      <c r="I3383"/>
      <c r="J3383"/>
    </row>
    <row r="3384" spans="1:10">
      <c r="A3384"/>
      <c r="B3384"/>
      <c r="C3384"/>
      <c r="D3384" s="877"/>
      <c r="E3384"/>
      <c r="F3384"/>
      <c r="G3384"/>
      <c r="H3384"/>
      <c r="I3384"/>
      <c r="J3384"/>
    </row>
    <row r="3385" spans="1:10">
      <c r="A3385"/>
      <c r="B3385"/>
      <c r="C3385"/>
      <c r="D3385" s="877"/>
      <c r="E3385"/>
      <c r="F3385"/>
      <c r="G3385"/>
      <c r="H3385"/>
      <c r="I3385"/>
      <c r="J3385"/>
    </row>
    <row r="3386" spans="1:10">
      <c r="A3386"/>
      <c r="B3386"/>
      <c r="C3386"/>
      <c r="D3386" s="877"/>
      <c r="E3386"/>
      <c r="F3386"/>
      <c r="G3386"/>
      <c r="H3386"/>
      <c r="I3386"/>
      <c r="J3386"/>
    </row>
    <row r="3387" spans="1:10">
      <c r="A3387"/>
      <c r="B3387"/>
      <c r="C3387"/>
      <c r="D3387" s="877"/>
      <c r="E3387"/>
      <c r="F3387"/>
      <c r="G3387"/>
      <c r="H3387"/>
      <c r="I3387"/>
      <c r="J3387"/>
    </row>
    <row r="3388" spans="1:10">
      <c r="A3388"/>
      <c r="B3388"/>
      <c r="C3388"/>
      <c r="D3388" s="877"/>
      <c r="E3388"/>
      <c r="F3388"/>
      <c r="G3388"/>
      <c r="H3388"/>
      <c r="I3388"/>
      <c r="J3388"/>
    </row>
    <row r="3389" spans="1:10">
      <c r="A3389"/>
      <c r="B3389"/>
      <c r="C3389"/>
      <c r="D3389" s="877"/>
      <c r="E3389"/>
      <c r="F3389"/>
      <c r="G3389"/>
      <c r="H3389"/>
      <c r="I3389"/>
      <c r="J3389"/>
    </row>
    <row r="3390" spans="1:10">
      <c r="A3390"/>
      <c r="B3390"/>
      <c r="C3390"/>
      <c r="D3390" s="877"/>
      <c r="E3390"/>
      <c r="F3390"/>
      <c r="G3390"/>
      <c r="H3390"/>
      <c r="I3390"/>
      <c r="J3390"/>
    </row>
    <row r="3391" spans="1:10">
      <c r="A3391"/>
      <c r="B3391"/>
      <c r="C3391"/>
      <c r="D3391" s="877"/>
      <c r="E3391"/>
      <c r="F3391"/>
      <c r="G3391"/>
      <c r="H3391"/>
      <c r="I3391"/>
      <c r="J3391"/>
    </row>
    <row r="3392" spans="1:10">
      <c r="A3392"/>
      <c r="B3392"/>
      <c r="C3392"/>
      <c r="D3392" s="877"/>
      <c r="E3392"/>
      <c r="F3392"/>
      <c r="G3392"/>
      <c r="H3392"/>
      <c r="I3392"/>
      <c r="J3392"/>
    </row>
    <row r="3393" spans="1:10">
      <c r="A3393"/>
      <c r="B3393"/>
      <c r="C3393"/>
      <c r="D3393" s="877"/>
      <c r="E3393"/>
      <c r="F3393"/>
      <c r="G3393"/>
      <c r="H3393"/>
      <c r="I3393"/>
      <c r="J3393"/>
    </row>
    <row r="3394" spans="1:10">
      <c r="A3394"/>
      <c r="B3394"/>
      <c r="C3394"/>
      <c r="D3394" s="877"/>
      <c r="E3394"/>
      <c r="F3394"/>
      <c r="G3394"/>
      <c r="H3394"/>
      <c r="I3394"/>
      <c r="J3394"/>
    </row>
    <row r="3395" spans="1:10">
      <c r="A3395"/>
      <c r="B3395"/>
      <c r="C3395"/>
      <c r="D3395" s="877"/>
      <c r="E3395"/>
      <c r="F3395"/>
      <c r="G3395"/>
      <c r="H3395"/>
      <c r="I3395"/>
      <c r="J3395"/>
    </row>
    <row r="3396" spans="1:10">
      <c r="A3396"/>
      <c r="B3396"/>
      <c r="C3396"/>
      <c r="D3396" s="877"/>
      <c r="E3396"/>
      <c r="F3396"/>
      <c r="G3396"/>
      <c r="H3396"/>
      <c r="I3396"/>
      <c r="J3396"/>
    </row>
    <row r="3397" spans="1:10">
      <c r="A3397"/>
      <c r="B3397"/>
      <c r="C3397"/>
      <c r="D3397" s="877"/>
      <c r="E3397"/>
      <c r="F3397"/>
      <c r="G3397"/>
      <c r="H3397"/>
      <c r="I3397"/>
      <c r="J3397"/>
    </row>
    <row r="3398" spans="1:10">
      <c r="A3398"/>
      <c r="B3398"/>
      <c r="C3398"/>
      <c r="D3398" s="877"/>
      <c r="E3398"/>
      <c r="F3398"/>
      <c r="G3398"/>
      <c r="H3398"/>
      <c r="I3398"/>
      <c r="J3398"/>
    </row>
    <row r="3399" spans="1:10">
      <c r="A3399"/>
      <c r="B3399"/>
      <c r="C3399"/>
      <c r="D3399" s="877"/>
      <c r="E3399"/>
      <c r="F3399"/>
      <c r="G3399"/>
      <c r="H3399"/>
      <c r="I3399"/>
      <c r="J3399"/>
    </row>
    <row r="3400" spans="1:10">
      <c r="A3400"/>
      <c r="B3400"/>
      <c r="C3400"/>
      <c r="D3400" s="877"/>
      <c r="E3400"/>
      <c r="F3400"/>
      <c r="G3400"/>
      <c r="H3400"/>
      <c r="I3400"/>
      <c r="J3400"/>
    </row>
    <row r="3401" spans="1:10">
      <c r="A3401"/>
      <c r="B3401"/>
      <c r="C3401"/>
      <c r="D3401" s="877"/>
      <c r="E3401"/>
      <c r="F3401"/>
      <c r="G3401"/>
      <c r="H3401"/>
      <c r="I3401"/>
      <c r="J3401"/>
    </row>
    <row r="3402" spans="1:10">
      <c r="A3402"/>
      <c r="B3402"/>
      <c r="C3402"/>
      <c r="D3402" s="877"/>
      <c r="E3402"/>
      <c r="F3402"/>
      <c r="G3402"/>
      <c r="H3402"/>
      <c r="I3402"/>
      <c r="J3402"/>
    </row>
    <row r="3403" spans="1:10">
      <c r="A3403"/>
      <c r="B3403"/>
      <c r="C3403"/>
      <c r="D3403" s="877"/>
      <c r="E3403"/>
      <c r="F3403"/>
      <c r="G3403"/>
      <c r="H3403"/>
      <c r="I3403"/>
      <c r="J3403"/>
    </row>
    <row r="3404" spans="1:10">
      <c r="A3404"/>
      <c r="B3404"/>
      <c r="C3404"/>
      <c r="D3404" s="877"/>
      <c r="E3404"/>
      <c r="F3404"/>
      <c r="G3404"/>
      <c r="H3404"/>
      <c r="I3404"/>
      <c r="J3404"/>
    </row>
    <row r="3405" spans="1:10">
      <c r="A3405"/>
      <c r="B3405"/>
      <c r="C3405"/>
      <c r="D3405" s="877"/>
      <c r="E3405"/>
      <c r="F3405"/>
      <c r="G3405"/>
      <c r="H3405"/>
      <c r="I3405"/>
      <c r="J3405"/>
    </row>
    <row r="3406" spans="1:10">
      <c r="A3406"/>
      <c r="B3406"/>
      <c r="C3406"/>
      <c r="D3406" s="877"/>
      <c r="E3406"/>
      <c r="F3406"/>
      <c r="G3406"/>
      <c r="H3406"/>
      <c r="I3406"/>
      <c r="J3406"/>
    </row>
    <row r="3407" spans="1:10">
      <c r="A3407"/>
      <c r="B3407"/>
      <c r="C3407"/>
      <c r="D3407" s="877"/>
      <c r="E3407"/>
      <c r="F3407"/>
      <c r="G3407"/>
      <c r="H3407"/>
      <c r="I3407"/>
      <c r="J3407"/>
    </row>
    <row r="3408" spans="1:10">
      <c r="A3408"/>
      <c r="B3408"/>
      <c r="C3408"/>
      <c r="D3408" s="877"/>
      <c r="E3408"/>
      <c r="F3408"/>
      <c r="G3408"/>
      <c r="H3408"/>
      <c r="I3408"/>
      <c r="J3408"/>
    </row>
    <row r="3409" spans="1:10">
      <c r="A3409"/>
      <c r="B3409"/>
      <c r="C3409"/>
      <c r="D3409" s="877"/>
      <c r="E3409"/>
      <c r="F3409"/>
      <c r="G3409"/>
      <c r="H3409"/>
      <c r="I3409"/>
      <c r="J3409"/>
    </row>
    <row r="3410" spans="1:10">
      <c r="A3410"/>
      <c r="B3410"/>
      <c r="C3410"/>
      <c r="D3410" s="877"/>
      <c r="E3410"/>
      <c r="F3410"/>
      <c r="G3410"/>
      <c r="H3410"/>
      <c r="I3410"/>
      <c r="J3410"/>
    </row>
    <row r="3411" spans="1:10">
      <c r="A3411"/>
      <c r="B3411"/>
      <c r="C3411"/>
      <c r="D3411" s="877"/>
      <c r="E3411"/>
      <c r="F3411"/>
      <c r="G3411"/>
      <c r="H3411"/>
      <c r="I3411"/>
      <c r="J3411"/>
    </row>
    <row r="3412" spans="1:10">
      <c r="A3412"/>
      <c r="B3412"/>
      <c r="C3412"/>
      <c r="D3412" s="877"/>
      <c r="E3412"/>
      <c r="F3412"/>
      <c r="G3412"/>
      <c r="H3412"/>
      <c r="I3412"/>
      <c r="J3412"/>
    </row>
    <row r="3413" spans="1:10">
      <c r="A3413"/>
      <c r="B3413"/>
      <c r="C3413"/>
      <c r="D3413" s="877"/>
      <c r="E3413"/>
      <c r="F3413"/>
      <c r="G3413"/>
      <c r="H3413"/>
      <c r="I3413"/>
      <c r="J3413"/>
    </row>
    <row r="3414" spans="1:10">
      <c r="A3414"/>
      <c r="B3414"/>
      <c r="C3414"/>
      <c r="D3414" s="877"/>
      <c r="E3414"/>
      <c r="F3414"/>
      <c r="G3414"/>
      <c r="H3414"/>
      <c r="I3414"/>
      <c r="J3414"/>
    </row>
    <row r="3415" spans="1:10">
      <c r="A3415"/>
      <c r="B3415"/>
      <c r="C3415"/>
      <c r="D3415" s="877"/>
      <c r="E3415"/>
      <c r="F3415"/>
      <c r="G3415"/>
      <c r="H3415"/>
      <c r="I3415"/>
      <c r="J3415"/>
    </row>
    <row r="3416" spans="1:10">
      <c r="A3416"/>
      <c r="B3416"/>
      <c r="C3416"/>
      <c r="D3416" s="877"/>
      <c r="E3416"/>
      <c r="F3416"/>
      <c r="G3416"/>
      <c r="H3416"/>
      <c r="I3416"/>
      <c r="J3416"/>
    </row>
    <row r="3417" spans="1:10">
      <c r="A3417"/>
      <c r="B3417"/>
      <c r="C3417"/>
      <c r="D3417" s="877"/>
      <c r="E3417"/>
      <c r="F3417"/>
      <c r="G3417"/>
      <c r="H3417"/>
      <c r="I3417"/>
      <c r="J3417"/>
    </row>
    <row r="3418" spans="1:10">
      <c r="A3418"/>
      <c r="B3418"/>
      <c r="C3418"/>
      <c r="D3418" s="877"/>
      <c r="E3418"/>
      <c r="F3418"/>
      <c r="G3418"/>
      <c r="H3418"/>
      <c r="I3418"/>
      <c r="J3418"/>
    </row>
    <row r="3419" spans="1:10">
      <c r="A3419"/>
      <c r="B3419"/>
      <c r="C3419"/>
      <c r="D3419" s="877"/>
      <c r="E3419"/>
      <c r="F3419"/>
      <c r="G3419"/>
      <c r="H3419"/>
      <c r="I3419"/>
      <c r="J3419"/>
    </row>
    <row r="3420" spans="1:10">
      <c r="A3420"/>
      <c r="B3420"/>
      <c r="C3420"/>
      <c r="D3420" s="877"/>
      <c r="E3420"/>
      <c r="F3420"/>
      <c r="G3420"/>
      <c r="H3420"/>
      <c r="I3420"/>
      <c r="J3420"/>
    </row>
    <row r="3421" spans="1:10">
      <c r="A3421"/>
      <c r="B3421"/>
      <c r="C3421"/>
      <c r="D3421" s="877"/>
      <c r="E3421"/>
      <c r="F3421"/>
      <c r="G3421"/>
      <c r="H3421"/>
      <c r="I3421"/>
      <c r="J3421"/>
    </row>
    <row r="3422" spans="1:10">
      <c r="A3422"/>
      <c r="B3422"/>
      <c r="C3422"/>
      <c r="D3422" s="877"/>
      <c r="E3422"/>
      <c r="F3422"/>
      <c r="G3422"/>
      <c r="H3422"/>
      <c r="I3422"/>
      <c r="J3422"/>
    </row>
    <row r="3423" spans="1:10">
      <c r="A3423"/>
      <c r="B3423"/>
      <c r="C3423"/>
      <c r="D3423" s="877"/>
      <c r="E3423"/>
      <c r="F3423"/>
      <c r="G3423"/>
      <c r="H3423"/>
      <c r="I3423"/>
      <c r="J3423"/>
    </row>
    <row r="3424" spans="1:10">
      <c r="A3424"/>
      <c r="B3424"/>
      <c r="C3424"/>
      <c r="D3424" s="877"/>
      <c r="E3424"/>
      <c r="F3424"/>
      <c r="G3424"/>
      <c r="H3424"/>
      <c r="I3424"/>
      <c r="J3424"/>
    </row>
    <row r="3425" spans="1:10">
      <c r="A3425"/>
      <c r="B3425"/>
      <c r="C3425"/>
      <c r="D3425" s="877"/>
      <c r="E3425"/>
      <c r="F3425"/>
      <c r="G3425"/>
      <c r="H3425"/>
      <c r="I3425"/>
      <c r="J3425"/>
    </row>
    <row r="3426" spans="1:10">
      <c r="A3426"/>
      <c r="B3426"/>
      <c r="C3426"/>
      <c r="D3426" s="877"/>
      <c r="E3426"/>
      <c r="F3426"/>
      <c r="G3426"/>
      <c r="H3426"/>
      <c r="I3426"/>
      <c r="J3426"/>
    </row>
    <row r="3427" spans="1:10">
      <c r="A3427"/>
      <c r="B3427"/>
      <c r="C3427"/>
      <c r="D3427" s="877"/>
      <c r="E3427"/>
      <c r="F3427"/>
      <c r="G3427"/>
      <c r="H3427"/>
      <c r="I3427"/>
      <c r="J3427"/>
    </row>
    <row r="3428" spans="1:10">
      <c r="A3428"/>
      <c r="B3428"/>
      <c r="C3428"/>
      <c r="D3428" s="877"/>
      <c r="E3428"/>
      <c r="F3428"/>
      <c r="G3428"/>
      <c r="H3428"/>
      <c r="I3428"/>
      <c r="J3428"/>
    </row>
    <row r="3429" spans="1:10">
      <c r="A3429"/>
      <c r="B3429"/>
      <c r="C3429"/>
      <c r="D3429" s="877"/>
      <c r="E3429"/>
      <c r="F3429"/>
      <c r="G3429"/>
      <c r="H3429"/>
      <c r="I3429"/>
      <c r="J3429"/>
    </row>
    <row r="3430" spans="1:10">
      <c r="A3430"/>
      <c r="B3430"/>
      <c r="C3430"/>
      <c r="D3430" s="877"/>
      <c r="E3430"/>
      <c r="F3430"/>
      <c r="G3430"/>
      <c r="H3430"/>
      <c r="I3430"/>
      <c r="J3430"/>
    </row>
    <row r="3431" spans="1:10">
      <c r="A3431"/>
      <c r="B3431"/>
      <c r="C3431"/>
      <c r="D3431" s="877"/>
      <c r="E3431"/>
      <c r="F3431"/>
      <c r="G3431"/>
      <c r="H3431"/>
      <c r="I3431"/>
      <c r="J3431"/>
    </row>
    <row r="3432" spans="1:10">
      <c r="A3432"/>
      <c r="B3432"/>
      <c r="C3432"/>
      <c r="D3432" s="877"/>
      <c r="E3432"/>
      <c r="F3432"/>
      <c r="G3432"/>
      <c r="H3432"/>
      <c r="I3432"/>
      <c r="J3432"/>
    </row>
    <row r="3433" spans="1:10">
      <c r="A3433"/>
      <c r="B3433"/>
      <c r="C3433"/>
      <c r="D3433" s="877"/>
      <c r="E3433"/>
      <c r="F3433"/>
      <c r="G3433"/>
      <c r="H3433"/>
      <c r="I3433"/>
      <c r="J3433"/>
    </row>
    <row r="3434" spans="1:10">
      <c r="A3434"/>
      <c r="B3434"/>
      <c r="C3434"/>
      <c r="D3434" s="877"/>
      <c r="E3434"/>
      <c r="F3434"/>
      <c r="G3434"/>
      <c r="H3434"/>
      <c r="I3434"/>
      <c r="J3434"/>
    </row>
    <row r="3435" spans="1:10">
      <c r="A3435"/>
      <c r="B3435"/>
      <c r="C3435"/>
      <c r="D3435" s="877"/>
      <c r="E3435"/>
      <c r="F3435"/>
      <c r="G3435"/>
      <c r="H3435"/>
      <c r="I3435"/>
      <c r="J3435"/>
    </row>
    <row r="3436" spans="1:10">
      <c r="A3436"/>
      <c r="B3436"/>
      <c r="C3436"/>
      <c r="D3436" s="877"/>
      <c r="E3436"/>
      <c r="F3436"/>
      <c r="G3436"/>
      <c r="H3436"/>
      <c r="I3436"/>
      <c r="J3436"/>
    </row>
    <row r="3437" spans="1:10">
      <c r="A3437"/>
      <c r="B3437"/>
      <c r="C3437"/>
      <c r="D3437" s="877"/>
      <c r="E3437"/>
      <c r="F3437"/>
      <c r="G3437"/>
      <c r="H3437"/>
      <c r="I3437"/>
      <c r="J3437"/>
    </row>
    <row r="3438" spans="1:10">
      <c r="A3438"/>
      <c r="B3438"/>
      <c r="C3438"/>
      <c r="D3438" s="877"/>
      <c r="E3438"/>
      <c r="F3438"/>
      <c r="G3438"/>
      <c r="H3438"/>
      <c r="I3438"/>
      <c r="J3438"/>
    </row>
    <row r="3439" spans="1:10">
      <c r="A3439"/>
      <c r="B3439"/>
      <c r="C3439"/>
      <c r="D3439" s="877"/>
      <c r="E3439"/>
      <c r="F3439"/>
      <c r="G3439"/>
      <c r="H3439"/>
      <c r="I3439"/>
      <c r="J3439"/>
    </row>
    <row r="3440" spans="1:10">
      <c r="A3440"/>
      <c r="B3440"/>
      <c r="C3440"/>
      <c r="D3440" s="877"/>
      <c r="E3440"/>
      <c r="F3440"/>
      <c r="G3440"/>
      <c r="H3440"/>
      <c r="I3440"/>
      <c r="J3440"/>
    </row>
    <row r="3441" spans="1:10">
      <c r="A3441"/>
      <c r="B3441"/>
      <c r="C3441"/>
      <c r="D3441" s="877"/>
      <c r="E3441"/>
      <c r="F3441"/>
      <c r="G3441"/>
      <c r="H3441"/>
      <c r="I3441"/>
      <c r="J3441"/>
    </row>
    <row r="3442" spans="1:10">
      <c r="A3442"/>
      <c r="B3442"/>
      <c r="C3442"/>
      <c r="D3442" s="877"/>
      <c r="E3442"/>
      <c r="F3442"/>
      <c r="G3442"/>
      <c r="H3442"/>
      <c r="I3442"/>
      <c r="J3442"/>
    </row>
    <row r="3443" spans="1:10">
      <c r="A3443"/>
      <c r="B3443"/>
      <c r="C3443"/>
      <c r="D3443" s="877"/>
      <c r="E3443"/>
      <c r="F3443"/>
      <c r="G3443"/>
      <c r="H3443"/>
      <c r="I3443"/>
      <c r="J3443"/>
    </row>
    <row r="3444" spans="1:10">
      <c r="A3444"/>
      <c r="B3444"/>
      <c r="C3444"/>
      <c r="D3444" s="877"/>
      <c r="E3444"/>
      <c r="F3444"/>
      <c r="G3444"/>
      <c r="H3444"/>
      <c r="I3444"/>
      <c r="J3444"/>
    </row>
    <row r="3445" spans="1:10">
      <c r="A3445"/>
      <c r="B3445"/>
      <c r="C3445"/>
      <c r="D3445" s="877"/>
      <c r="E3445"/>
      <c r="F3445"/>
      <c r="G3445"/>
      <c r="H3445"/>
      <c r="I3445"/>
      <c r="J3445"/>
    </row>
    <row r="3446" spans="1:10">
      <c r="A3446"/>
      <c r="B3446"/>
      <c r="C3446"/>
      <c r="D3446" s="877"/>
      <c r="E3446"/>
      <c r="F3446"/>
      <c r="G3446"/>
      <c r="H3446"/>
      <c r="I3446"/>
      <c r="J3446"/>
    </row>
    <row r="3447" spans="1:10">
      <c r="A3447"/>
      <c r="B3447"/>
      <c r="C3447"/>
      <c r="D3447" s="877"/>
      <c r="E3447"/>
      <c r="F3447"/>
      <c r="G3447"/>
      <c r="H3447"/>
      <c r="I3447"/>
      <c r="J3447"/>
    </row>
    <row r="3448" spans="1:10">
      <c r="A3448"/>
      <c r="B3448"/>
      <c r="C3448"/>
      <c r="D3448" s="877"/>
      <c r="E3448"/>
      <c r="F3448"/>
      <c r="G3448"/>
      <c r="H3448"/>
      <c r="I3448"/>
      <c r="J3448"/>
    </row>
    <row r="3449" spans="1:10">
      <c r="A3449"/>
      <c r="B3449"/>
      <c r="C3449"/>
      <c r="D3449" s="877"/>
      <c r="E3449"/>
      <c r="F3449"/>
      <c r="G3449"/>
      <c r="H3449"/>
      <c r="I3449"/>
      <c r="J3449"/>
    </row>
    <row r="3450" spans="1:10">
      <c r="A3450"/>
      <c r="B3450"/>
      <c r="C3450"/>
      <c r="D3450" s="877"/>
      <c r="E3450"/>
      <c r="F3450"/>
      <c r="G3450"/>
      <c r="H3450"/>
      <c r="I3450"/>
      <c r="J3450"/>
    </row>
    <row r="3451" spans="1:10">
      <c r="A3451"/>
      <c r="B3451"/>
      <c r="C3451"/>
      <c r="D3451" s="877"/>
      <c r="E3451"/>
      <c r="F3451"/>
      <c r="G3451"/>
      <c r="H3451"/>
      <c r="I3451"/>
      <c r="J3451"/>
    </row>
    <row r="3452" spans="1:10">
      <c r="A3452"/>
      <c r="B3452"/>
      <c r="C3452"/>
      <c r="D3452" s="877"/>
      <c r="E3452"/>
      <c r="F3452"/>
      <c r="G3452"/>
      <c r="H3452"/>
      <c r="I3452"/>
      <c r="J3452"/>
    </row>
    <row r="3453" spans="1:10">
      <c r="A3453"/>
      <c r="B3453"/>
      <c r="C3453"/>
      <c r="D3453" s="877"/>
      <c r="E3453"/>
      <c r="F3453"/>
      <c r="G3453"/>
      <c r="H3453"/>
      <c r="I3453"/>
      <c r="J3453"/>
    </row>
    <row r="3454" spans="1:10">
      <c r="A3454"/>
      <c r="B3454"/>
      <c r="C3454"/>
      <c r="D3454" s="877"/>
      <c r="E3454"/>
      <c r="F3454"/>
      <c r="G3454"/>
      <c r="H3454"/>
      <c r="I3454"/>
      <c r="J3454"/>
    </row>
    <row r="3455" spans="1:10">
      <c r="A3455"/>
      <c r="B3455"/>
      <c r="C3455"/>
      <c r="D3455" s="877"/>
      <c r="E3455"/>
      <c r="F3455"/>
      <c r="G3455"/>
      <c r="H3455"/>
      <c r="I3455"/>
      <c r="J3455"/>
    </row>
    <row r="3456" spans="1:10">
      <c r="A3456"/>
      <c r="B3456"/>
      <c r="C3456"/>
      <c r="D3456" s="877"/>
      <c r="E3456"/>
      <c r="F3456"/>
      <c r="G3456"/>
      <c r="H3456"/>
      <c r="I3456"/>
      <c r="J3456"/>
    </row>
    <row r="3457" spans="1:10">
      <c r="A3457"/>
      <c r="B3457"/>
      <c r="C3457"/>
      <c r="D3457" s="877"/>
      <c r="E3457"/>
      <c r="F3457"/>
      <c r="G3457"/>
      <c r="H3457"/>
      <c r="I3457"/>
      <c r="J3457"/>
    </row>
    <row r="3458" spans="1:10">
      <c r="A3458"/>
      <c r="B3458"/>
      <c r="C3458"/>
      <c r="D3458" s="877"/>
      <c r="E3458"/>
      <c r="F3458"/>
      <c r="G3458"/>
      <c r="H3458"/>
      <c r="I3458"/>
      <c r="J3458"/>
    </row>
    <row r="3459" spans="1:10">
      <c r="A3459"/>
      <c r="B3459"/>
      <c r="C3459"/>
      <c r="D3459" s="877"/>
      <c r="E3459"/>
      <c r="F3459"/>
      <c r="G3459"/>
      <c r="H3459"/>
      <c r="I3459"/>
      <c r="J3459"/>
    </row>
    <row r="3460" spans="1:10">
      <c r="A3460"/>
      <c r="B3460"/>
      <c r="C3460"/>
      <c r="D3460" s="877"/>
      <c r="E3460"/>
      <c r="F3460"/>
      <c r="G3460"/>
      <c r="H3460"/>
      <c r="I3460"/>
      <c r="J3460"/>
    </row>
    <row r="3461" spans="1:10">
      <c r="A3461"/>
      <c r="B3461"/>
      <c r="C3461"/>
      <c r="D3461" s="877"/>
      <c r="E3461"/>
      <c r="F3461"/>
      <c r="G3461"/>
      <c r="H3461"/>
      <c r="I3461"/>
      <c r="J3461"/>
    </row>
    <row r="3462" spans="1:10">
      <c r="A3462"/>
      <c r="B3462"/>
      <c r="C3462"/>
      <c r="D3462" s="877"/>
      <c r="E3462"/>
      <c r="F3462"/>
      <c r="G3462"/>
      <c r="H3462"/>
      <c r="I3462"/>
      <c r="J3462"/>
    </row>
    <row r="3463" spans="1:10">
      <c r="A3463"/>
      <c r="B3463"/>
      <c r="C3463"/>
      <c r="D3463" s="877"/>
      <c r="E3463"/>
      <c r="F3463"/>
      <c r="G3463"/>
      <c r="H3463"/>
      <c r="I3463"/>
      <c r="J3463"/>
    </row>
    <row r="3464" spans="1:10">
      <c r="A3464"/>
      <c r="B3464"/>
      <c r="C3464"/>
      <c r="D3464" s="877"/>
      <c r="E3464"/>
      <c r="F3464"/>
      <c r="G3464"/>
      <c r="H3464"/>
      <c r="I3464"/>
      <c r="J3464"/>
    </row>
    <row r="3465" spans="1:10">
      <c r="A3465"/>
      <c r="B3465"/>
      <c r="C3465"/>
      <c r="D3465" s="877"/>
      <c r="E3465"/>
      <c r="F3465"/>
      <c r="G3465"/>
      <c r="H3465"/>
      <c r="I3465"/>
      <c r="J3465"/>
    </row>
    <row r="3466" spans="1:10">
      <c r="A3466"/>
      <c r="B3466"/>
      <c r="C3466"/>
      <c r="D3466" s="877"/>
      <c r="E3466"/>
      <c r="F3466"/>
      <c r="G3466"/>
      <c r="H3466"/>
      <c r="I3466"/>
      <c r="J3466"/>
    </row>
    <row r="3467" spans="1:10">
      <c r="A3467"/>
      <c r="B3467"/>
      <c r="C3467"/>
      <c r="D3467" s="877"/>
      <c r="E3467"/>
      <c r="F3467"/>
      <c r="G3467"/>
      <c r="H3467"/>
      <c r="I3467"/>
      <c r="J3467"/>
    </row>
    <row r="3468" spans="1:10">
      <c r="A3468"/>
      <c r="B3468"/>
      <c r="C3468"/>
      <c r="D3468" s="877"/>
      <c r="E3468"/>
      <c r="F3468"/>
      <c r="G3468"/>
      <c r="H3468"/>
      <c r="I3468"/>
      <c r="J3468"/>
    </row>
    <row r="3469" spans="1:10">
      <c r="A3469"/>
      <c r="B3469"/>
      <c r="C3469"/>
      <c r="D3469" s="877"/>
      <c r="E3469"/>
      <c r="F3469"/>
      <c r="G3469"/>
      <c r="H3469"/>
      <c r="I3469"/>
      <c r="J3469"/>
    </row>
    <row r="3470" spans="1:10">
      <c r="A3470"/>
      <c r="B3470"/>
      <c r="C3470"/>
      <c r="D3470" s="877"/>
      <c r="E3470"/>
      <c r="F3470"/>
      <c r="G3470"/>
      <c r="H3470"/>
      <c r="I3470"/>
      <c r="J3470"/>
    </row>
    <row r="3471" spans="1:10">
      <c r="A3471"/>
      <c r="B3471"/>
      <c r="C3471"/>
      <c r="D3471" s="877"/>
      <c r="E3471"/>
      <c r="F3471"/>
      <c r="G3471"/>
      <c r="H3471"/>
      <c r="I3471"/>
      <c r="J3471"/>
    </row>
    <row r="3472" spans="1:10">
      <c r="A3472"/>
      <c r="B3472"/>
      <c r="C3472"/>
      <c r="D3472" s="877"/>
      <c r="E3472"/>
      <c r="F3472"/>
      <c r="G3472"/>
      <c r="H3472"/>
      <c r="I3472"/>
      <c r="J3472"/>
    </row>
    <row r="3473" spans="1:10">
      <c r="A3473"/>
      <c r="B3473"/>
      <c r="C3473"/>
      <c r="D3473" s="877"/>
      <c r="E3473"/>
      <c r="F3473"/>
      <c r="G3473"/>
      <c r="H3473"/>
      <c r="I3473"/>
      <c r="J3473"/>
    </row>
    <row r="3474" spans="1:10">
      <c r="A3474"/>
      <c r="B3474"/>
      <c r="C3474"/>
      <c r="D3474" s="877"/>
      <c r="E3474"/>
      <c r="F3474"/>
      <c r="G3474"/>
      <c r="H3474"/>
      <c r="I3474"/>
      <c r="J3474"/>
    </row>
    <row r="3475" spans="1:10">
      <c r="A3475"/>
      <c r="B3475"/>
      <c r="C3475"/>
      <c r="D3475" s="877"/>
      <c r="E3475"/>
      <c r="F3475"/>
      <c r="G3475"/>
      <c r="H3475"/>
      <c r="I3475"/>
      <c r="J3475"/>
    </row>
    <row r="3476" spans="1:10">
      <c r="A3476"/>
      <c r="B3476"/>
      <c r="C3476"/>
      <c r="D3476" s="877"/>
      <c r="E3476"/>
      <c r="F3476"/>
      <c r="G3476"/>
      <c r="H3476"/>
      <c r="I3476"/>
      <c r="J3476"/>
    </row>
    <row r="3477" spans="1:10">
      <c r="A3477"/>
      <c r="B3477"/>
      <c r="C3477"/>
      <c r="D3477" s="877"/>
      <c r="E3477"/>
      <c r="F3477"/>
      <c r="G3477"/>
      <c r="H3477"/>
      <c r="I3477"/>
      <c r="J3477"/>
    </row>
    <row r="3478" spans="1:10">
      <c r="A3478"/>
      <c r="B3478"/>
      <c r="C3478"/>
      <c r="D3478" s="877"/>
      <c r="E3478"/>
      <c r="F3478"/>
      <c r="G3478"/>
      <c r="H3478"/>
      <c r="I3478"/>
      <c r="J3478"/>
    </row>
    <row r="3479" spans="1:10">
      <c r="A3479"/>
      <c r="B3479"/>
      <c r="C3479"/>
      <c r="D3479" s="877"/>
      <c r="E3479"/>
      <c r="F3479"/>
      <c r="G3479"/>
      <c r="H3479"/>
      <c r="I3479"/>
      <c r="J3479"/>
    </row>
    <row r="3480" spans="1:10">
      <c r="A3480"/>
      <c r="B3480"/>
      <c r="C3480"/>
      <c r="D3480" s="877"/>
      <c r="E3480"/>
      <c r="F3480"/>
      <c r="G3480"/>
      <c r="H3480"/>
      <c r="I3480"/>
      <c r="J3480"/>
    </row>
    <row r="3481" spans="1:10">
      <c r="A3481"/>
      <c r="B3481"/>
      <c r="C3481"/>
      <c r="D3481" s="877"/>
      <c r="E3481"/>
      <c r="F3481"/>
      <c r="G3481"/>
      <c r="H3481"/>
      <c r="I3481"/>
      <c r="J3481"/>
    </row>
    <row r="3482" spans="1:10">
      <c r="A3482"/>
      <c r="B3482"/>
      <c r="C3482"/>
      <c r="D3482" s="877"/>
      <c r="E3482"/>
      <c r="F3482"/>
      <c r="G3482"/>
      <c r="H3482"/>
      <c r="I3482"/>
      <c r="J3482"/>
    </row>
    <row r="3483" spans="1:10">
      <c r="A3483"/>
      <c r="B3483"/>
      <c r="C3483"/>
      <c r="D3483" s="877"/>
      <c r="E3483"/>
      <c r="F3483"/>
      <c r="G3483"/>
      <c r="H3483"/>
      <c r="I3483"/>
      <c r="J3483"/>
    </row>
    <row r="3484" spans="1:10">
      <c r="A3484"/>
      <c r="B3484"/>
      <c r="C3484"/>
      <c r="D3484" s="877"/>
      <c r="E3484"/>
      <c r="F3484"/>
      <c r="G3484"/>
      <c r="H3484"/>
      <c r="I3484"/>
      <c r="J3484"/>
    </row>
    <row r="3485" spans="1:10">
      <c r="A3485"/>
      <c r="B3485"/>
      <c r="C3485"/>
      <c r="D3485" s="877"/>
      <c r="E3485"/>
      <c r="F3485"/>
      <c r="G3485"/>
      <c r="H3485"/>
      <c r="I3485"/>
      <c r="J3485"/>
    </row>
    <row r="3486" spans="1:10">
      <c r="A3486"/>
      <c r="B3486"/>
      <c r="C3486"/>
      <c r="D3486" s="877"/>
      <c r="E3486"/>
      <c r="F3486"/>
      <c r="G3486"/>
      <c r="H3486"/>
      <c r="I3486"/>
      <c r="J3486"/>
    </row>
    <row r="3487" spans="1:10">
      <c r="A3487"/>
      <c r="B3487"/>
      <c r="C3487"/>
      <c r="D3487" s="877"/>
      <c r="E3487"/>
      <c r="F3487"/>
      <c r="G3487"/>
      <c r="H3487"/>
      <c r="I3487"/>
      <c r="J3487"/>
    </row>
    <row r="3488" spans="1:10">
      <c r="A3488"/>
      <c r="B3488"/>
      <c r="C3488"/>
      <c r="D3488" s="877"/>
      <c r="E3488"/>
      <c r="F3488"/>
      <c r="G3488"/>
      <c r="H3488"/>
      <c r="I3488"/>
      <c r="J3488"/>
    </row>
    <row r="3489" spans="1:10">
      <c r="A3489"/>
      <c r="B3489"/>
      <c r="C3489"/>
      <c r="D3489" s="877"/>
      <c r="E3489"/>
      <c r="F3489"/>
      <c r="G3489"/>
      <c r="H3489"/>
      <c r="I3489"/>
      <c r="J3489"/>
    </row>
    <row r="3490" spans="1:10">
      <c r="A3490"/>
      <c r="B3490"/>
      <c r="C3490"/>
      <c r="D3490" s="877"/>
      <c r="E3490"/>
      <c r="F3490"/>
      <c r="G3490"/>
      <c r="H3490"/>
      <c r="I3490"/>
      <c r="J3490"/>
    </row>
    <row r="3491" spans="1:10">
      <c r="A3491"/>
      <c r="B3491"/>
      <c r="C3491"/>
      <c r="D3491" s="877"/>
      <c r="E3491"/>
      <c r="F3491"/>
      <c r="G3491"/>
      <c r="H3491"/>
      <c r="I3491"/>
      <c r="J3491"/>
    </row>
    <row r="3492" spans="1:10">
      <c r="A3492"/>
      <c r="B3492"/>
      <c r="C3492"/>
      <c r="D3492" s="877"/>
      <c r="E3492"/>
      <c r="F3492"/>
      <c r="G3492"/>
      <c r="H3492"/>
      <c r="I3492"/>
      <c r="J3492"/>
    </row>
    <row r="3493" spans="1:10">
      <c r="A3493"/>
      <c r="B3493"/>
      <c r="C3493"/>
      <c r="D3493" s="877"/>
      <c r="E3493"/>
      <c r="F3493"/>
      <c r="G3493"/>
      <c r="H3493"/>
      <c r="I3493"/>
      <c r="J3493"/>
    </row>
    <row r="3494" spans="1:10">
      <c r="A3494"/>
      <c r="B3494"/>
      <c r="C3494"/>
      <c r="D3494" s="877"/>
      <c r="E3494"/>
      <c r="F3494"/>
      <c r="G3494"/>
      <c r="H3494"/>
      <c r="I3494"/>
      <c r="J3494"/>
    </row>
    <row r="3495" spans="1:10">
      <c r="A3495"/>
      <c r="B3495"/>
      <c r="C3495"/>
      <c r="D3495" s="877"/>
      <c r="E3495"/>
      <c r="F3495"/>
      <c r="G3495"/>
      <c r="H3495"/>
      <c r="I3495"/>
      <c r="J3495"/>
    </row>
    <row r="3496" spans="1:10">
      <c r="A3496"/>
      <c r="B3496"/>
      <c r="C3496"/>
      <c r="D3496" s="877"/>
      <c r="E3496"/>
      <c r="F3496"/>
      <c r="G3496"/>
      <c r="H3496"/>
      <c r="I3496"/>
      <c r="J3496"/>
    </row>
    <row r="3497" spans="1:10">
      <c r="A3497"/>
      <c r="B3497"/>
      <c r="C3497"/>
      <c r="D3497" s="877"/>
      <c r="E3497"/>
      <c r="F3497"/>
      <c r="G3497"/>
      <c r="H3497"/>
      <c r="I3497"/>
      <c r="J3497"/>
    </row>
    <row r="3498" spans="1:10">
      <c r="A3498"/>
      <c r="B3498"/>
      <c r="C3498"/>
      <c r="D3498" s="877"/>
      <c r="E3498"/>
      <c r="F3498"/>
      <c r="G3498"/>
      <c r="H3498"/>
      <c r="I3498"/>
      <c r="J3498"/>
    </row>
    <row r="3499" spans="1:10">
      <c r="A3499"/>
      <c r="B3499"/>
      <c r="C3499"/>
      <c r="D3499" s="877"/>
      <c r="E3499"/>
      <c r="F3499"/>
      <c r="G3499"/>
      <c r="H3499"/>
      <c r="I3499"/>
      <c r="J3499"/>
    </row>
    <row r="3500" spans="1:10">
      <c r="A3500"/>
      <c r="B3500"/>
      <c r="C3500"/>
      <c r="D3500" s="877"/>
      <c r="E3500"/>
      <c r="F3500"/>
      <c r="G3500"/>
      <c r="H3500"/>
      <c r="I3500"/>
      <c r="J3500"/>
    </row>
    <row r="3501" spans="1:10">
      <c r="A3501"/>
      <c r="B3501"/>
      <c r="C3501"/>
      <c r="D3501" s="877"/>
      <c r="E3501"/>
      <c r="F3501"/>
      <c r="G3501"/>
      <c r="H3501"/>
      <c r="I3501"/>
      <c r="J3501"/>
    </row>
    <row r="3502" spans="1:10">
      <c r="A3502"/>
      <c r="B3502"/>
      <c r="C3502"/>
      <c r="D3502" s="877"/>
      <c r="E3502"/>
      <c r="F3502"/>
      <c r="G3502"/>
      <c r="H3502"/>
      <c r="I3502"/>
      <c r="J3502"/>
    </row>
    <row r="3503" spans="1:10">
      <c r="A3503"/>
      <c r="B3503"/>
      <c r="C3503"/>
      <c r="D3503" s="877"/>
      <c r="E3503"/>
      <c r="F3503"/>
      <c r="G3503"/>
      <c r="H3503"/>
      <c r="I3503"/>
      <c r="J3503"/>
    </row>
    <row r="3504" spans="1:10">
      <c r="A3504"/>
      <c r="B3504"/>
      <c r="C3504"/>
      <c r="D3504" s="877"/>
      <c r="E3504"/>
      <c r="F3504"/>
      <c r="G3504"/>
      <c r="H3504"/>
      <c r="I3504"/>
      <c r="J3504"/>
    </row>
    <row r="3505" spans="1:10">
      <c r="A3505"/>
      <c r="B3505"/>
      <c r="C3505"/>
      <c r="D3505" s="877"/>
      <c r="E3505"/>
      <c r="F3505"/>
      <c r="G3505"/>
      <c r="H3505"/>
      <c r="I3505"/>
      <c r="J3505"/>
    </row>
    <row r="3506" spans="1:10">
      <c r="A3506"/>
      <c r="B3506"/>
      <c r="C3506"/>
      <c r="D3506" s="877"/>
      <c r="E3506"/>
      <c r="F3506"/>
      <c r="G3506"/>
      <c r="H3506"/>
      <c r="I3506"/>
      <c r="J3506"/>
    </row>
    <row r="3507" spans="1:10">
      <c r="A3507"/>
      <c r="B3507"/>
      <c r="C3507"/>
      <c r="D3507" s="877"/>
      <c r="E3507"/>
      <c r="F3507"/>
      <c r="G3507"/>
      <c r="H3507"/>
      <c r="I3507"/>
      <c r="J3507"/>
    </row>
    <row r="3508" spans="1:10">
      <c r="A3508"/>
      <c r="B3508"/>
      <c r="C3508"/>
      <c r="D3508" s="877"/>
      <c r="E3508"/>
      <c r="F3508"/>
      <c r="G3508"/>
      <c r="H3508"/>
      <c r="I3508"/>
      <c r="J3508"/>
    </row>
    <row r="3509" spans="1:10">
      <c r="A3509"/>
      <c r="B3509"/>
      <c r="C3509"/>
      <c r="D3509" s="877"/>
      <c r="E3509"/>
      <c r="F3509"/>
      <c r="G3509"/>
      <c r="H3509"/>
      <c r="I3509"/>
      <c r="J3509"/>
    </row>
    <row r="3510" spans="1:10">
      <c r="A3510"/>
      <c r="B3510"/>
      <c r="C3510"/>
      <c r="D3510" s="877"/>
      <c r="E3510"/>
      <c r="F3510"/>
      <c r="G3510"/>
      <c r="H3510"/>
      <c r="I3510"/>
      <c r="J3510"/>
    </row>
    <row r="3511" spans="1:10">
      <c r="A3511"/>
      <c r="B3511"/>
      <c r="C3511"/>
      <c r="D3511" s="877"/>
      <c r="E3511"/>
      <c r="F3511"/>
      <c r="G3511"/>
      <c r="H3511"/>
      <c r="I3511"/>
      <c r="J3511"/>
    </row>
    <row r="3512" spans="1:10">
      <c r="A3512"/>
      <c r="B3512"/>
      <c r="C3512"/>
      <c r="D3512" s="877"/>
      <c r="E3512"/>
      <c r="F3512"/>
      <c r="G3512"/>
      <c r="H3512"/>
      <c r="I3512"/>
      <c r="J3512"/>
    </row>
    <row r="3513" spans="1:10">
      <c r="A3513"/>
      <c r="B3513"/>
      <c r="C3513"/>
      <c r="D3513" s="877"/>
      <c r="E3513"/>
      <c r="F3513"/>
      <c r="G3513"/>
      <c r="H3513"/>
      <c r="I3513"/>
      <c r="J3513"/>
    </row>
    <row r="3514" spans="1:10">
      <c r="A3514"/>
      <c r="B3514"/>
      <c r="C3514"/>
      <c r="D3514" s="877"/>
      <c r="E3514"/>
      <c r="F3514"/>
      <c r="G3514"/>
      <c r="H3514"/>
      <c r="I3514"/>
      <c r="J3514"/>
    </row>
    <row r="3515" spans="1:10">
      <c r="A3515"/>
      <c r="B3515"/>
      <c r="C3515"/>
      <c r="D3515" s="877"/>
      <c r="E3515"/>
      <c r="F3515"/>
      <c r="G3515"/>
      <c r="H3515"/>
      <c r="I3515"/>
      <c r="J3515"/>
    </row>
    <row r="3516" spans="1:10">
      <c r="A3516"/>
      <c r="B3516"/>
      <c r="C3516"/>
      <c r="D3516" s="877"/>
      <c r="E3516"/>
      <c r="F3516"/>
      <c r="G3516"/>
      <c r="H3516"/>
      <c r="I3516"/>
      <c r="J3516"/>
    </row>
    <row r="3517" spans="1:10">
      <c r="A3517"/>
      <c r="B3517"/>
      <c r="C3517"/>
      <c r="D3517" s="877"/>
      <c r="E3517"/>
      <c r="F3517"/>
      <c r="G3517"/>
      <c r="H3517"/>
      <c r="I3517"/>
      <c r="J3517"/>
    </row>
    <row r="3518" spans="1:10">
      <c r="A3518"/>
      <c r="B3518"/>
      <c r="C3518"/>
      <c r="D3518" s="877"/>
      <c r="E3518"/>
      <c r="F3518"/>
      <c r="G3518"/>
      <c r="H3518"/>
      <c r="I3518"/>
      <c r="J3518"/>
    </row>
    <row r="3519" spans="1:10">
      <c r="A3519"/>
      <c r="B3519"/>
      <c r="C3519"/>
      <c r="D3519" s="877"/>
      <c r="E3519"/>
      <c r="F3519"/>
      <c r="G3519"/>
      <c r="H3519"/>
      <c r="I3519"/>
      <c r="J3519"/>
    </row>
    <row r="3520" spans="1:10">
      <c r="A3520"/>
      <c r="B3520"/>
      <c r="C3520"/>
      <c r="D3520" s="877"/>
      <c r="E3520"/>
      <c r="F3520"/>
      <c r="G3520"/>
      <c r="H3520"/>
      <c r="I3520"/>
      <c r="J3520"/>
    </row>
    <row r="3521" spans="1:10">
      <c r="A3521"/>
      <c r="B3521"/>
      <c r="C3521"/>
      <c r="D3521" s="877"/>
      <c r="E3521"/>
      <c r="F3521"/>
      <c r="G3521"/>
      <c r="H3521"/>
      <c r="I3521"/>
      <c r="J3521"/>
    </row>
    <row r="3522" spans="1:10">
      <c r="A3522"/>
      <c r="B3522"/>
      <c r="C3522"/>
      <c r="D3522" s="877"/>
      <c r="E3522"/>
      <c r="F3522"/>
      <c r="G3522"/>
      <c r="H3522"/>
      <c r="I3522"/>
      <c r="J3522"/>
    </row>
    <row r="3523" spans="1:10">
      <c r="A3523"/>
      <c r="B3523"/>
      <c r="C3523"/>
      <c r="D3523" s="877"/>
      <c r="E3523"/>
      <c r="F3523"/>
      <c r="G3523"/>
      <c r="H3523"/>
      <c r="I3523"/>
      <c r="J3523"/>
    </row>
    <row r="3524" spans="1:10">
      <c r="A3524"/>
      <c r="B3524"/>
      <c r="C3524"/>
      <c r="D3524" s="877"/>
      <c r="E3524"/>
      <c r="F3524"/>
      <c r="G3524"/>
      <c r="H3524"/>
      <c r="I3524"/>
      <c r="J3524"/>
    </row>
    <row r="3525" spans="1:10">
      <c r="A3525"/>
      <c r="B3525"/>
      <c r="C3525"/>
      <c r="D3525" s="877"/>
      <c r="E3525"/>
      <c r="F3525"/>
      <c r="G3525"/>
      <c r="H3525"/>
      <c r="I3525"/>
      <c r="J3525"/>
    </row>
    <row r="3526" spans="1:10">
      <c r="A3526"/>
      <c r="B3526"/>
      <c r="C3526"/>
      <c r="D3526" s="877"/>
      <c r="E3526"/>
      <c r="F3526"/>
      <c r="G3526"/>
      <c r="H3526"/>
      <c r="I3526"/>
      <c r="J3526"/>
    </row>
    <row r="3527" spans="1:10">
      <c r="A3527"/>
      <c r="B3527"/>
      <c r="C3527"/>
      <c r="D3527" s="877"/>
      <c r="E3527"/>
      <c r="F3527"/>
      <c r="G3527"/>
      <c r="H3527"/>
      <c r="I3527"/>
      <c r="J3527"/>
    </row>
    <row r="3528" spans="1:10">
      <c r="A3528"/>
      <c r="B3528"/>
      <c r="C3528"/>
      <c r="D3528" s="877"/>
      <c r="E3528"/>
      <c r="F3528"/>
      <c r="G3528"/>
      <c r="H3528"/>
      <c r="I3528"/>
      <c r="J3528"/>
    </row>
    <row r="3529" spans="1:10">
      <c r="A3529"/>
      <c r="B3529"/>
      <c r="C3529"/>
      <c r="D3529" s="877"/>
      <c r="E3529"/>
      <c r="F3529"/>
      <c r="G3529"/>
      <c r="H3529"/>
      <c r="I3529"/>
      <c r="J3529"/>
    </row>
    <row r="3530" spans="1:10">
      <c r="A3530"/>
      <c r="B3530"/>
      <c r="C3530"/>
      <c r="D3530" s="877"/>
      <c r="E3530"/>
      <c r="F3530"/>
      <c r="G3530"/>
      <c r="H3530"/>
      <c r="I3530"/>
      <c r="J3530"/>
    </row>
    <row r="3531" spans="1:10">
      <c r="A3531"/>
      <c r="B3531"/>
      <c r="C3531"/>
      <c r="D3531" s="877"/>
      <c r="E3531"/>
      <c r="F3531"/>
      <c r="G3531"/>
      <c r="H3531"/>
      <c r="I3531"/>
      <c r="J3531"/>
    </row>
    <row r="3532" spans="1:10">
      <c r="A3532"/>
      <c r="B3532"/>
      <c r="C3532"/>
      <c r="D3532" s="877"/>
      <c r="E3532"/>
      <c r="F3532"/>
      <c r="G3532"/>
      <c r="H3532"/>
      <c r="I3532"/>
      <c r="J3532"/>
    </row>
    <row r="3533" spans="1:10">
      <c r="A3533"/>
      <c r="B3533"/>
      <c r="C3533"/>
      <c r="D3533" s="877"/>
      <c r="E3533"/>
      <c r="F3533"/>
      <c r="G3533"/>
      <c r="H3533"/>
      <c r="I3533"/>
      <c r="J3533"/>
    </row>
    <row r="3534" spans="1:10">
      <c r="A3534"/>
      <c r="B3534"/>
      <c r="C3534"/>
      <c r="D3534" s="877"/>
      <c r="E3534"/>
      <c r="F3534"/>
      <c r="G3534"/>
      <c r="H3534"/>
      <c r="I3534"/>
      <c r="J3534"/>
    </row>
    <row r="3535" spans="1:10">
      <c r="A3535"/>
      <c r="B3535"/>
      <c r="C3535"/>
      <c r="D3535" s="877"/>
      <c r="E3535"/>
      <c r="F3535"/>
      <c r="G3535"/>
      <c r="H3535"/>
      <c r="I3535"/>
      <c r="J3535"/>
    </row>
    <row r="3536" spans="1:10">
      <c r="A3536"/>
      <c r="B3536"/>
      <c r="C3536"/>
      <c r="D3536" s="877"/>
      <c r="E3536"/>
      <c r="F3536"/>
      <c r="G3536"/>
      <c r="H3536"/>
      <c r="I3536"/>
      <c r="J3536"/>
    </row>
    <row r="3537" spans="1:10">
      <c r="A3537"/>
      <c r="B3537"/>
      <c r="C3537"/>
      <c r="D3537" s="877"/>
      <c r="E3537"/>
      <c r="F3537"/>
      <c r="G3537"/>
      <c r="H3537"/>
      <c r="I3537"/>
      <c r="J3537"/>
    </row>
    <row r="3538" spans="1:10">
      <c r="A3538"/>
      <c r="B3538"/>
      <c r="C3538"/>
      <c r="D3538" s="877"/>
      <c r="E3538"/>
      <c r="F3538"/>
      <c r="G3538"/>
      <c r="H3538"/>
      <c r="I3538"/>
      <c r="J3538"/>
    </row>
    <row r="3539" spans="1:10">
      <c r="A3539"/>
      <c r="B3539"/>
      <c r="C3539"/>
      <c r="D3539" s="877"/>
      <c r="E3539"/>
      <c r="F3539"/>
      <c r="G3539"/>
      <c r="H3539"/>
      <c r="I3539"/>
      <c r="J3539"/>
    </row>
    <row r="3540" spans="1:10">
      <c r="A3540"/>
      <c r="B3540"/>
      <c r="C3540"/>
      <c r="D3540" s="877"/>
      <c r="E3540"/>
      <c r="F3540"/>
      <c r="G3540"/>
      <c r="H3540"/>
      <c r="I3540"/>
      <c r="J3540"/>
    </row>
    <row r="3541" spans="1:10">
      <c r="A3541"/>
      <c r="B3541"/>
      <c r="C3541"/>
      <c r="D3541" s="877"/>
      <c r="E3541"/>
      <c r="F3541"/>
      <c r="G3541"/>
      <c r="H3541"/>
      <c r="I3541"/>
      <c r="J3541"/>
    </row>
    <row r="3542" spans="1:10">
      <c r="A3542"/>
      <c r="B3542"/>
      <c r="C3542"/>
      <c r="D3542" s="877"/>
      <c r="E3542"/>
      <c r="F3542"/>
      <c r="G3542"/>
      <c r="H3542"/>
      <c r="I3542"/>
      <c r="J3542"/>
    </row>
    <row r="3543" spans="1:10">
      <c r="A3543"/>
      <c r="B3543"/>
      <c r="C3543"/>
      <c r="D3543" s="877"/>
      <c r="E3543"/>
      <c r="F3543"/>
      <c r="G3543"/>
      <c r="H3543"/>
      <c r="I3543"/>
      <c r="J3543"/>
    </row>
    <row r="3544" spans="1:10">
      <c r="A3544"/>
      <c r="B3544"/>
      <c r="C3544"/>
      <c r="D3544" s="877"/>
      <c r="E3544"/>
      <c r="F3544"/>
      <c r="G3544"/>
      <c r="H3544"/>
      <c r="I3544"/>
      <c r="J3544"/>
    </row>
    <row r="3545" spans="1:10">
      <c r="A3545"/>
      <c r="B3545"/>
      <c r="C3545"/>
      <c r="D3545" s="877"/>
      <c r="E3545"/>
      <c r="F3545"/>
      <c r="G3545"/>
      <c r="H3545"/>
      <c r="I3545"/>
      <c r="J3545"/>
    </row>
    <row r="3546" spans="1:10">
      <c r="A3546"/>
      <c r="B3546"/>
      <c r="C3546"/>
      <c r="D3546" s="877"/>
      <c r="E3546"/>
      <c r="F3546"/>
      <c r="G3546"/>
      <c r="H3546"/>
      <c r="I3546"/>
      <c r="J3546"/>
    </row>
    <row r="3547" spans="1:10">
      <c r="A3547"/>
      <c r="B3547"/>
      <c r="C3547"/>
      <c r="D3547" s="877"/>
      <c r="E3547"/>
      <c r="F3547"/>
      <c r="G3547"/>
      <c r="H3547"/>
      <c r="I3547"/>
      <c r="J3547"/>
    </row>
    <row r="3548" spans="1:10">
      <c r="A3548"/>
      <c r="B3548"/>
      <c r="C3548"/>
      <c r="D3548" s="877"/>
      <c r="E3548"/>
      <c r="F3548"/>
      <c r="G3548"/>
      <c r="H3548"/>
      <c r="I3548"/>
      <c r="J3548"/>
    </row>
    <row r="3549" spans="1:10">
      <c r="A3549"/>
      <c r="B3549"/>
      <c r="C3549"/>
      <c r="D3549" s="877"/>
      <c r="E3549"/>
      <c r="F3549"/>
      <c r="G3549"/>
      <c r="H3549"/>
      <c r="I3549"/>
      <c r="J3549"/>
    </row>
    <row r="3550" spans="1:10">
      <c r="A3550"/>
      <c r="B3550"/>
      <c r="C3550"/>
      <c r="D3550" s="877"/>
      <c r="E3550"/>
      <c r="F3550"/>
      <c r="G3550"/>
      <c r="H3550"/>
      <c r="I3550"/>
      <c r="J3550"/>
    </row>
    <row r="3551" spans="1:10">
      <c r="A3551"/>
      <c r="B3551"/>
      <c r="C3551"/>
      <c r="D3551" s="877"/>
      <c r="E3551"/>
      <c r="F3551"/>
      <c r="G3551"/>
      <c r="H3551"/>
      <c r="I3551"/>
      <c r="J3551"/>
    </row>
    <row r="3552" spans="1:10">
      <c r="A3552"/>
      <c r="B3552"/>
      <c r="C3552"/>
      <c r="D3552" s="877"/>
      <c r="E3552"/>
      <c r="F3552"/>
      <c r="G3552"/>
      <c r="H3552"/>
      <c r="I3552"/>
      <c r="J3552"/>
    </row>
    <row r="3553" spans="1:10">
      <c r="A3553"/>
      <c r="B3553"/>
      <c r="C3553"/>
      <c r="D3553" s="877"/>
      <c r="E3553"/>
      <c r="F3553"/>
      <c r="G3553"/>
      <c r="H3553"/>
      <c r="I3553"/>
      <c r="J3553"/>
    </row>
    <row r="3554" spans="1:10">
      <c r="A3554"/>
      <c r="B3554"/>
      <c r="C3554"/>
      <c r="D3554" s="877"/>
      <c r="E3554"/>
      <c r="F3554"/>
      <c r="G3554"/>
      <c r="H3554"/>
      <c r="I3554"/>
      <c r="J3554"/>
    </row>
    <row r="3555" spans="1:10">
      <c r="A3555"/>
      <c r="B3555"/>
      <c r="C3555"/>
      <c r="D3555" s="877"/>
      <c r="E3555"/>
      <c r="F3555"/>
      <c r="G3555"/>
      <c r="H3555"/>
      <c r="I3555"/>
      <c r="J3555"/>
    </row>
    <row r="3556" spans="1:10">
      <c r="A3556"/>
      <c r="B3556"/>
      <c r="C3556"/>
      <c r="D3556" s="877"/>
      <c r="E3556"/>
      <c r="F3556"/>
      <c r="G3556"/>
      <c r="H3556"/>
      <c r="I3556"/>
      <c r="J3556"/>
    </row>
    <row r="3557" spans="1:10">
      <c r="A3557"/>
      <c r="B3557"/>
      <c r="C3557"/>
      <c r="D3557" s="877"/>
      <c r="E3557"/>
      <c r="F3557"/>
      <c r="G3557"/>
      <c r="H3557"/>
      <c r="I3557"/>
      <c r="J3557"/>
    </row>
    <row r="3558" spans="1:10">
      <c r="A3558"/>
      <c r="B3558"/>
      <c r="C3558"/>
      <c r="D3558" s="877"/>
      <c r="E3558"/>
      <c r="F3558"/>
      <c r="G3558"/>
      <c r="H3558"/>
      <c r="I3558"/>
      <c r="J3558"/>
    </row>
    <row r="3559" spans="1:10">
      <c r="A3559"/>
      <c r="B3559"/>
      <c r="C3559"/>
      <c r="D3559" s="877"/>
      <c r="E3559"/>
      <c r="F3559"/>
      <c r="G3559"/>
      <c r="H3559"/>
      <c r="I3559"/>
      <c r="J3559"/>
    </row>
    <row r="3560" spans="1:10">
      <c r="A3560"/>
      <c r="B3560"/>
      <c r="C3560"/>
      <c r="D3560" s="877"/>
      <c r="E3560"/>
      <c r="F3560"/>
      <c r="G3560"/>
      <c r="H3560"/>
      <c r="I3560"/>
      <c r="J3560"/>
    </row>
    <row r="3561" spans="1:10">
      <c r="A3561"/>
      <c r="B3561"/>
      <c r="C3561"/>
      <c r="D3561" s="877"/>
      <c r="E3561"/>
      <c r="F3561"/>
      <c r="G3561"/>
      <c r="H3561"/>
      <c r="I3561"/>
      <c r="J3561"/>
    </row>
    <row r="3562" spans="1:10">
      <c r="A3562"/>
      <c r="B3562"/>
      <c r="C3562"/>
      <c r="D3562" s="877"/>
      <c r="E3562"/>
      <c r="F3562"/>
      <c r="G3562"/>
      <c r="H3562"/>
      <c r="I3562"/>
      <c r="J3562"/>
    </row>
    <row r="3563" spans="1:10">
      <c r="A3563"/>
      <c r="B3563"/>
      <c r="C3563"/>
      <c r="D3563" s="877"/>
      <c r="E3563"/>
      <c r="F3563"/>
      <c r="G3563"/>
      <c r="H3563"/>
      <c r="I3563"/>
      <c r="J3563"/>
    </row>
    <row r="3564" spans="1:10">
      <c r="A3564"/>
      <c r="B3564"/>
      <c r="C3564"/>
      <c r="D3564" s="877"/>
      <c r="E3564"/>
      <c r="F3564"/>
      <c r="G3564"/>
      <c r="H3564"/>
      <c r="I3564"/>
      <c r="J3564"/>
    </row>
    <row r="3565" spans="1:10">
      <c r="A3565"/>
      <c r="B3565"/>
      <c r="C3565"/>
      <c r="D3565" s="877"/>
      <c r="E3565"/>
      <c r="F3565"/>
      <c r="G3565"/>
      <c r="H3565"/>
      <c r="I3565"/>
      <c r="J3565"/>
    </row>
    <row r="3566" spans="1:10">
      <c r="A3566"/>
      <c r="B3566"/>
      <c r="C3566"/>
      <c r="D3566" s="877"/>
      <c r="E3566"/>
      <c r="F3566"/>
      <c r="G3566"/>
      <c r="H3566"/>
      <c r="I3566"/>
      <c r="J3566"/>
    </row>
    <row r="3567" spans="1:10">
      <c r="A3567"/>
      <c r="B3567"/>
      <c r="C3567"/>
      <c r="D3567" s="877"/>
      <c r="E3567"/>
      <c r="F3567"/>
      <c r="G3567"/>
      <c r="H3567"/>
      <c r="I3567"/>
      <c r="J3567"/>
    </row>
    <row r="3568" spans="1:10">
      <c r="A3568"/>
      <c r="B3568"/>
      <c r="C3568"/>
      <c r="D3568" s="877"/>
      <c r="E3568"/>
      <c r="F3568"/>
      <c r="G3568"/>
      <c r="H3568"/>
      <c r="I3568"/>
      <c r="J3568"/>
    </row>
    <row r="3569" spans="1:10">
      <c r="A3569"/>
      <c r="B3569"/>
      <c r="C3569"/>
      <c r="D3569" s="877"/>
      <c r="E3569"/>
      <c r="F3569"/>
      <c r="G3569"/>
      <c r="H3569"/>
      <c r="I3569"/>
      <c r="J3569"/>
    </row>
    <row r="3570" spans="1:10">
      <c r="A3570"/>
      <c r="B3570"/>
      <c r="C3570"/>
      <c r="D3570" s="877"/>
      <c r="E3570"/>
      <c r="F3570"/>
      <c r="G3570"/>
      <c r="H3570"/>
      <c r="I3570"/>
      <c r="J3570"/>
    </row>
    <row r="3571" spans="1:10">
      <c r="A3571"/>
      <c r="B3571"/>
      <c r="C3571"/>
      <c r="D3571" s="877"/>
      <c r="E3571"/>
      <c r="F3571"/>
      <c r="G3571"/>
      <c r="H3571"/>
      <c r="I3571"/>
      <c r="J3571"/>
    </row>
    <row r="3572" spans="1:10">
      <c r="A3572"/>
      <c r="B3572"/>
      <c r="C3572"/>
      <c r="D3572" s="877"/>
      <c r="E3572"/>
      <c r="F3572"/>
      <c r="G3572"/>
      <c r="H3572"/>
      <c r="I3572"/>
      <c r="J3572"/>
    </row>
    <row r="3573" spans="1:10">
      <c r="A3573"/>
      <c r="B3573"/>
      <c r="C3573"/>
      <c r="D3573" s="877"/>
      <c r="E3573"/>
      <c r="F3573"/>
      <c r="G3573"/>
      <c r="H3573"/>
      <c r="I3573"/>
      <c r="J3573"/>
    </row>
    <row r="3574" spans="1:10">
      <c r="A3574"/>
      <c r="B3574"/>
      <c r="C3574"/>
      <c r="D3574" s="877"/>
      <c r="E3574"/>
      <c r="F3574"/>
      <c r="G3574"/>
      <c r="H3574"/>
      <c r="I3574"/>
      <c r="J3574"/>
    </row>
    <row r="3575" spans="1:10">
      <c r="A3575"/>
      <c r="B3575"/>
      <c r="C3575"/>
      <c r="D3575" s="877"/>
      <c r="E3575"/>
      <c r="F3575"/>
      <c r="G3575"/>
      <c r="H3575"/>
      <c r="I3575"/>
      <c r="J3575"/>
    </row>
    <row r="3576" spans="1:10">
      <c r="A3576"/>
      <c r="B3576"/>
      <c r="C3576"/>
      <c r="D3576" s="877"/>
      <c r="E3576"/>
      <c r="F3576"/>
      <c r="G3576"/>
      <c r="H3576"/>
      <c r="I3576"/>
      <c r="J3576"/>
    </row>
    <row r="3577" spans="1:10">
      <c r="A3577"/>
      <c r="B3577"/>
      <c r="C3577"/>
      <c r="D3577" s="877"/>
      <c r="E3577"/>
      <c r="F3577"/>
      <c r="G3577"/>
      <c r="H3577"/>
      <c r="I3577"/>
      <c r="J3577"/>
    </row>
    <row r="3578" spans="1:10">
      <c r="A3578"/>
      <c r="B3578"/>
      <c r="C3578"/>
      <c r="D3578" s="877"/>
      <c r="E3578"/>
      <c r="F3578"/>
      <c r="G3578"/>
      <c r="H3578"/>
      <c r="I3578"/>
      <c r="J3578"/>
    </row>
    <row r="3579" spans="1:10">
      <c r="A3579"/>
      <c r="B3579"/>
      <c r="C3579"/>
      <c r="D3579" s="877"/>
      <c r="E3579"/>
      <c r="F3579"/>
      <c r="G3579"/>
      <c r="H3579"/>
      <c r="I3579"/>
      <c r="J3579"/>
    </row>
    <row r="3580" spans="1:10">
      <c r="A3580"/>
      <c r="B3580"/>
      <c r="C3580"/>
      <c r="D3580" s="877"/>
      <c r="E3580"/>
      <c r="F3580"/>
      <c r="G3580"/>
      <c r="H3580"/>
      <c r="I3580"/>
      <c r="J3580"/>
    </row>
    <row r="3581" spans="1:10">
      <c r="A3581"/>
      <c r="B3581"/>
      <c r="C3581"/>
      <c r="D3581" s="877"/>
      <c r="E3581"/>
      <c r="F3581"/>
      <c r="G3581"/>
      <c r="H3581"/>
      <c r="I3581"/>
      <c r="J3581"/>
    </row>
    <row r="3582" spans="1:10">
      <c r="A3582"/>
      <c r="B3582"/>
      <c r="C3582"/>
      <c r="D3582" s="877"/>
      <c r="E3582"/>
      <c r="F3582"/>
      <c r="G3582"/>
      <c r="H3582"/>
      <c r="I3582"/>
      <c r="J3582"/>
    </row>
    <row r="3583" spans="1:10">
      <c r="A3583"/>
      <c r="B3583"/>
      <c r="C3583"/>
      <c r="D3583" s="877"/>
      <c r="E3583"/>
      <c r="F3583"/>
      <c r="G3583"/>
      <c r="H3583"/>
      <c r="I3583"/>
      <c r="J3583"/>
    </row>
    <row r="3584" spans="1:10">
      <c r="A3584"/>
      <c r="B3584"/>
      <c r="C3584"/>
      <c r="D3584" s="877"/>
      <c r="E3584"/>
      <c r="F3584"/>
      <c r="G3584"/>
      <c r="H3584"/>
      <c r="I3584"/>
      <c r="J3584"/>
    </row>
    <row r="3585" spans="1:10">
      <c r="A3585"/>
      <c r="B3585"/>
      <c r="C3585"/>
      <c r="D3585" s="877"/>
      <c r="E3585"/>
      <c r="F3585"/>
      <c r="G3585"/>
      <c r="H3585"/>
      <c r="I3585"/>
      <c r="J3585"/>
    </row>
    <row r="3586" spans="1:10">
      <c r="A3586"/>
      <c r="B3586"/>
      <c r="C3586"/>
      <c r="D3586" s="877"/>
      <c r="E3586"/>
      <c r="F3586"/>
      <c r="G3586"/>
      <c r="H3586"/>
      <c r="I3586"/>
      <c r="J3586"/>
    </row>
    <row r="3587" spans="1:10">
      <c r="A3587"/>
      <c r="B3587"/>
      <c r="C3587"/>
      <c r="D3587" s="877"/>
      <c r="E3587"/>
      <c r="F3587"/>
      <c r="G3587"/>
      <c r="H3587"/>
      <c r="I3587"/>
      <c r="J3587"/>
    </row>
    <row r="3588" spans="1:10">
      <c r="A3588"/>
      <c r="B3588"/>
      <c r="C3588"/>
      <c r="D3588" s="877"/>
      <c r="E3588"/>
      <c r="F3588"/>
      <c r="G3588"/>
      <c r="H3588"/>
      <c r="I3588"/>
      <c r="J3588"/>
    </row>
    <row r="3589" spans="1:10">
      <c r="A3589"/>
      <c r="B3589"/>
      <c r="C3589"/>
      <c r="D3589" s="877"/>
      <c r="E3589"/>
      <c r="F3589"/>
      <c r="G3589"/>
      <c r="H3589"/>
      <c r="I3589"/>
      <c r="J3589"/>
    </row>
    <row r="3590" spans="1:10">
      <c r="A3590"/>
      <c r="B3590"/>
      <c r="C3590"/>
      <c r="D3590" s="877"/>
      <c r="E3590"/>
      <c r="F3590"/>
      <c r="G3590"/>
      <c r="H3590"/>
      <c r="I3590"/>
      <c r="J3590"/>
    </row>
    <row r="3591" spans="1:10">
      <c r="A3591"/>
      <c r="B3591"/>
      <c r="C3591"/>
      <c r="D3591" s="877"/>
      <c r="E3591"/>
      <c r="F3591"/>
      <c r="G3591"/>
      <c r="H3591"/>
      <c r="I3591"/>
      <c r="J3591"/>
    </row>
    <row r="3592" spans="1:10">
      <c r="A3592"/>
      <c r="B3592"/>
      <c r="C3592"/>
      <c r="D3592" s="877"/>
      <c r="E3592"/>
      <c r="F3592"/>
      <c r="G3592"/>
      <c r="H3592"/>
      <c r="I3592"/>
      <c r="J3592"/>
    </row>
    <row r="3593" spans="1:10">
      <c r="A3593"/>
      <c r="B3593"/>
      <c r="C3593"/>
      <c r="D3593" s="877"/>
      <c r="E3593"/>
      <c r="F3593"/>
      <c r="G3593"/>
      <c r="H3593"/>
      <c r="I3593"/>
      <c r="J3593"/>
    </row>
    <row r="3594" spans="1:10">
      <c r="A3594"/>
      <c r="B3594"/>
      <c r="C3594"/>
      <c r="D3594" s="877"/>
      <c r="E3594"/>
      <c r="F3594"/>
      <c r="G3594"/>
      <c r="H3594"/>
      <c r="I3594"/>
      <c r="J3594"/>
    </row>
    <row r="3595" spans="1:10">
      <c r="A3595"/>
      <c r="B3595"/>
      <c r="C3595"/>
      <c r="D3595" s="877"/>
      <c r="E3595"/>
      <c r="F3595"/>
      <c r="G3595"/>
      <c r="H3595"/>
      <c r="I3595"/>
      <c r="J3595"/>
    </row>
    <row r="3596" spans="1:10">
      <c r="A3596"/>
      <c r="B3596"/>
      <c r="C3596"/>
      <c r="D3596" s="877"/>
      <c r="E3596"/>
      <c r="F3596"/>
      <c r="G3596"/>
      <c r="H3596"/>
      <c r="I3596"/>
      <c r="J3596"/>
    </row>
    <row r="3597" spans="1:10">
      <c r="A3597"/>
      <c r="B3597"/>
      <c r="C3597"/>
      <c r="D3597" s="877"/>
      <c r="E3597"/>
      <c r="F3597"/>
      <c r="G3597"/>
      <c r="H3597"/>
      <c r="I3597"/>
      <c r="J3597"/>
    </row>
    <row r="3598" spans="1:10">
      <c r="A3598"/>
      <c r="B3598"/>
      <c r="C3598"/>
      <c r="D3598" s="877"/>
      <c r="E3598"/>
      <c r="F3598"/>
      <c r="G3598"/>
      <c r="H3598"/>
      <c r="I3598"/>
      <c r="J3598"/>
    </row>
    <row r="3599" spans="1:10">
      <c r="A3599"/>
      <c r="B3599"/>
      <c r="C3599"/>
      <c r="D3599" s="877"/>
      <c r="E3599"/>
      <c r="F3599"/>
      <c r="G3599"/>
      <c r="H3599"/>
      <c r="I3599"/>
      <c r="J3599"/>
    </row>
    <row r="3600" spans="1:10">
      <c r="A3600"/>
      <c r="B3600"/>
      <c r="C3600"/>
      <c r="D3600" s="877"/>
      <c r="E3600"/>
      <c r="F3600"/>
      <c r="G3600"/>
      <c r="H3600"/>
      <c r="I3600"/>
      <c r="J3600"/>
    </row>
    <row r="3601" spans="1:10">
      <c r="A3601"/>
      <c r="B3601"/>
      <c r="C3601"/>
      <c r="D3601" s="877"/>
      <c r="E3601"/>
      <c r="F3601"/>
      <c r="G3601"/>
      <c r="H3601"/>
      <c r="I3601"/>
      <c r="J3601"/>
    </row>
    <row r="3602" spans="1:10">
      <c r="A3602"/>
      <c r="B3602"/>
      <c r="C3602"/>
      <c r="D3602" s="877"/>
      <c r="E3602"/>
      <c r="F3602"/>
      <c r="G3602"/>
      <c r="H3602"/>
      <c r="I3602"/>
      <c r="J3602"/>
    </row>
    <row r="3603" spans="1:10">
      <c r="A3603"/>
      <c r="B3603"/>
      <c r="C3603"/>
      <c r="D3603" s="877"/>
      <c r="E3603"/>
      <c r="F3603"/>
      <c r="G3603"/>
      <c r="H3603"/>
      <c r="I3603"/>
      <c r="J3603"/>
    </row>
    <row r="3604" spans="1:10">
      <c r="A3604"/>
      <c r="B3604"/>
      <c r="C3604"/>
      <c r="D3604" s="877"/>
      <c r="E3604"/>
      <c r="F3604"/>
      <c r="G3604"/>
      <c r="H3604"/>
      <c r="I3604"/>
      <c r="J3604"/>
    </row>
    <row r="3605" spans="1:10">
      <c r="A3605"/>
      <c r="B3605"/>
      <c r="C3605"/>
      <c r="D3605" s="877"/>
      <c r="E3605"/>
      <c r="F3605"/>
      <c r="G3605"/>
      <c r="H3605"/>
      <c r="I3605"/>
      <c r="J3605"/>
    </row>
    <row r="3606" spans="1:10">
      <c r="A3606"/>
      <c r="B3606"/>
      <c r="C3606"/>
      <c r="D3606" s="877"/>
      <c r="E3606"/>
      <c r="F3606"/>
      <c r="G3606"/>
      <c r="H3606"/>
      <c r="I3606"/>
      <c r="J3606"/>
    </row>
    <row r="3607" spans="1:10">
      <c r="A3607"/>
      <c r="B3607"/>
      <c r="C3607"/>
      <c r="D3607" s="877"/>
      <c r="E3607"/>
      <c r="F3607"/>
      <c r="G3607"/>
      <c r="H3607"/>
      <c r="I3607"/>
      <c r="J3607"/>
    </row>
    <row r="3608" spans="1:10">
      <c r="A3608"/>
      <c r="B3608"/>
      <c r="C3608"/>
      <c r="D3608" s="877"/>
      <c r="E3608"/>
      <c r="F3608"/>
      <c r="G3608"/>
      <c r="H3608"/>
      <c r="I3608"/>
      <c r="J3608"/>
    </row>
    <row r="3609" spans="1:10">
      <c r="A3609"/>
      <c r="B3609"/>
      <c r="C3609"/>
      <c r="D3609" s="877"/>
      <c r="E3609"/>
      <c r="F3609"/>
      <c r="G3609"/>
      <c r="H3609"/>
      <c r="I3609"/>
      <c r="J3609"/>
    </row>
    <row r="3610" spans="1:10">
      <c r="A3610"/>
      <c r="B3610"/>
      <c r="C3610"/>
      <c r="D3610" s="877"/>
      <c r="E3610"/>
      <c r="F3610"/>
      <c r="G3610"/>
      <c r="H3610"/>
      <c r="I3610"/>
      <c r="J3610"/>
    </row>
    <row r="3611" spans="1:10">
      <c r="A3611"/>
      <c r="B3611"/>
      <c r="C3611"/>
      <c r="D3611" s="877"/>
      <c r="E3611"/>
      <c r="F3611"/>
      <c r="G3611"/>
      <c r="H3611"/>
      <c r="I3611"/>
      <c r="J3611"/>
    </row>
    <row r="3612" spans="1:10">
      <c r="A3612"/>
      <c r="B3612"/>
      <c r="C3612"/>
      <c r="D3612" s="877"/>
      <c r="E3612"/>
      <c r="F3612"/>
      <c r="G3612"/>
      <c r="H3612"/>
      <c r="I3612"/>
      <c r="J3612"/>
    </row>
    <row r="3613" spans="1:10">
      <c r="A3613"/>
      <c r="B3613"/>
      <c r="C3613"/>
      <c r="D3613" s="877"/>
      <c r="E3613"/>
      <c r="F3613"/>
      <c r="G3613"/>
      <c r="H3613"/>
      <c r="I3613"/>
      <c r="J3613"/>
    </row>
    <row r="3614" spans="1:10">
      <c r="A3614"/>
      <c r="B3614"/>
      <c r="C3614"/>
      <c r="D3614" s="877"/>
      <c r="E3614"/>
      <c r="F3614"/>
      <c r="G3614"/>
      <c r="H3614"/>
      <c r="I3614"/>
      <c r="J3614"/>
    </row>
    <row r="3615" spans="1:10">
      <c r="A3615"/>
      <c r="B3615"/>
      <c r="C3615"/>
      <c r="D3615" s="877"/>
      <c r="E3615"/>
      <c r="F3615"/>
      <c r="G3615"/>
      <c r="H3615"/>
      <c r="I3615"/>
      <c r="J3615"/>
    </row>
    <row r="3616" spans="1:10">
      <c r="A3616"/>
      <c r="B3616"/>
      <c r="C3616"/>
      <c r="D3616" s="877"/>
      <c r="E3616"/>
      <c r="F3616"/>
      <c r="G3616"/>
      <c r="H3616"/>
      <c r="I3616"/>
      <c r="J3616"/>
    </row>
    <row r="3617" spans="1:10">
      <c r="A3617"/>
      <c r="B3617"/>
      <c r="C3617"/>
      <c r="D3617" s="877"/>
      <c r="E3617"/>
      <c r="F3617"/>
      <c r="G3617"/>
      <c r="H3617"/>
      <c r="I3617"/>
      <c r="J3617"/>
    </row>
    <row r="3618" spans="1:10">
      <c r="A3618"/>
      <c r="B3618"/>
      <c r="C3618"/>
      <c r="D3618" s="877"/>
      <c r="E3618"/>
      <c r="F3618"/>
      <c r="G3618"/>
      <c r="H3618"/>
      <c r="I3618"/>
      <c r="J3618"/>
    </row>
    <row r="3619" spans="1:10">
      <c r="A3619"/>
      <c r="B3619"/>
      <c r="C3619"/>
      <c r="D3619" s="877"/>
      <c r="E3619"/>
      <c r="F3619"/>
      <c r="G3619"/>
      <c r="H3619"/>
      <c r="I3619"/>
      <c r="J3619"/>
    </row>
    <row r="3620" spans="1:10">
      <c r="A3620"/>
      <c r="B3620"/>
      <c r="C3620"/>
      <c r="D3620" s="877"/>
      <c r="E3620"/>
      <c r="F3620"/>
      <c r="G3620"/>
      <c r="H3620"/>
      <c r="I3620"/>
      <c r="J3620"/>
    </row>
    <row r="3621" spans="1:10">
      <c r="A3621"/>
      <c r="B3621"/>
      <c r="C3621"/>
      <c r="D3621" s="877"/>
      <c r="E3621"/>
      <c r="F3621"/>
      <c r="G3621"/>
      <c r="H3621"/>
      <c r="I3621"/>
      <c r="J3621"/>
    </row>
    <row r="3622" spans="1:10">
      <c r="A3622"/>
      <c r="B3622"/>
      <c r="C3622"/>
      <c r="D3622" s="877"/>
      <c r="E3622"/>
      <c r="F3622"/>
      <c r="G3622"/>
      <c r="H3622"/>
      <c r="I3622"/>
      <c r="J3622"/>
    </row>
    <row r="3623" spans="1:10">
      <c r="A3623"/>
      <c r="B3623"/>
      <c r="C3623"/>
      <c r="D3623" s="877"/>
      <c r="E3623"/>
      <c r="F3623"/>
      <c r="G3623"/>
      <c r="H3623"/>
      <c r="I3623"/>
      <c r="J3623"/>
    </row>
    <row r="3624" spans="1:10">
      <c r="A3624"/>
      <c r="B3624"/>
      <c r="C3624"/>
      <c r="D3624" s="877"/>
      <c r="E3624"/>
      <c r="F3624"/>
      <c r="G3624"/>
      <c r="H3624"/>
      <c r="I3624"/>
      <c r="J3624"/>
    </row>
    <row r="3625" spans="1:10">
      <c r="A3625"/>
      <c r="B3625"/>
      <c r="C3625"/>
      <c r="D3625" s="877"/>
      <c r="E3625"/>
      <c r="F3625"/>
      <c r="G3625"/>
      <c r="H3625"/>
      <c r="I3625"/>
      <c r="J3625"/>
    </row>
    <row r="3626" spans="1:10">
      <c r="A3626"/>
      <c r="B3626"/>
      <c r="C3626"/>
      <c r="D3626" s="877"/>
      <c r="E3626"/>
      <c r="F3626"/>
      <c r="G3626"/>
      <c r="H3626"/>
      <c r="I3626"/>
      <c r="J3626"/>
    </row>
    <row r="3627" spans="1:10">
      <c r="A3627"/>
      <c r="B3627"/>
      <c r="C3627"/>
      <c r="D3627" s="877"/>
      <c r="E3627"/>
      <c r="F3627"/>
      <c r="G3627"/>
      <c r="H3627"/>
      <c r="I3627"/>
      <c r="J3627"/>
    </row>
    <row r="3628" spans="1:10">
      <c r="A3628"/>
      <c r="B3628"/>
      <c r="C3628"/>
      <c r="D3628" s="877"/>
      <c r="E3628"/>
      <c r="F3628"/>
      <c r="G3628"/>
      <c r="H3628"/>
      <c r="I3628"/>
      <c r="J3628"/>
    </row>
    <row r="3629" spans="1:10">
      <c r="A3629"/>
      <c r="B3629"/>
      <c r="C3629"/>
      <c r="D3629" s="877"/>
      <c r="E3629"/>
      <c r="F3629"/>
      <c r="G3629"/>
      <c r="H3629"/>
      <c r="I3629"/>
      <c r="J3629"/>
    </row>
    <row r="3630" spans="1:10">
      <c r="A3630"/>
      <c r="B3630"/>
      <c r="C3630"/>
      <c r="D3630" s="877"/>
      <c r="E3630"/>
      <c r="F3630"/>
      <c r="G3630"/>
      <c r="H3630"/>
      <c r="I3630"/>
      <c r="J3630"/>
    </row>
    <row r="3631" spans="1:10">
      <c r="A3631"/>
      <c r="B3631"/>
      <c r="C3631"/>
      <c r="D3631" s="877"/>
      <c r="E3631"/>
      <c r="F3631"/>
      <c r="G3631"/>
      <c r="H3631"/>
      <c r="I3631"/>
      <c r="J3631"/>
    </row>
    <row r="3632" spans="1:10">
      <c r="A3632"/>
      <c r="B3632"/>
      <c r="C3632"/>
      <c r="D3632" s="877"/>
      <c r="E3632"/>
      <c r="F3632"/>
      <c r="G3632"/>
      <c r="H3632"/>
      <c r="I3632"/>
      <c r="J3632"/>
    </row>
    <row r="3633" spans="1:10">
      <c r="A3633"/>
      <c r="B3633"/>
      <c r="C3633"/>
      <c r="D3633" s="877"/>
      <c r="E3633"/>
      <c r="F3633"/>
      <c r="G3633"/>
      <c r="H3633"/>
      <c r="I3633"/>
      <c r="J3633"/>
    </row>
    <row r="3634" spans="1:10">
      <c r="A3634"/>
      <c r="B3634"/>
      <c r="C3634"/>
      <c r="D3634" s="877"/>
      <c r="E3634"/>
      <c r="F3634"/>
      <c r="G3634"/>
      <c r="H3634"/>
      <c r="I3634"/>
      <c r="J3634"/>
    </row>
    <row r="3635" spans="1:10">
      <c r="A3635"/>
      <c r="B3635"/>
      <c r="C3635"/>
      <c r="D3635" s="877"/>
      <c r="E3635"/>
      <c r="F3635"/>
      <c r="G3635"/>
      <c r="H3635"/>
      <c r="I3635"/>
      <c r="J3635"/>
    </row>
    <row r="3636" spans="1:10">
      <c r="A3636"/>
      <c r="B3636"/>
      <c r="C3636"/>
      <c r="D3636" s="877"/>
      <c r="E3636"/>
      <c r="F3636"/>
      <c r="G3636"/>
      <c r="H3636"/>
      <c r="I3636"/>
      <c r="J3636"/>
    </row>
    <row r="3637" spans="1:10">
      <c r="A3637"/>
      <c r="B3637"/>
      <c r="C3637"/>
      <c r="D3637" s="877"/>
      <c r="E3637"/>
      <c r="F3637"/>
      <c r="G3637"/>
      <c r="H3637"/>
      <c r="I3637"/>
      <c r="J3637"/>
    </row>
    <row r="3638" spans="1:10">
      <c r="A3638"/>
      <c r="B3638"/>
      <c r="C3638"/>
      <c r="D3638" s="877"/>
      <c r="E3638"/>
      <c r="F3638"/>
      <c r="G3638"/>
      <c r="H3638"/>
      <c r="I3638"/>
      <c r="J3638"/>
    </row>
    <row r="3639" spans="1:10">
      <c r="A3639"/>
      <c r="B3639"/>
      <c r="C3639"/>
      <c r="D3639" s="877"/>
      <c r="E3639"/>
      <c r="F3639"/>
      <c r="G3639"/>
      <c r="H3639"/>
      <c r="I3639"/>
      <c r="J3639"/>
    </row>
    <row r="3640" spans="1:10">
      <c r="A3640"/>
      <c r="B3640"/>
      <c r="C3640"/>
      <c r="D3640" s="877"/>
      <c r="E3640"/>
      <c r="F3640"/>
      <c r="G3640"/>
      <c r="H3640"/>
      <c r="I3640"/>
      <c r="J3640"/>
    </row>
    <row r="3641" spans="1:10">
      <c r="A3641"/>
      <c r="B3641"/>
      <c r="C3641"/>
      <c r="D3641" s="877"/>
      <c r="E3641"/>
      <c r="F3641"/>
      <c r="G3641"/>
      <c r="H3641"/>
      <c r="I3641"/>
      <c r="J3641"/>
    </row>
    <row r="3642" spans="1:10">
      <c r="A3642"/>
      <c r="B3642"/>
      <c r="C3642"/>
      <c r="D3642" s="877"/>
      <c r="E3642"/>
      <c r="F3642"/>
      <c r="G3642"/>
      <c r="H3642"/>
      <c r="I3642"/>
      <c r="J3642"/>
    </row>
    <row r="3643" spans="1:10">
      <c r="A3643"/>
      <c r="B3643"/>
      <c r="C3643"/>
      <c r="D3643" s="877"/>
      <c r="E3643"/>
      <c r="F3643"/>
      <c r="G3643"/>
      <c r="H3643"/>
      <c r="I3643"/>
      <c r="J3643"/>
    </row>
    <row r="3644" spans="1:10">
      <c r="A3644"/>
      <c r="B3644"/>
      <c r="C3644"/>
      <c r="D3644" s="877"/>
      <c r="E3644"/>
      <c r="F3644"/>
      <c r="G3644"/>
      <c r="H3644"/>
      <c r="I3644"/>
      <c r="J3644"/>
    </row>
    <row r="3645" spans="1:10">
      <c r="A3645"/>
      <c r="B3645"/>
      <c r="C3645"/>
      <c r="D3645" s="877"/>
      <c r="E3645"/>
      <c r="F3645"/>
      <c r="G3645"/>
      <c r="H3645"/>
      <c r="I3645"/>
      <c r="J3645"/>
    </row>
    <row r="3646" spans="1:10">
      <c r="A3646"/>
      <c r="B3646"/>
      <c r="C3646"/>
      <c r="D3646" s="877"/>
      <c r="E3646"/>
      <c r="F3646"/>
      <c r="G3646"/>
      <c r="H3646"/>
      <c r="I3646"/>
      <c r="J3646"/>
    </row>
    <row r="3647" spans="1:10">
      <c r="A3647"/>
      <c r="B3647"/>
      <c r="C3647"/>
      <c r="D3647" s="877"/>
      <c r="E3647"/>
      <c r="F3647"/>
      <c r="G3647"/>
      <c r="H3647"/>
      <c r="I3647"/>
      <c r="J3647"/>
    </row>
    <row r="3648" spans="1:10">
      <c r="A3648"/>
      <c r="B3648"/>
      <c r="C3648"/>
      <c r="D3648" s="877"/>
      <c r="E3648"/>
      <c r="F3648"/>
      <c r="G3648"/>
      <c r="H3648"/>
      <c r="I3648"/>
      <c r="J3648"/>
    </row>
    <row r="3649" spans="1:10">
      <c r="A3649"/>
      <c r="B3649"/>
      <c r="C3649"/>
      <c r="D3649" s="877"/>
      <c r="E3649"/>
      <c r="F3649"/>
      <c r="G3649"/>
      <c r="H3649"/>
      <c r="I3649"/>
      <c r="J3649"/>
    </row>
    <row r="3650" spans="1:10">
      <c r="A3650"/>
      <c r="B3650"/>
      <c r="C3650"/>
      <c r="D3650" s="877"/>
      <c r="E3650"/>
      <c r="F3650"/>
      <c r="G3650"/>
      <c r="H3650"/>
      <c r="I3650"/>
      <c r="J3650"/>
    </row>
    <row r="3651" spans="1:10">
      <c r="A3651"/>
      <c r="B3651"/>
      <c r="C3651"/>
      <c r="D3651" s="877"/>
      <c r="E3651"/>
      <c r="F3651"/>
      <c r="G3651"/>
      <c r="H3651"/>
      <c r="I3651"/>
      <c r="J3651"/>
    </row>
    <row r="3652" spans="1:10">
      <c r="A3652"/>
      <c r="B3652"/>
      <c r="C3652"/>
      <c r="D3652" s="877"/>
      <c r="E3652"/>
      <c r="F3652"/>
      <c r="G3652"/>
      <c r="H3652"/>
      <c r="I3652"/>
      <c r="J3652"/>
    </row>
    <row r="3653" spans="1:10">
      <c r="A3653"/>
      <c r="B3653"/>
      <c r="C3653"/>
      <c r="D3653" s="877"/>
      <c r="E3653"/>
      <c r="F3653"/>
      <c r="G3653"/>
      <c r="H3653"/>
      <c r="I3653"/>
      <c r="J3653"/>
    </row>
    <row r="3654" spans="1:10">
      <c r="A3654"/>
      <c r="B3654"/>
      <c r="C3654"/>
      <c r="D3654" s="877"/>
      <c r="E3654"/>
      <c r="F3654"/>
      <c r="G3654"/>
      <c r="H3654"/>
      <c r="I3654"/>
      <c r="J3654"/>
    </row>
    <row r="3655" spans="1:10">
      <c r="A3655"/>
      <c r="B3655"/>
      <c r="C3655"/>
      <c r="D3655" s="877"/>
      <c r="E3655"/>
      <c r="F3655"/>
      <c r="G3655"/>
      <c r="H3655"/>
      <c r="I3655"/>
      <c r="J3655"/>
    </row>
    <row r="3656" spans="1:10">
      <c r="A3656"/>
      <c r="B3656"/>
      <c r="C3656"/>
      <c r="D3656" s="877"/>
      <c r="E3656"/>
      <c r="F3656"/>
      <c r="G3656"/>
      <c r="H3656"/>
      <c r="I3656"/>
      <c r="J3656"/>
    </row>
    <row r="3657" spans="1:10">
      <c r="A3657"/>
      <c r="B3657"/>
      <c r="C3657"/>
      <c r="D3657" s="877"/>
      <c r="E3657"/>
      <c r="F3657"/>
      <c r="G3657"/>
      <c r="H3657"/>
      <c r="I3657"/>
      <c r="J3657"/>
    </row>
    <row r="3658" spans="1:10">
      <c r="A3658"/>
      <c r="B3658"/>
      <c r="C3658"/>
      <c r="D3658" s="877"/>
      <c r="E3658"/>
      <c r="F3658"/>
      <c r="G3658"/>
      <c r="H3658"/>
      <c r="I3658"/>
      <c r="J3658"/>
    </row>
    <row r="3659" spans="1:10">
      <c r="A3659"/>
      <c r="B3659"/>
      <c r="C3659"/>
      <c r="D3659" s="877"/>
      <c r="E3659"/>
      <c r="F3659"/>
      <c r="G3659"/>
      <c r="H3659"/>
      <c r="I3659"/>
      <c r="J3659"/>
    </row>
    <row r="3660" spans="1:10">
      <c r="A3660"/>
      <c r="B3660"/>
      <c r="C3660"/>
      <c r="D3660" s="877"/>
      <c r="E3660"/>
      <c r="F3660"/>
      <c r="G3660"/>
      <c r="H3660"/>
      <c r="I3660"/>
      <c r="J3660"/>
    </row>
    <row r="3661" spans="1:10">
      <c r="A3661"/>
      <c r="B3661"/>
      <c r="C3661"/>
      <c r="D3661" s="877"/>
      <c r="E3661"/>
      <c r="F3661"/>
      <c r="G3661"/>
      <c r="H3661"/>
      <c r="I3661"/>
      <c r="J3661"/>
    </row>
    <row r="3662" spans="1:10">
      <c r="A3662"/>
      <c r="B3662"/>
      <c r="C3662"/>
      <c r="D3662" s="877"/>
      <c r="E3662"/>
      <c r="F3662"/>
      <c r="G3662"/>
      <c r="H3662"/>
      <c r="I3662"/>
      <c r="J3662"/>
    </row>
    <row r="3663" spans="1:10">
      <c r="A3663"/>
      <c r="B3663"/>
      <c r="C3663"/>
      <c r="D3663" s="877"/>
      <c r="E3663"/>
      <c r="F3663"/>
      <c r="G3663"/>
      <c r="H3663"/>
      <c r="I3663"/>
      <c r="J3663"/>
    </row>
    <row r="3664" spans="1:10">
      <c r="A3664"/>
      <c r="B3664"/>
      <c r="C3664"/>
      <c r="D3664" s="877"/>
      <c r="E3664"/>
      <c r="F3664"/>
      <c r="G3664"/>
      <c r="H3664"/>
      <c r="I3664"/>
      <c r="J3664"/>
    </row>
    <row r="3665" spans="1:10">
      <c r="A3665"/>
      <c r="B3665"/>
      <c r="C3665"/>
      <c r="D3665" s="877"/>
      <c r="E3665"/>
      <c r="F3665"/>
      <c r="G3665"/>
      <c r="H3665"/>
      <c r="I3665"/>
      <c r="J3665"/>
    </row>
    <row r="3666" spans="1:10">
      <c r="A3666"/>
      <c r="B3666"/>
      <c r="C3666"/>
      <c r="D3666" s="877"/>
      <c r="E3666"/>
      <c r="F3666"/>
      <c r="G3666"/>
      <c r="H3666"/>
      <c r="I3666"/>
      <c r="J3666"/>
    </row>
    <row r="3667" spans="1:10">
      <c r="A3667"/>
      <c r="B3667"/>
      <c r="C3667"/>
      <c r="D3667" s="877"/>
      <c r="E3667"/>
      <c r="F3667"/>
      <c r="G3667"/>
      <c r="H3667"/>
      <c r="I3667"/>
      <c r="J3667"/>
    </row>
    <row r="3668" spans="1:10">
      <c r="A3668"/>
      <c r="B3668"/>
      <c r="C3668"/>
      <c r="D3668" s="877"/>
      <c r="E3668"/>
      <c r="F3668"/>
      <c r="G3668"/>
      <c r="H3668"/>
      <c r="I3668"/>
      <c r="J3668"/>
    </row>
    <row r="3669" spans="1:10">
      <c r="A3669"/>
      <c r="B3669"/>
      <c r="C3669"/>
      <c r="D3669" s="877"/>
      <c r="E3669"/>
      <c r="F3669"/>
      <c r="G3669"/>
      <c r="H3669"/>
      <c r="I3669"/>
      <c r="J3669"/>
    </row>
    <row r="3670" spans="1:10">
      <c r="A3670"/>
      <c r="B3670"/>
      <c r="C3670"/>
      <c r="D3670" s="877"/>
      <c r="E3670"/>
      <c r="F3670"/>
      <c r="G3670"/>
      <c r="H3670"/>
      <c r="I3670"/>
      <c r="J3670"/>
    </row>
    <row r="3671" spans="1:10">
      <c r="A3671"/>
      <c r="B3671"/>
      <c r="C3671"/>
      <c r="D3671" s="877"/>
      <c r="E3671"/>
      <c r="F3671"/>
      <c r="G3671"/>
      <c r="H3671"/>
      <c r="I3671"/>
      <c r="J3671"/>
    </row>
    <row r="3672" spans="1:10">
      <c r="A3672"/>
      <c r="B3672"/>
      <c r="C3672"/>
      <c r="D3672" s="877"/>
      <c r="E3672"/>
      <c r="F3672"/>
      <c r="G3672"/>
      <c r="H3672"/>
      <c r="I3672"/>
      <c r="J3672"/>
    </row>
    <row r="3673" spans="1:10">
      <c r="A3673"/>
      <c r="B3673"/>
      <c r="C3673"/>
      <c r="D3673" s="877"/>
      <c r="E3673"/>
      <c r="F3673"/>
      <c r="G3673"/>
      <c r="H3673"/>
      <c r="I3673"/>
      <c r="J3673"/>
    </row>
    <row r="3674" spans="1:10">
      <c r="A3674"/>
      <c r="B3674"/>
      <c r="C3674"/>
      <c r="D3674" s="877"/>
      <c r="E3674"/>
      <c r="F3674"/>
      <c r="G3674"/>
      <c r="H3674"/>
      <c r="I3674"/>
      <c r="J3674"/>
    </row>
    <row r="3675" spans="1:10">
      <c r="A3675"/>
      <c r="B3675"/>
      <c r="C3675"/>
      <c r="D3675" s="877"/>
      <c r="E3675"/>
      <c r="F3675"/>
      <c r="G3675"/>
      <c r="H3675"/>
      <c r="I3675"/>
      <c r="J3675"/>
    </row>
    <row r="3676" spans="1:10">
      <c r="A3676"/>
      <c r="B3676"/>
      <c r="C3676"/>
      <c r="D3676" s="877"/>
      <c r="E3676"/>
      <c r="F3676"/>
      <c r="G3676"/>
      <c r="H3676"/>
      <c r="I3676"/>
      <c r="J3676"/>
    </row>
    <row r="3677" spans="1:10">
      <c r="A3677"/>
      <c r="B3677"/>
      <c r="C3677"/>
      <c r="D3677" s="877"/>
      <c r="E3677"/>
      <c r="F3677"/>
      <c r="G3677"/>
      <c r="H3677"/>
      <c r="I3677"/>
      <c r="J3677"/>
    </row>
    <row r="3678" spans="1:10">
      <c r="A3678"/>
      <c r="B3678"/>
      <c r="C3678"/>
      <c r="D3678" s="877"/>
      <c r="E3678"/>
      <c r="F3678"/>
      <c r="G3678"/>
      <c r="H3678"/>
      <c r="I3678"/>
      <c r="J3678"/>
    </row>
    <row r="3679" spans="1:10">
      <c r="A3679"/>
      <c r="B3679"/>
      <c r="C3679"/>
      <c r="D3679" s="877"/>
      <c r="E3679"/>
      <c r="F3679"/>
      <c r="G3679"/>
      <c r="H3679"/>
      <c r="I3679"/>
      <c r="J3679"/>
    </row>
    <row r="3680" spans="1:10">
      <c r="A3680"/>
      <c r="B3680"/>
      <c r="C3680"/>
      <c r="D3680" s="877"/>
      <c r="E3680"/>
      <c r="F3680"/>
      <c r="G3680"/>
      <c r="H3680"/>
      <c r="I3680"/>
      <c r="J3680"/>
    </row>
    <row r="3681" spans="1:10">
      <c r="A3681"/>
      <c r="B3681"/>
      <c r="C3681"/>
      <c r="D3681" s="877"/>
      <c r="E3681"/>
      <c r="F3681"/>
      <c r="G3681"/>
      <c r="H3681"/>
      <c r="I3681"/>
      <c r="J3681"/>
    </row>
    <row r="3682" spans="1:10">
      <c r="A3682"/>
      <c r="B3682"/>
      <c r="C3682"/>
      <c r="D3682" s="877"/>
      <c r="E3682"/>
      <c r="F3682"/>
      <c r="G3682"/>
      <c r="H3682"/>
      <c r="I3682"/>
      <c r="J3682"/>
    </row>
    <row r="3683" spans="1:10">
      <c r="A3683"/>
      <c r="B3683"/>
      <c r="C3683"/>
      <c r="D3683" s="877"/>
      <c r="E3683"/>
      <c r="F3683"/>
      <c r="G3683"/>
      <c r="H3683"/>
      <c r="I3683"/>
      <c r="J3683"/>
    </row>
    <row r="3684" spans="1:10">
      <c r="A3684"/>
      <c r="B3684"/>
      <c r="C3684"/>
      <c r="D3684" s="877"/>
      <c r="E3684"/>
      <c r="F3684"/>
      <c r="G3684"/>
      <c r="H3684"/>
      <c r="I3684"/>
      <c r="J3684"/>
    </row>
    <row r="3685" spans="1:10">
      <c r="A3685"/>
      <c r="B3685"/>
      <c r="C3685"/>
      <c r="D3685" s="877"/>
      <c r="E3685"/>
      <c r="F3685"/>
      <c r="G3685"/>
      <c r="H3685"/>
      <c r="I3685"/>
      <c r="J3685"/>
    </row>
    <row r="3686" spans="1:10">
      <c r="A3686"/>
      <c r="B3686"/>
      <c r="C3686"/>
      <c r="D3686" s="877"/>
      <c r="E3686"/>
      <c r="F3686"/>
      <c r="G3686"/>
      <c r="H3686"/>
      <c r="I3686"/>
      <c r="J3686"/>
    </row>
    <row r="3687" spans="1:10">
      <c r="A3687"/>
      <c r="B3687"/>
      <c r="C3687"/>
      <c r="D3687" s="877"/>
      <c r="E3687"/>
      <c r="F3687"/>
      <c r="G3687"/>
      <c r="H3687"/>
      <c r="I3687"/>
      <c r="J3687"/>
    </row>
    <row r="3688" spans="1:10">
      <c r="A3688"/>
      <c r="B3688"/>
      <c r="C3688"/>
      <c r="D3688" s="877"/>
      <c r="E3688"/>
      <c r="F3688"/>
      <c r="G3688"/>
      <c r="H3688"/>
      <c r="I3688"/>
      <c r="J3688"/>
    </row>
    <row r="3689" spans="1:10">
      <c r="A3689"/>
      <c r="B3689"/>
      <c r="C3689"/>
      <c r="D3689" s="877"/>
      <c r="E3689"/>
      <c r="F3689"/>
      <c r="G3689"/>
      <c r="H3689"/>
      <c r="I3689"/>
      <c r="J3689"/>
    </row>
    <row r="3690" spans="1:10">
      <c r="A3690"/>
      <c r="B3690"/>
      <c r="C3690"/>
      <c r="D3690" s="877"/>
      <c r="E3690"/>
      <c r="F3690"/>
      <c r="G3690"/>
      <c r="H3690"/>
      <c r="I3690"/>
      <c r="J3690"/>
    </row>
    <row r="3691" spans="1:10">
      <c r="A3691"/>
      <c r="B3691"/>
      <c r="C3691"/>
      <c r="D3691" s="877"/>
      <c r="E3691"/>
      <c r="F3691"/>
      <c r="G3691"/>
      <c r="H3691"/>
      <c r="I3691"/>
      <c r="J3691"/>
    </row>
    <row r="3692" spans="1:10">
      <c r="A3692"/>
      <c r="B3692"/>
      <c r="C3692"/>
      <c r="D3692" s="877"/>
      <c r="E3692"/>
      <c r="F3692"/>
      <c r="G3692"/>
      <c r="H3692"/>
      <c r="I3692"/>
      <c r="J3692"/>
    </row>
    <row r="3693" spans="1:10">
      <c r="A3693"/>
      <c r="B3693"/>
      <c r="C3693"/>
      <c r="D3693" s="877"/>
      <c r="E3693"/>
      <c r="F3693"/>
      <c r="G3693"/>
      <c r="H3693"/>
      <c r="I3693"/>
      <c r="J3693"/>
    </row>
    <row r="3694" spans="1:10">
      <c r="A3694"/>
      <c r="B3694"/>
      <c r="C3694"/>
      <c r="D3694" s="877"/>
      <c r="E3694"/>
      <c r="F3694"/>
      <c r="G3694"/>
      <c r="H3694"/>
      <c r="I3694"/>
      <c r="J3694"/>
    </row>
    <row r="3695" spans="1:10">
      <c r="A3695"/>
      <c r="B3695"/>
      <c r="C3695"/>
      <c r="D3695" s="877"/>
      <c r="E3695"/>
      <c r="F3695"/>
      <c r="G3695"/>
      <c r="H3695"/>
      <c r="I3695"/>
      <c r="J3695"/>
    </row>
    <row r="3696" spans="1:10">
      <c r="A3696"/>
      <c r="B3696"/>
      <c r="C3696"/>
      <c r="D3696" s="877"/>
      <c r="E3696"/>
      <c r="F3696"/>
      <c r="G3696"/>
      <c r="H3696"/>
      <c r="I3696"/>
      <c r="J3696"/>
    </row>
    <row r="3697" spans="1:10">
      <c r="A3697"/>
      <c r="B3697"/>
      <c r="C3697"/>
      <c r="D3697" s="877"/>
      <c r="E3697"/>
      <c r="F3697"/>
      <c r="G3697"/>
      <c r="H3697"/>
      <c r="I3697"/>
      <c r="J3697"/>
    </row>
    <row r="3698" spans="1:10">
      <c r="A3698"/>
      <c r="B3698"/>
      <c r="C3698"/>
      <c r="D3698" s="877"/>
      <c r="E3698"/>
      <c r="F3698"/>
      <c r="G3698"/>
      <c r="H3698"/>
      <c r="I3698"/>
      <c r="J3698"/>
    </row>
    <row r="3699" spans="1:10">
      <c r="A3699"/>
      <c r="B3699"/>
      <c r="C3699"/>
      <c r="D3699" s="877"/>
      <c r="E3699"/>
      <c r="F3699"/>
      <c r="G3699"/>
      <c r="H3699"/>
      <c r="I3699"/>
      <c r="J3699"/>
    </row>
    <row r="3700" spans="1:10">
      <c r="A3700"/>
      <c r="B3700"/>
      <c r="C3700"/>
      <c r="D3700" s="877"/>
      <c r="E3700"/>
      <c r="F3700"/>
      <c r="G3700"/>
      <c r="H3700"/>
      <c r="I3700"/>
      <c r="J3700"/>
    </row>
    <row r="3701" spans="1:10">
      <c r="A3701"/>
      <c r="B3701"/>
      <c r="C3701"/>
      <c r="D3701" s="877"/>
      <c r="E3701"/>
      <c r="F3701"/>
      <c r="G3701"/>
      <c r="H3701"/>
      <c r="I3701"/>
      <c r="J3701"/>
    </row>
    <row r="3702" spans="1:10">
      <c r="A3702"/>
      <c r="B3702"/>
      <c r="C3702"/>
      <c r="D3702" s="877"/>
      <c r="E3702"/>
      <c r="F3702"/>
      <c r="G3702"/>
      <c r="H3702"/>
      <c r="I3702"/>
      <c r="J3702"/>
    </row>
    <row r="3703" spans="1:10">
      <c r="A3703"/>
      <c r="B3703"/>
      <c r="C3703"/>
      <c r="D3703" s="877"/>
      <c r="E3703"/>
      <c r="F3703"/>
      <c r="G3703"/>
      <c r="H3703"/>
      <c r="I3703"/>
      <c r="J3703"/>
    </row>
    <row r="3704" spans="1:10">
      <c r="A3704"/>
      <c r="B3704"/>
      <c r="C3704"/>
      <c r="D3704" s="877"/>
      <c r="E3704"/>
      <c r="F3704"/>
      <c r="G3704"/>
      <c r="H3704"/>
      <c r="I3704"/>
      <c r="J3704"/>
    </row>
    <row r="3705" spans="1:10">
      <c r="A3705"/>
      <c r="B3705"/>
      <c r="C3705"/>
      <c r="D3705" s="877"/>
      <c r="E3705"/>
      <c r="F3705"/>
      <c r="G3705"/>
      <c r="H3705"/>
      <c r="I3705"/>
      <c r="J3705"/>
    </row>
    <row r="3706" spans="1:10">
      <c r="A3706"/>
      <c r="B3706"/>
      <c r="C3706"/>
      <c r="D3706" s="877"/>
      <c r="E3706"/>
      <c r="F3706"/>
      <c r="G3706"/>
      <c r="H3706"/>
      <c r="I3706"/>
      <c r="J3706"/>
    </row>
    <row r="3707" spans="1:10">
      <c r="A3707"/>
      <c r="B3707"/>
      <c r="C3707"/>
      <c r="D3707" s="877"/>
      <c r="E3707"/>
      <c r="F3707"/>
      <c r="G3707"/>
      <c r="H3707"/>
      <c r="I3707"/>
      <c r="J3707"/>
    </row>
    <row r="3708" spans="1:10">
      <c r="A3708"/>
      <c r="B3708"/>
      <c r="C3708"/>
      <c r="D3708" s="877"/>
      <c r="E3708"/>
      <c r="F3708"/>
      <c r="G3708"/>
      <c r="H3708"/>
      <c r="I3708"/>
      <c r="J3708"/>
    </row>
    <row r="3709" spans="1:10">
      <c r="A3709"/>
      <c r="B3709"/>
      <c r="C3709"/>
      <c r="D3709" s="877"/>
      <c r="E3709"/>
      <c r="F3709"/>
      <c r="G3709"/>
      <c r="H3709"/>
      <c r="I3709"/>
      <c r="J3709"/>
    </row>
    <row r="3710" spans="1:10">
      <c r="A3710"/>
      <c r="B3710"/>
      <c r="C3710"/>
      <c r="D3710" s="877"/>
      <c r="E3710"/>
      <c r="F3710"/>
      <c r="G3710"/>
      <c r="H3710"/>
      <c r="I3710"/>
      <c r="J3710"/>
    </row>
    <row r="3711" spans="1:10">
      <c r="A3711"/>
      <c r="B3711"/>
      <c r="C3711"/>
      <c r="D3711" s="877"/>
      <c r="E3711"/>
      <c r="F3711"/>
      <c r="G3711"/>
      <c r="H3711"/>
      <c r="I3711"/>
      <c r="J3711"/>
    </row>
    <row r="3712" spans="1:10">
      <c r="A3712"/>
      <c r="B3712"/>
      <c r="C3712"/>
      <c r="D3712" s="877"/>
      <c r="E3712"/>
      <c r="F3712"/>
      <c r="G3712"/>
      <c r="H3712"/>
      <c r="I3712"/>
      <c r="J3712"/>
    </row>
    <row r="3713" spans="1:10">
      <c r="A3713"/>
      <c r="B3713"/>
      <c r="C3713"/>
      <c r="D3713" s="877"/>
      <c r="E3713"/>
      <c r="F3713"/>
      <c r="G3713"/>
      <c r="H3713"/>
      <c r="I3713"/>
      <c r="J3713"/>
    </row>
    <row r="3714" spans="1:10">
      <c r="A3714"/>
      <c r="B3714"/>
      <c r="C3714"/>
      <c r="D3714" s="877"/>
      <c r="E3714"/>
      <c r="F3714"/>
      <c r="G3714"/>
      <c r="H3714"/>
      <c r="I3714"/>
      <c r="J3714"/>
    </row>
    <row r="3715" spans="1:10">
      <c r="A3715"/>
      <c r="B3715"/>
      <c r="C3715"/>
      <c r="D3715" s="877"/>
      <c r="E3715"/>
      <c r="F3715"/>
      <c r="G3715"/>
      <c r="H3715"/>
      <c r="I3715"/>
      <c r="J3715"/>
    </row>
    <row r="3716" spans="1:10">
      <c r="A3716"/>
      <c r="B3716"/>
      <c r="C3716"/>
      <c r="D3716" s="877"/>
      <c r="E3716"/>
      <c r="F3716"/>
      <c r="G3716"/>
      <c r="H3716"/>
      <c r="I3716"/>
      <c r="J3716"/>
    </row>
    <row r="3717" spans="1:10">
      <c r="A3717"/>
      <c r="B3717"/>
      <c r="C3717"/>
      <c r="D3717" s="877"/>
      <c r="E3717"/>
      <c r="F3717"/>
      <c r="G3717"/>
      <c r="H3717"/>
      <c r="I3717"/>
      <c r="J3717"/>
    </row>
    <row r="3718" spans="1:10">
      <c r="A3718"/>
      <c r="B3718"/>
      <c r="C3718"/>
      <c r="D3718" s="877"/>
      <c r="E3718"/>
      <c r="F3718"/>
      <c r="G3718"/>
      <c r="H3718"/>
      <c r="I3718"/>
      <c r="J3718"/>
    </row>
    <row r="3719" spans="1:10">
      <c r="A3719"/>
      <c r="B3719"/>
      <c r="C3719"/>
      <c r="D3719" s="877"/>
      <c r="E3719"/>
      <c r="F3719"/>
      <c r="G3719"/>
      <c r="H3719"/>
      <c r="I3719"/>
      <c r="J3719"/>
    </row>
    <row r="3720" spans="1:10">
      <c r="A3720"/>
      <c r="B3720"/>
      <c r="C3720"/>
      <c r="D3720" s="877"/>
      <c r="E3720"/>
      <c r="F3720"/>
      <c r="G3720"/>
      <c r="H3720"/>
      <c r="I3720"/>
      <c r="J3720"/>
    </row>
    <row r="3721" spans="1:10">
      <c r="A3721"/>
      <c r="B3721"/>
      <c r="C3721"/>
      <c r="D3721" s="877"/>
      <c r="E3721"/>
      <c r="F3721"/>
      <c r="G3721"/>
      <c r="H3721"/>
      <c r="I3721"/>
      <c r="J3721"/>
    </row>
    <row r="3722" spans="1:10">
      <c r="A3722"/>
      <c r="B3722"/>
      <c r="C3722"/>
      <c r="D3722" s="877"/>
      <c r="E3722"/>
      <c r="F3722"/>
      <c r="G3722"/>
      <c r="H3722"/>
      <c r="I3722"/>
      <c r="J3722"/>
    </row>
    <row r="3723" spans="1:10">
      <c r="A3723"/>
      <c r="B3723"/>
      <c r="C3723"/>
      <c r="D3723" s="877"/>
      <c r="E3723"/>
      <c r="F3723"/>
      <c r="G3723"/>
      <c r="H3723"/>
      <c r="I3723"/>
      <c r="J3723"/>
    </row>
    <row r="3724" spans="1:10">
      <c r="A3724"/>
      <c r="B3724"/>
      <c r="C3724"/>
      <c r="D3724" s="877"/>
      <c r="E3724"/>
      <c r="F3724"/>
      <c r="G3724"/>
      <c r="H3724"/>
      <c r="I3724"/>
      <c r="J3724"/>
    </row>
    <row r="3725" spans="1:10">
      <c r="A3725"/>
      <c r="B3725"/>
      <c r="C3725"/>
      <c r="D3725" s="877"/>
      <c r="E3725"/>
      <c r="F3725"/>
      <c r="G3725"/>
      <c r="H3725"/>
      <c r="I3725"/>
      <c r="J3725"/>
    </row>
    <row r="3726" spans="1:10">
      <c r="A3726"/>
      <c r="B3726"/>
      <c r="C3726"/>
      <c r="D3726" s="877"/>
      <c r="E3726"/>
      <c r="F3726"/>
      <c r="G3726"/>
      <c r="H3726"/>
      <c r="I3726"/>
      <c r="J3726"/>
    </row>
    <row r="3727" spans="1:10">
      <c r="A3727"/>
      <c r="B3727"/>
      <c r="C3727"/>
      <c r="D3727" s="877"/>
      <c r="E3727"/>
      <c r="F3727"/>
      <c r="G3727"/>
      <c r="H3727"/>
      <c r="I3727"/>
      <c r="J3727"/>
    </row>
    <row r="3728" spans="1:10">
      <c r="A3728"/>
      <c r="B3728"/>
      <c r="C3728"/>
      <c r="D3728" s="877"/>
      <c r="E3728"/>
      <c r="F3728"/>
      <c r="G3728"/>
      <c r="H3728"/>
      <c r="I3728"/>
      <c r="J3728"/>
    </row>
    <row r="3729" spans="1:10">
      <c r="A3729"/>
      <c r="B3729"/>
      <c r="C3729"/>
      <c r="D3729" s="877"/>
      <c r="E3729"/>
      <c r="F3729"/>
      <c r="G3729"/>
      <c r="H3729"/>
      <c r="I3729"/>
      <c r="J3729"/>
    </row>
    <row r="3730" spans="1:10">
      <c r="A3730"/>
      <c r="B3730"/>
      <c r="C3730"/>
      <c r="D3730" s="877"/>
      <c r="E3730"/>
      <c r="F3730"/>
      <c r="G3730"/>
      <c r="H3730"/>
      <c r="I3730"/>
      <c r="J3730"/>
    </row>
    <row r="3731" spans="1:10">
      <c r="A3731"/>
      <c r="B3731"/>
      <c r="C3731"/>
      <c r="D3731" s="877"/>
      <c r="E3731"/>
      <c r="F3731"/>
      <c r="G3731"/>
      <c r="H3731"/>
      <c r="I3731"/>
      <c r="J3731"/>
    </row>
    <row r="3732" spans="1:10">
      <c r="A3732"/>
      <c r="B3732"/>
      <c r="C3732"/>
      <c r="D3732" s="877"/>
      <c r="E3732"/>
      <c r="F3732"/>
      <c r="G3732"/>
      <c r="H3732"/>
      <c r="I3732"/>
      <c r="J3732"/>
    </row>
    <row r="3733" spans="1:10">
      <c r="A3733"/>
      <c r="B3733"/>
      <c r="C3733"/>
      <c r="D3733" s="877"/>
      <c r="E3733"/>
      <c r="F3733"/>
      <c r="G3733"/>
      <c r="H3733"/>
      <c r="I3733"/>
      <c r="J3733"/>
    </row>
    <row r="3734" spans="1:10">
      <c r="A3734"/>
      <c r="B3734"/>
      <c r="C3734"/>
      <c r="D3734" s="877"/>
      <c r="E3734"/>
      <c r="F3734"/>
      <c r="G3734"/>
      <c r="H3734"/>
      <c r="I3734"/>
      <c r="J3734"/>
    </row>
    <row r="3735" spans="1:10">
      <c r="A3735"/>
      <c r="B3735"/>
      <c r="C3735"/>
      <c r="D3735" s="877"/>
      <c r="E3735"/>
      <c r="F3735"/>
      <c r="G3735"/>
      <c r="H3735"/>
      <c r="I3735"/>
      <c r="J3735"/>
    </row>
    <row r="3736" spans="1:10">
      <c r="A3736"/>
      <c r="B3736"/>
      <c r="C3736"/>
      <c r="D3736" s="877"/>
      <c r="E3736"/>
      <c r="F3736"/>
      <c r="G3736"/>
      <c r="H3736"/>
      <c r="I3736"/>
      <c r="J3736"/>
    </row>
    <row r="3737" spans="1:10">
      <c r="A3737"/>
      <c r="B3737"/>
      <c r="C3737"/>
      <c r="D3737" s="877"/>
      <c r="E3737"/>
      <c r="F3737"/>
      <c r="G3737"/>
      <c r="H3737"/>
      <c r="I3737"/>
      <c r="J3737"/>
    </row>
    <row r="3738" spans="1:10">
      <c r="A3738"/>
      <c r="B3738"/>
      <c r="C3738"/>
      <c r="D3738" s="877"/>
      <c r="E3738"/>
      <c r="F3738"/>
      <c r="G3738"/>
      <c r="H3738"/>
      <c r="I3738"/>
      <c r="J3738"/>
    </row>
    <row r="3739" spans="1:10">
      <c r="A3739"/>
      <c r="B3739"/>
      <c r="C3739"/>
      <c r="D3739" s="877"/>
      <c r="E3739"/>
      <c r="F3739"/>
      <c r="G3739"/>
      <c r="H3739"/>
      <c r="I3739"/>
      <c r="J3739"/>
    </row>
    <row r="3740" spans="1:10">
      <c r="A3740"/>
      <c r="B3740"/>
      <c r="C3740"/>
      <c r="D3740" s="877"/>
      <c r="E3740"/>
      <c r="F3740"/>
      <c r="G3740"/>
      <c r="H3740"/>
      <c r="I3740"/>
      <c r="J3740"/>
    </row>
    <row r="3741" spans="1:10">
      <c r="A3741"/>
      <c r="B3741"/>
      <c r="C3741"/>
      <c r="D3741" s="877"/>
      <c r="E3741"/>
      <c r="F3741"/>
      <c r="G3741"/>
      <c r="H3741"/>
      <c r="I3741"/>
      <c r="J3741"/>
    </row>
    <row r="3742" spans="1:10">
      <c r="A3742"/>
      <c r="B3742"/>
      <c r="C3742"/>
      <c r="D3742" s="877"/>
      <c r="E3742"/>
      <c r="F3742"/>
      <c r="G3742"/>
      <c r="H3742"/>
      <c r="I3742"/>
      <c r="J3742"/>
    </row>
    <row r="3743" spans="1:10">
      <c r="A3743"/>
      <c r="B3743"/>
      <c r="C3743"/>
      <c r="D3743" s="877"/>
      <c r="E3743"/>
      <c r="F3743"/>
      <c r="G3743"/>
      <c r="H3743"/>
      <c r="I3743"/>
      <c r="J3743"/>
    </row>
    <row r="3744" spans="1:10">
      <c r="A3744"/>
      <c r="B3744"/>
      <c r="C3744"/>
      <c r="D3744" s="877"/>
      <c r="E3744"/>
      <c r="F3744"/>
      <c r="G3744"/>
      <c r="H3744"/>
      <c r="I3744"/>
      <c r="J3744"/>
    </row>
    <row r="3745" spans="1:10">
      <c r="A3745"/>
      <c r="B3745"/>
      <c r="C3745"/>
      <c r="D3745" s="877"/>
      <c r="E3745"/>
      <c r="F3745"/>
      <c r="G3745"/>
      <c r="H3745"/>
      <c r="I3745"/>
      <c r="J3745"/>
    </row>
    <row r="3746" spans="1:10">
      <c r="A3746"/>
      <c r="B3746"/>
      <c r="C3746"/>
      <c r="D3746" s="877"/>
      <c r="E3746"/>
      <c r="F3746"/>
      <c r="G3746"/>
      <c r="H3746"/>
      <c r="I3746"/>
      <c r="J3746"/>
    </row>
    <row r="3747" spans="1:10">
      <c r="A3747"/>
      <c r="B3747"/>
      <c r="C3747"/>
      <c r="D3747" s="877"/>
      <c r="E3747"/>
      <c r="F3747"/>
      <c r="G3747"/>
      <c r="H3747"/>
      <c r="I3747"/>
      <c r="J3747"/>
    </row>
    <row r="3748" spans="1:10">
      <c r="A3748"/>
      <c r="B3748"/>
      <c r="C3748"/>
      <c r="D3748" s="877"/>
      <c r="E3748"/>
      <c r="F3748"/>
      <c r="G3748"/>
      <c r="H3748"/>
      <c r="I3748"/>
      <c r="J3748"/>
    </row>
    <row r="3749" spans="1:10">
      <c r="A3749"/>
      <c r="B3749"/>
      <c r="C3749"/>
      <c r="D3749" s="877"/>
      <c r="E3749"/>
      <c r="F3749"/>
      <c r="G3749"/>
      <c r="H3749"/>
      <c r="I3749"/>
      <c r="J3749"/>
    </row>
    <row r="3750" spans="1:10">
      <c r="A3750"/>
      <c r="B3750"/>
      <c r="C3750"/>
      <c r="D3750" s="877"/>
      <c r="E3750"/>
      <c r="F3750"/>
      <c r="G3750"/>
      <c r="H3750"/>
      <c r="I3750"/>
      <c r="J3750"/>
    </row>
    <row r="3751" spans="1:10">
      <c r="A3751"/>
      <c r="B3751"/>
      <c r="C3751"/>
      <c r="D3751" s="877"/>
      <c r="E3751"/>
      <c r="F3751"/>
      <c r="G3751"/>
      <c r="H3751"/>
      <c r="I3751"/>
      <c r="J3751"/>
    </row>
    <row r="3752" spans="1:10">
      <c r="A3752"/>
      <c r="B3752"/>
      <c r="C3752"/>
      <c r="D3752" s="877"/>
      <c r="E3752"/>
      <c r="F3752"/>
      <c r="G3752"/>
      <c r="H3752"/>
      <c r="I3752"/>
      <c r="J3752"/>
    </row>
    <row r="3753" spans="1:10">
      <c r="A3753"/>
      <c r="B3753"/>
      <c r="C3753"/>
      <c r="D3753" s="877"/>
      <c r="E3753"/>
      <c r="F3753"/>
      <c r="G3753"/>
      <c r="H3753"/>
      <c r="I3753"/>
      <c r="J3753"/>
    </row>
    <row r="3754" spans="1:10">
      <c r="A3754"/>
      <c r="B3754"/>
      <c r="C3754"/>
      <c r="D3754" s="877"/>
      <c r="E3754"/>
      <c r="F3754"/>
      <c r="G3754"/>
      <c r="H3754"/>
      <c r="I3754"/>
      <c r="J3754"/>
    </row>
    <row r="3755" spans="1:10">
      <c r="A3755"/>
      <c r="B3755"/>
      <c r="C3755"/>
      <c r="D3755" s="877"/>
      <c r="E3755"/>
      <c r="F3755"/>
      <c r="G3755"/>
      <c r="H3755"/>
      <c r="I3755"/>
      <c r="J3755"/>
    </row>
    <row r="3756" spans="1:10">
      <c r="A3756"/>
      <c r="B3756"/>
      <c r="C3756"/>
      <c r="D3756" s="877"/>
      <c r="E3756"/>
      <c r="F3756"/>
      <c r="G3756"/>
      <c r="H3756"/>
      <c r="I3756"/>
      <c r="J3756"/>
    </row>
    <row r="3757" spans="1:10">
      <c r="A3757"/>
      <c r="B3757"/>
      <c r="C3757"/>
      <c r="D3757" s="877"/>
      <c r="E3757"/>
      <c r="F3757"/>
      <c r="G3757"/>
      <c r="H3757"/>
      <c r="I3757"/>
      <c r="J3757"/>
    </row>
    <row r="3758" spans="1:10">
      <c r="A3758"/>
      <c r="B3758"/>
      <c r="C3758"/>
      <c r="D3758" s="877"/>
      <c r="E3758"/>
      <c r="F3758"/>
      <c r="G3758"/>
      <c r="H3758"/>
      <c r="I3758"/>
      <c r="J3758"/>
    </row>
    <row r="3759" spans="1:10">
      <c r="A3759"/>
      <c r="B3759"/>
      <c r="C3759"/>
      <c r="D3759" s="877"/>
      <c r="E3759"/>
      <c r="F3759"/>
      <c r="G3759"/>
      <c r="H3759"/>
      <c r="I3759"/>
      <c r="J3759"/>
    </row>
    <row r="3760" spans="1:10">
      <c r="A3760"/>
      <c r="B3760"/>
      <c r="C3760"/>
      <c r="D3760" s="877"/>
      <c r="E3760"/>
      <c r="F3760"/>
      <c r="G3760"/>
      <c r="H3760"/>
      <c r="I3760"/>
      <c r="J3760"/>
    </row>
    <row r="3761" spans="1:10">
      <c r="A3761"/>
      <c r="B3761"/>
      <c r="C3761"/>
      <c r="D3761" s="877"/>
      <c r="E3761"/>
      <c r="F3761"/>
      <c r="G3761"/>
      <c r="H3761"/>
      <c r="I3761"/>
      <c r="J3761"/>
    </row>
    <row r="3762" spans="1:10">
      <c r="A3762"/>
      <c r="B3762"/>
      <c r="C3762"/>
      <c r="D3762" s="877"/>
      <c r="E3762"/>
      <c r="F3762"/>
      <c r="G3762"/>
      <c r="H3762"/>
      <c r="I3762"/>
      <c r="J3762"/>
    </row>
    <row r="3763" spans="1:10">
      <c r="A3763"/>
      <c r="B3763"/>
      <c r="C3763"/>
      <c r="D3763" s="877"/>
      <c r="E3763"/>
      <c r="F3763"/>
      <c r="G3763"/>
      <c r="H3763"/>
      <c r="I3763"/>
      <c r="J3763"/>
    </row>
    <row r="3764" spans="1:10">
      <c r="A3764"/>
      <c r="B3764"/>
      <c r="C3764"/>
      <c r="D3764" s="877"/>
      <c r="E3764"/>
      <c r="F3764"/>
      <c r="G3764"/>
      <c r="H3764"/>
      <c r="I3764"/>
      <c r="J3764"/>
    </row>
    <row r="3765" spans="1:10">
      <c r="A3765"/>
      <c r="B3765"/>
      <c r="C3765"/>
      <c r="D3765" s="877"/>
      <c r="E3765"/>
      <c r="F3765"/>
      <c r="G3765"/>
      <c r="H3765"/>
      <c r="I3765"/>
      <c r="J3765"/>
    </row>
    <row r="3766" spans="1:10">
      <c r="A3766"/>
      <c r="B3766"/>
      <c r="C3766"/>
      <c r="D3766" s="877"/>
      <c r="E3766"/>
      <c r="F3766"/>
      <c r="G3766"/>
      <c r="H3766"/>
      <c r="I3766"/>
      <c r="J3766"/>
    </row>
    <row r="3767" spans="1:10">
      <c r="A3767"/>
      <c r="B3767"/>
      <c r="C3767"/>
      <c r="D3767" s="877"/>
      <c r="E3767"/>
      <c r="F3767"/>
      <c r="G3767"/>
      <c r="H3767"/>
      <c r="I3767"/>
      <c r="J3767"/>
    </row>
    <row r="3768" spans="1:10">
      <c r="A3768"/>
      <c r="B3768"/>
      <c r="C3768"/>
      <c r="D3768" s="877"/>
      <c r="E3768"/>
      <c r="F3768"/>
      <c r="G3768"/>
      <c r="H3768"/>
      <c r="I3768"/>
      <c r="J3768"/>
    </row>
    <row r="3769" spans="1:10">
      <c r="A3769"/>
      <c r="B3769"/>
      <c r="C3769"/>
      <c r="D3769" s="877"/>
      <c r="E3769"/>
      <c r="F3769"/>
      <c r="G3769"/>
      <c r="H3769"/>
      <c r="I3769"/>
      <c r="J3769"/>
    </row>
    <row r="3770" spans="1:10">
      <c r="A3770"/>
      <c r="B3770"/>
      <c r="C3770"/>
      <c r="D3770" s="877"/>
      <c r="E3770"/>
      <c r="F3770"/>
      <c r="G3770"/>
      <c r="H3770"/>
      <c r="I3770"/>
      <c r="J3770"/>
    </row>
    <row r="3771" spans="1:10">
      <c r="A3771"/>
      <c r="B3771"/>
      <c r="C3771"/>
      <c r="D3771" s="877"/>
      <c r="E3771"/>
      <c r="F3771"/>
      <c r="G3771"/>
      <c r="H3771"/>
      <c r="I3771"/>
      <c r="J3771"/>
    </row>
    <row r="3772" spans="1:10">
      <c r="A3772"/>
      <c r="B3772"/>
      <c r="C3772"/>
      <c r="D3772" s="877"/>
      <c r="E3772"/>
      <c r="F3772"/>
      <c r="G3772"/>
      <c r="H3772"/>
      <c r="I3772"/>
      <c r="J3772"/>
    </row>
    <row r="3773" spans="1:10">
      <c r="A3773"/>
      <c r="B3773"/>
      <c r="C3773"/>
      <c r="D3773" s="877"/>
      <c r="E3773"/>
      <c r="F3773"/>
      <c r="G3773"/>
      <c r="H3773"/>
      <c r="I3773"/>
      <c r="J3773"/>
    </row>
    <row r="3774" spans="1:10">
      <c r="A3774"/>
      <c r="B3774"/>
      <c r="C3774"/>
      <c r="D3774" s="877"/>
      <c r="E3774"/>
      <c r="F3774"/>
      <c r="G3774"/>
      <c r="H3774"/>
      <c r="I3774"/>
      <c r="J3774"/>
    </row>
    <row r="3775" spans="1:10">
      <c r="A3775"/>
      <c r="B3775"/>
      <c r="C3775"/>
      <c r="D3775" s="877"/>
      <c r="E3775"/>
      <c r="F3775"/>
      <c r="G3775"/>
      <c r="H3775"/>
      <c r="I3775"/>
      <c r="J3775"/>
    </row>
    <row r="3776" spans="1:10">
      <c r="A3776"/>
      <c r="B3776"/>
      <c r="C3776"/>
      <c r="D3776" s="877"/>
      <c r="E3776"/>
      <c r="F3776"/>
      <c r="G3776"/>
      <c r="H3776"/>
      <c r="I3776"/>
      <c r="J3776"/>
    </row>
    <row r="3777" spans="1:10">
      <c r="A3777"/>
      <c r="B3777"/>
      <c r="C3777"/>
      <c r="D3777" s="877"/>
      <c r="E3777"/>
      <c r="F3777"/>
      <c r="G3777"/>
      <c r="H3777"/>
      <c r="I3777"/>
      <c r="J3777"/>
    </row>
    <row r="3778" spans="1:10">
      <c r="A3778"/>
      <c r="B3778"/>
      <c r="C3778"/>
      <c r="D3778" s="877"/>
      <c r="E3778"/>
      <c r="F3778"/>
      <c r="G3778"/>
      <c r="H3778"/>
      <c r="I3778"/>
      <c r="J3778"/>
    </row>
    <row r="3779" spans="1:10">
      <c r="A3779"/>
      <c r="B3779"/>
      <c r="C3779"/>
      <c r="D3779" s="877"/>
      <c r="E3779"/>
      <c r="F3779"/>
      <c r="G3779"/>
      <c r="H3779"/>
      <c r="I3779"/>
      <c r="J3779"/>
    </row>
    <row r="3780" spans="1:10">
      <c r="A3780"/>
      <c r="B3780"/>
      <c r="C3780"/>
      <c r="D3780" s="877"/>
      <c r="E3780"/>
      <c r="F3780"/>
      <c r="G3780"/>
      <c r="H3780"/>
      <c r="I3780"/>
      <c r="J3780"/>
    </row>
    <row r="3781" spans="1:10">
      <c r="A3781"/>
      <c r="B3781"/>
      <c r="C3781"/>
      <c r="D3781" s="877"/>
      <c r="E3781"/>
      <c r="F3781"/>
      <c r="G3781"/>
      <c r="H3781"/>
      <c r="I3781"/>
      <c r="J3781"/>
    </row>
    <row r="3782" spans="1:10">
      <c r="A3782"/>
      <c r="B3782"/>
      <c r="C3782"/>
      <c r="D3782" s="877"/>
      <c r="E3782"/>
      <c r="F3782"/>
      <c r="G3782"/>
      <c r="H3782"/>
      <c r="I3782"/>
      <c r="J3782"/>
    </row>
    <row r="3783" spans="1:10">
      <c r="A3783"/>
      <c r="B3783"/>
      <c r="C3783"/>
      <c r="D3783" s="877"/>
      <c r="E3783"/>
      <c r="F3783"/>
      <c r="G3783"/>
      <c r="H3783"/>
      <c r="I3783"/>
      <c r="J3783"/>
    </row>
    <row r="3784" spans="1:10">
      <c r="A3784"/>
      <c r="B3784"/>
      <c r="C3784"/>
      <c r="D3784" s="877"/>
      <c r="E3784"/>
      <c r="F3784"/>
      <c r="G3784"/>
      <c r="H3784"/>
      <c r="I3784"/>
      <c r="J3784"/>
    </row>
    <row r="3785" spans="1:10">
      <c r="A3785"/>
      <c r="B3785"/>
      <c r="C3785"/>
      <c r="D3785" s="877"/>
      <c r="E3785"/>
      <c r="F3785"/>
      <c r="G3785"/>
      <c r="H3785"/>
      <c r="I3785"/>
      <c r="J3785"/>
    </row>
    <row r="3786" spans="1:10">
      <c r="A3786"/>
      <c r="B3786"/>
      <c r="C3786"/>
      <c r="D3786" s="877"/>
      <c r="E3786"/>
      <c r="F3786"/>
      <c r="G3786"/>
      <c r="H3786"/>
      <c r="I3786"/>
      <c r="J3786"/>
    </row>
    <row r="3787" spans="1:10">
      <c r="A3787"/>
      <c r="B3787"/>
      <c r="C3787"/>
      <c r="D3787" s="877"/>
      <c r="E3787"/>
      <c r="F3787"/>
      <c r="G3787"/>
      <c r="H3787"/>
      <c r="I3787"/>
      <c r="J3787"/>
    </row>
    <row r="3788" spans="1:10">
      <c r="A3788"/>
      <c r="B3788"/>
      <c r="C3788"/>
      <c r="D3788" s="877"/>
      <c r="E3788"/>
      <c r="F3788"/>
      <c r="G3788"/>
      <c r="H3788"/>
      <c r="I3788"/>
      <c r="J3788"/>
    </row>
    <row r="3789" spans="1:10">
      <c r="A3789"/>
      <c r="B3789"/>
      <c r="C3789"/>
      <c r="D3789" s="877"/>
      <c r="E3789"/>
      <c r="F3789"/>
      <c r="G3789"/>
      <c r="H3789"/>
      <c r="I3789"/>
      <c r="J3789"/>
    </row>
    <row r="3790" spans="1:10">
      <c r="A3790"/>
      <c r="B3790"/>
      <c r="C3790"/>
      <c r="D3790" s="877"/>
      <c r="E3790"/>
      <c r="F3790"/>
      <c r="G3790"/>
      <c r="H3790"/>
      <c r="I3790"/>
      <c r="J3790"/>
    </row>
    <row r="3791" spans="1:10">
      <c r="A3791"/>
      <c r="B3791"/>
      <c r="C3791"/>
      <c r="D3791" s="877"/>
      <c r="E3791"/>
      <c r="F3791"/>
      <c r="G3791"/>
      <c r="H3791"/>
      <c r="I3791"/>
      <c r="J3791"/>
    </row>
    <row r="3792" spans="1:10">
      <c r="A3792"/>
      <c r="B3792"/>
      <c r="C3792"/>
      <c r="D3792" s="877"/>
      <c r="E3792"/>
      <c r="F3792"/>
      <c r="G3792"/>
      <c r="H3792"/>
      <c r="I3792"/>
      <c r="J3792"/>
    </row>
    <row r="3793" spans="1:10">
      <c r="A3793"/>
      <c r="B3793"/>
      <c r="C3793"/>
      <c r="D3793" s="877"/>
      <c r="E3793"/>
      <c r="F3793"/>
      <c r="G3793"/>
      <c r="H3793"/>
      <c r="I3793"/>
      <c r="J3793"/>
    </row>
    <row r="3794" spans="1:10">
      <c r="A3794"/>
      <c r="B3794"/>
      <c r="C3794"/>
      <c r="D3794" s="877"/>
      <c r="E3794"/>
      <c r="F3794"/>
      <c r="G3794"/>
      <c r="H3794"/>
      <c r="I3794"/>
      <c r="J3794"/>
    </row>
    <row r="3795" spans="1:10">
      <c r="A3795"/>
      <c r="B3795"/>
      <c r="C3795"/>
      <c r="D3795" s="877"/>
      <c r="E3795"/>
      <c r="F3795"/>
      <c r="G3795"/>
      <c r="H3795"/>
      <c r="I3795"/>
      <c r="J3795"/>
    </row>
    <row r="3796" spans="1:10">
      <c r="A3796"/>
      <c r="B3796"/>
      <c r="C3796"/>
      <c r="D3796" s="877"/>
      <c r="E3796"/>
      <c r="F3796"/>
      <c r="G3796"/>
      <c r="H3796"/>
      <c r="I3796"/>
      <c r="J3796"/>
    </row>
    <row r="3797" spans="1:10">
      <c r="A3797"/>
      <c r="B3797"/>
      <c r="C3797"/>
      <c r="D3797" s="877"/>
      <c r="E3797"/>
      <c r="F3797"/>
      <c r="G3797"/>
      <c r="H3797"/>
      <c r="I3797"/>
      <c r="J3797"/>
    </row>
    <row r="3798" spans="1:10">
      <c r="A3798"/>
      <c r="B3798"/>
      <c r="C3798"/>
      <c r="D3798" s="877"/>
      <c r="E3798"/>
      <c r="F3798"/>
      <c r="G3798"/>
      <c r="H3798"/>
      <c r="I3798"/>
      <c r="J3798"/>
    </row>
    <row r="3799" spans="1:10">
      <c r="A3799"/>
      <c r="B3799"/>
      <c r="C3799"/>
      <c r="D3799" s="877"/>
      <c r="E3799"/>
      <c r="F3799"/>
      <c r="G3799"/>
      <c r="H3799"/>
      <c r="I3799"/>
      <c r="J3799"/>
    </row>
    <row r="3800" spans="1:10">
      <c r="A3800"/>
      <c r="B3800"/>
      <c r="C3800"/>
      <c r="D3800" s="877"/>
      <c r="E3800"/>
      <c r="F3800"/>
      <c r="G3800"/>
      <c r="H3800"/>
      <c r="I3800"/>
      <c r="J3800"/>
    </row>
    <row r="3801" spans="1:10">
      <c r="A3801"/>
      <c r="B3801"/>
      <c r="C3801"/>
      <c r="D3801" s="877"/>
      <c r="E3801"/>
      <c r="F3801"/>
      <c r="G3801"/>
      <c r="H3801"/>
      <c r="I3801"/>
      <c r="J3801"/>
    </row>
    <row r="3802" spans="1:10">
      <c r="A3802"/>
      <c r="B3802"/>
      <c r="C3802"/>
      <c r="D3802" s="877"/>
      <c r="E3802"/>
      <c r="F3802"/>
      <c r="G3802"/>
      <c r="H3802"/>
      <c r="I3802"/>
      <c r="J3802"/>
    </row>
    <row r="3803" spans="1:10">
      <c r="A3803"/>
      <c r="B3803"/>
      <c r="C3803"/>
      <c r="D3803" s="877"/>
      <c r="E3803"/>
      <c r="F3803"/>
      <c r="G3803"/>
      <c r="H3803"/>
      <c r="I3803"/>
      <c r="J3803"/>
    </row>
    <row r="3804" spans="1:10">
      <c r="A3804"/>
      <c r="B3804"/>
      <c r="C3804"/>
      <c r="D3804" s="877"/>
      <c r="E3804"/>
      <c r="F3804"/>
      <c r="G3804"/>
      <c r="H3804"/>
      <c r="I3804"/>
      <c r="J3804"/>
    </row>
    <row r="3805" spans="1:10">
      <c r="A3805"/>
      <c r="B3805"/>
      <c r="C3805"/>
      <c r="D3805" s="877"/>
      <c r="E3805"/>
      <c r="F3805"/>
      <c r="G3805"/>
      <c r="H3805"/>
      <c r="I3805"/>
      <c r="J3805"/>
    </row>
    <row r="3806" spans="1:10">
      <c r="A3806"/>
      <c r="B3806"/>
      <c r="C3806"/>
      <c r="D3806" s="877"/>
      <c r="E3806"/>
      <c r="F3806"/>
      <c r="G3806"/>
      <c r="H3806"/>
      <c r="I3806"/>
      <c r="J3806"/>
    </row>
    <row r="3807" spans="1:10">
      <c r="A3807"/>
      <c r="B3807"/>
      <c r="C3807"/>
      <c r="D3807" s="877"/>
      <c r="E3807"/>
      <c r="F3807"/>
      <c r="G3807"/>
      <c r="H3807"/>
      <c r="I3807"/>
      <c r="J3807"/>
    </row>
    <row r="3808" spans="1:10">
      <c r="A3808"/>
      <c r="B3808"/>
      <c r="C3808"/>
      <c r="D3808" s="877"/>
      <c r="E3808"/>
      <c r="F3808"/>
      <c r="G3808"/>
      <c r="H3808"/>
      <c r="I3808"/>
      <c r="J3808"/>
    </row>
    <row r="3809" spans="1:10">
      <c r="A3809"/>
      <c r="B3809"/>
      <c r="C3809"/>
      <c r="D3809" s="877"/>
      <c r="E3809"/>
      <c r="F3809"/>
      <c r="G3809"/>
      <c r="H3809"/>
      <c r="I3809"/>
      <c r="J3809"/>
    </row>
    <row r="3810" spans="1:10">
      <c r="A3810"/>
      <c r="B3810"/>
      <c r="C3810"/>
      <c r="D3810" s="877"/>
      <c r="E3810"/>
      <c r="F3810"/>
      <c r="G3810"/>
      <c r="H3810"/>
      <c r="I3810"/>
      <c r="J3810"/>
    </row>
    <row r="3811" spans="1:10">
      <c r="A3811"/>
      <c r="B3811"/>
      <c r="C3811"/>
      <c r="D3811" s="877"/>
      <c r="E3811"/>
      <c r="F3811"/>
      <c r="G3811"/>
      <c r="H3811"/>
      <c r="I3811"/>
      <c r="J3811"/>
    </row>
    <row r="3812" spans="1:10">
      <c r="A3812"/>
      <c r="B3812"/>
      <c r="C3812"/>
      <c r="D3812" s="877"/>
      <c r="E3812"/>
      <c r="F3812"/>
      <c r="G3812"/>
      <c r="H3812"/>
      <c r="I3812"/>
      <c r="J3812"/>
    </row>
    <row r="3813" spans="1:10">
      <c r="A3813"/>
      <c r="B3813"/>
      <c r="C3813"/>
      <c r="D3813" s="877"/>
      <c r="E3813"/>
      <c r="F3813"/>
      <c r="G3813"/>
      <c r="H3813"/>
      <c r="I3813"/>
      <c r="J3813"/>
    </row>
    <row r="3814" spans="1:10">
      <c r="A3814"/>
      <c r="B3814"/>
      <c r="C3814"/>
      <c r="D3814" s="877"/>
      <c r="E3814"/>
      <c r="F3814"/>
      <c r="G3814"/>
      <c r="H3814"/>
      <c r="I3814"/>
      <c r="J3814"/>
    </row>
    <row r="3815" spans="1:10">
      <c r="A3815"/>
      <c r="B3815"/>
      <c r="C3815"/>
      <c r="D3815" s="877"/>
      <c r="E3815"/>
      <c r="F3815"/>
      <c r="G3815"/>
      <c r="H3815"/>
      <c r="I3815"/>
      <c r="J3815"/>
    </row>
    <row r="3816" spans="1:10">
      <c r="A3816"/>
      <c r="B3816"/>
      <c r="C3816"/>
      <c r="D3816" s="877"/>
      <c r="E3816"/>
      <c r="F3816"/>
      <c r="G3816"/>
      <c r="H3816"/>
      <c r="I3816"/>
      <c r="J3816"/>
    </row>
    <row r="3817" spans="1:10">
      <c r="A3817"/>
      <c r="B3817"/>
      <c r="C3817"/>
      <c r="D3817" s="877"/>
      <c r="E3817"/>
      <c r="F3817"/>
      <c r="G3817"/>
      <c r="H3817"/>
      <c r="I3817"/>
      <c r="J3817"/>
    </row>
    <row r="3818" spans="1:10">
      <c r="A3818"/>
      <c r="B3818"/>
      <c r="C3818"/>
      <c r="D3818" s="877"/>
      <c r="E3818"/>
      <c r="F3818"/>
      <c r="G3818"/>
      <c r="H3818"/>
      <c r="I3818"/>
      <c r="J3818"/>
    </row>
    <row r="3819" spans="1:10">
      <c r="A3819"/>
      <c r="B3819"/>
      <c r="C3819"/>
      <c r="D3819" s="877"/>
      <c r="E3819"/>
      <c r="F3819"/>
      <c r="G3819"/>
      <c r="H3819"/>
      <c r="I3819"/>
      <c r="J3819"/>
    </row>
    <row r="3820" spans="1:10">
      <c r="A3820"/>
      <c r="B3820"/>
      <c r="C3820"/>
      <c r="D3820" s="877"/>
      <c r="E3820"/>
      <c r="F3820"/>
      <c r="G3820"/>
      <c r="H3820"/>
      <c r="I3820"/>
      <c r="J3820"/>
    </row>
    <row r="3821" spans="1:10">
      <c r="A3821"/>
      <c r="B3821"/>
      <c r="C3821"/>
      <c r="D3821" s="877"/>
      <c r="E3821"/>
      <c r="F3821"/>
      <c r="G3821"/>
      <c r="H3821"/>
      <c r="I3821"/>
      <c r="J3821"/>
    </row>
    <row r="3822" spans="1:10">
      <c r="A3822"/>
      <c r="B3822"/>
      <c r="C3822"/>
      <c r="D3822" s="877"/>
      <c r="E3822"/>
      <c r="F3822"/>
      <c r="G3822"/>
      <c r="H3822"/>
      <c r="I3822"/>
      <c r="J3822"/>
    </row>
    <row r="3823" spans="1:10">
      <c r="A3823"/>
      <c r="B3823"/>
      <c r="C3823"/>
      <c r="D3823" s="877"/>
      <c r="E3823"/>
      <c r="F3823"/>
      <c r="G3823"/>
      <c r="H3823"/>
      <c r="I3823"/>
      <c r="J3823"/>
    </row>
    <row r="3824" spans="1:10">
      <c r="A3824"/>
      <c r="B3824"/>
      <c r="C3824"/>
      <c r="D3824" s="877"/>
      <c r="E3824"/>
      <c r="F3824"/>
      <c r="G3824"/>
      <c r="H3824"/>
      <c r="I3824"/>
      <c r="J3824"/>
    </row>
    <row r="3825" spans="1:10">
      <c r="A3825"/>
      <c r="B3825"/>
      <c r="C3825"/>
      <c r="D3825" s="877"/>
      <c r="E3825"/>
      <c r="F3825"/>
      <c r="G3825"/>
      <c r="H3825"/>
      <c r="I3825"/>
      <c r="J3825"/>
    </row>
    <row r="3826" spans="1:10">
      <c r="A3826"/>
      <c r="B3826"/>
      <c r="C3826"/>
      <c r="D3826" s="877"/>
      <c r="E3826"/>
      <c r="F3826"/>
      <c r="G3826"/>
      <c r="H3826"/>
      <c r="I3826"/>
      <c r="J3826"/>
    </row>
    <row r="3827" spans="1:10">
      <c r="A3827"/>
      <c r="B3827"/>
      <c r="C3827"/>
      <c r="D3827" s="877"/>
      <c r="E3827"/>
      <c r="F3827"/>
      <c r="G3827"/>
      <c r="H3827"/>
      <c r="I3827"/>
      <c r="J3827"/>
    </row>
    <row r="3828" spans="1:10">
      <c r="A3828"/>
      <c r="B3828"/>
      <c r="C3828"/>
      <c r="D3828" s="877"/>
      <c r="E3828"/>
      <c r="F3828"/>
      <c r="G3828"/>
      <c r="H3828"/>
      <c r="I3828"/>
      <c r="J3828"/>
    </row>
    <row r="3829" spans="1:10">
      <c r="A3829"/>
      <c r="B3829"/>
      <c r="C3829"/>
      <c r="D3829" s="877"/>
      <c r="E3829"/>
      <c r="F3829"/>
      <c r="G3829"/>
      <c r="H3829"/>
      <c r="I3829"/>
      <c r="J3829"/>
    </row>
    <row r="3830" spans="1:10">
      <c r="A3830"/>
      <c r="B3830"/>
      <c r="C3830"/>
      <c r="D3830" s="877"/>
      <c r="E3830"/>
      <c r="F3830"/>
      <c r="G3830"/>
      <c r="H3830"/>
      <c r="I3830"/>
      <c r="J3830"/>
    </row>
    <row r="3831" spans="1:10">
      <c r="A3831"/>
      <c r="B3831"/>
      <c r="C3831"/>
      <c r="D3831" s="877"/>
      <c r="E3831"/>
      <c r="F3831"/>
      <c r="G3831"/>
      <c r="H3831"/>
      <c r="I3831"/>
      <c r="J3831"/>
    </row>
    <row r="3832" spans="1:10">
      <c r="A3832"/>
      <c r="B3832"/>
      <c r="C3832"/>
      <c r="D3832" s="877"/>
      <c r="E3832"/>
      <c r="F3832"/>
      <c r="G3832"/>
      <c r="H3832"/>
      <c r="I3832"/>
      <c r="J3832"/>
    </row>
    <row r="3833" spans="1:10">
      <c r="A3833"/>
      <c r="B3833"/>
      <c r="C3833"/>
      <c r="D3833" s="877"/>
      <c r="E3833"/>
      <c r="F3833"/>
      <c r="G3833"/>
      <c r="H3833"/>
      <c r="I3833"/>
      <c r="J3833"/>
    </row>
    <row r="3834" spans="1:10">
      <c r="A3834"/>
      <c r="B3834"/>
      <c r="C3834"/>
      <c r="D3834" s="877"/>
      <c r="E3834"/>
      <c r="F3834"/>
      <c r="G3834"/>
      <c r="H3834"/>
      <c r="I3834"/>
      <c r="J3834"/>
    </row>
    <row r="3835" spans="1:10">
      <c r="A3835"/>
      <c r="B3835"/>
      <c r="C3835"/>
      <c r="D3835" s="877"/>
      <c r="E3835"/>
      <c r="F3835"/>
      <c r="G3835"/>
      <c r="H3835"/>
      <c r="I3835"/>
      <c r="J3835"/>
    </row>
    <row r="3836" spans="1:10">
      <c r="A3836"/>
      <c r="B3836"/>
      <c r="C3836"/>
      <c r="D3836" s="877"/>
      <c r="E3836"/>
      <c r="F3836"/>
      <c r="G3836"/>
      <c r="H3836"/>
      <c r="I3836"/>
      <c r="J3836"/>
    </row>
    <row r="3837" spans="1:10">
      <c r="A3837"/>
      <c r="B3837"/>
      <c r="C3837"/>
      <c r="D3837" s="877"/>
      <c r="E3837"/>
      <c r="F3837"/>
      <c r="G3837"/>
      <c r="H3837"/>
      <c r="I3837"/>
      <c r="J3837"/>
    </row>
    <row r="3838" spans="1:10">
      <c r="A3838"/>
      <c r="B3838"/>
      <c r="C3838"/>
      <c r="D3838" s="877"/>
      <c r="E3838"/>
      <c r="F3838"/>
      <c r="G3838"/>
      <c r="H3838"/>
      <c r="I3838"/>
      <c r="J3838"/>
    </row>
    <row r="3839" spans="1:10">
      <c r="A3839"/>
      <c r="B3839"/>
      <c r="C3839"/>
      <c r="D3839" s="877"/>
      <c r="E3839"/>
      <c r="F3839"/>
      <c r="G3839"/>
      <c r="H3839"/>
      <c r="I3839"/>
      <c r="J3839"/>
    </row>
    <row r="3840" spans="1:10">
      <c r="A3840"/>
      <c r="B3840"/>
      <c r="C3840"/>
      <c r="D3840" s="877"/>
      <c r="E3840"/>
      <c r="F3840"/>
      <c r="G3840"/>
      <c r="H3840"/>
      <c r="I3840"/>
      <c r="J3840"/>
    </row>
    <row r="3841" spans="1:10">
      <c r="A3841"/>
      <c r="B3841"/>
      <c r="C3841"/>
      <c r="D3841" s="877"/>
      <c r="E3841"/>
      <c r="F3841"/>
      <c r="G3841"/>
      <c r="H3841"/>
      <c r="I3841"/>
      <c r="J3841"/>
    </row>
    <row r="3842" spans="1:10">
      <c r="A3842"/>
      <c r="B3842"/>
      <c r="C3842"/>
      <c r="D3842" s="877"/>
      <c r="E3842"/>
      <c r="F3842"/>
      <c r="G3842"/>
      <c r="H3842"/>
      <c r="I3842"/>
      <c r="J3842"/>
    </row>
    <row r="3843" spans="1:10">
      <c r="A3843"/>
      <c r="B3843"/>
      <c r="C3843"/>
      <c r="D3843" s="877"/>
      <c r="E3843"/>
      <c r="F3843"/>
      <c r="G3843"/>
      <c r="H3843"/>
      <c r="I3843"/>
      <c r="J3843"/>
    </row>
    <row r="3844" spans="1:10">
      <c r="A3844"/>
      <c r="B3844"/>
      <c r="C3844"/>
      <c r="D3844" s="877"/>
      <c r="E3844"/>
      <c r="F3844"/>
      <c r="G3844"/>
      <c r="H3844"/>
      <c r="I3844"/>
      <c r="J3844"/>
    </row>
    <row r="3845" spans="1:10">
      <c r="A3845"/>
      <c r="B3845"/>
      <c r="C3845"/>
      <c r="D3845" s="877"/>
      <c r="E3845"/>
      <c r="F3845"/>
      <c r="G3845"/>
      <c r="H3845"/>
      <c r="I3845"/>
      <c r="J3845"/>
    </row>
    <row r="3846" spans="1:10">
      <c r="A3846"/>
      <c r="B3846"/>
      <c r="C3846"/>
      <c r="D3846" s="877"/>
      <c r="E3846"/>
      <c r="F3846"/>
      <c r="G3846"/>
      <c r="H3846"/>
      <c r="I3846"/>
      <c r="J3846"/>
    </row>
    <row r="3847" spans="1:10">
      <c r="A3847"/>
      <c r="B3847"/>
      <c r="C3847"/>
      <c r="D3847" s="877"/>
      <c r="E3847"/>
      <c r="F3847"/>
      <c r="G3847"/>
      <c r="H3847"/>
      <c r="I3847"/>
      <c r="J3847"/>
    </row>
    <row r="3848" spans="1:10">
      <c r="A3848"/>
      <c r="B3848"/>
      <c r="C3848"/>
      <c r="D3848" s="877"/>
      <c r="E3848"/>
      <c r="F3848"/>
      <c r="G3848"/>
      <c r="H3848"/>
      <c r="I3848"/>
      <c r="J3848"/>
    </row>
    <row r="3849" spans="1:10">
      <c r="A3849"/>
      <c r="B3849"/>
      <c r="C3849"/>
      <c r="D3849" s="877"/>
      <c r="E3849"/>
      <c r="F3849"/>
      <c r="G3849"/>
      <c r="H3849"/>
      <c r="I3849"/>
      <c r="J3849"/>
    </row>
    <row r="3850" spans="1:10">
      <c r="A3850"/>
      <c r="B3850"/>
      <c r="C3850"/>
      <c r="D3850" s="877"/>
      <c r="E3850"/>
      <c r="F3850"/>
      <c r="G3850"/>
      <c r="H3850"/>
      <c r="I3850"/>
      <c r="J3850"/>
    </row>
    <row r="3851" spans="1:10">
      <c r="A3851"/>
      <c r="B3851"/>
      <c r="C3851"/>
      <c r="D3851" s="877"/>
      <c r="E3851"/>
      <c r="F3851"/>
      <c r="G3851"/>
      <c r="H3851"/>
      <c r="I3851"/>
      <c r="J3851"/>
    </row>
    <row r="3852" spans="1:10">
      <c r="A3852"/>
      <c r="B3852"/>
      <c r="C3852"/>
      <c r="D3852" s="877"/>
      <c r="E3852"/>
      <c r="F3852"/>
      <c r="G3852"/>
      <c r="H3852"/>
      <c r="I3852"/>
      <c r="J3852"/>
    </row>
    <row r="3853" spans="1:10">
      <c r="A3853"/>
      <c r="B3853"/>
      <c r="C3853"/>
      <c r="D3853" s="877"/>
      <c r="E3853"/>
      <c r="F3853"/>
      <c r="G3853"/>
      <c r="H3853"/>
      <c r="I3853"/>
      <c r="J3853"/>
    </row>
    <row r="3854" spans="1:10">
      <c r="A3854"/>
      <c r="B3854"/>
      <c r="C3854"/>
      <c r="D3854" s="877"/>
      <c r="E3854"/>
      <c r="F3854"/>
      <c r="G3854"/>
      <c r="H3854"/>
      <c r="I3854"/>
      <c r="J3854"/>
    </row>
    <row r="3855" spans="1:10">
      <c r="A3855"/>
      <c r="B3855"/>
      <c r="C3855"/>
      <c r="D3855" s="877"/>
      <c r="E3855"/>
      <c r="F3855"/>
      <c r="G3855"/>
      <c r="H3855"/>
      <c r="I3855"/>
      <c r="J3855"/>
    </row>
    <row r="3856" spans="1:10">
      <c r="A3856"/>
      <c r="B3856"/>
      <c r="C3856"/>
      <c r="D3856" s="877"/>
      <c r="E3856"/>
      <c r="F3856"/>
      <c r="G3856"/>
      <c r="H3856"/>
      <c r="I3856"/>
      <c r="J3856"/>
    </row>
    <row r="3857" spans="1:10">
      <c r="A3857"/>
      <c r="B3857"/>
      <c r="C3857"/>
      <c r="D3857" s="877"/>
      <c r="E3857"/>
      <c r="F3857"/>
      <c r="G3857"/>
      <c r="H3857"/>
      <c r="I3857"/>
      <c r="J3857"/>
    </row>
    <row r="3858" spans="1:10">
      <c r="A3858"/>
      <c r="B3858"/>
      <c r="C3858"/>
      <c r="D3858" s="877"/>
      <c r="E3858"/>
      <c r="F3858"/>
      <c r="G3858"/>
      <c r="H3858"/>
      <c r="I3858"/>
      <c r="J3858"/>
    </row>
    <row r="3859" spans="1:10">
      <c r="A3859"/>
      <c r="B3859"/>
      <c r="C3859"/>
      <c r="D3859" s="877"/>
      <c r="E3859"/>
      <c r="F3859"/>
      <c r="G3859"/>
      <c r="H3859"/>
      <c r="I3859"/>
      <c r="J3859"/>
    </row>
    <row r="3860" spans="1:10">
      <c r="A3860"/>
      <c r="B3860"/>
      <c r="C3860"/>
      <c r="D3860" s="877"/>
      <c r="E3860"/>
      <c r="F3860"/>
      <c r="G3860"/>
      <c r="H3860"/>
      <c r="I3860"/>
      <c r="J3860"/>
    </row>
    <row r="3861" spans="1:10">
      <c r="A3861"/>
      <c r="B3861"/>
      <c r="C3861"/>
      <c r="D3861" s="877"/>
      <c r="E3861"/>
      <c r="F3861"/>
      <c r="G3861"/>
      <c r="H3861"/>
      <c r="I3861"/>
      <c r="J3861"/>
    </row>
    <row r="3862" spans="1:10">
      <c r="A3862"/>
      <c r="B3862"/>
      <c r="C3862"/>
      <c r="D3862" s="877"/>
      <c r="E3862"/>
      <c r="F3862"/>
      <c r="G3862"/>
      <c r="H3862"/>
      <c r="I3862"/>
      <c r="J3862"/>
    </row>
    <row r="3863" spans="1:10">
      <c r="A3863"/>
      <c r="B3863"/>
      <c r="C3863"/>
      <c r="D3863" s="877"/>
      <c r="E3863"/>
      <c r="F3863"/>
      <c r="G3863"/>
      <c r="H3863"/>
      <c r="I3863"/>
      <c r="J3863"/>
    </row>
    <row r="3864" spans="1:10">
      <c r="A3864"/>
      <c r="B3864"/>
      <c r="C3864"/>
      <c r="D3864" s="877"/>
      <c r="E3864"/>
      <c r="F3864"/>
      <c r="G3864"/>
      <c r="H3864"/>
      <c r="I3864"/>
      <c r="J3864"/>
    </row>
    <row r="3865" spans="1:10">
      <c r="A3865"/>
      <c r="B3865"/>
      <c r="C3865"/>
      <c r="D3865" s="877"/>
      <c r="E3865"/>
      <c r="F3865"/>
      <c r="G3865"/>
      <c r="H3865"/>
      <c r="I3865"/>
      <c r="J3865"/>
    </row>
    <row r="3866" spans="1:10">
      <c r="A3866"/>
      <c r="B3866"/>
      <c r="C3866"/>
      <c r="D3866" s="877"/>
      <c r="E3866"/>
      <c r="F3866"/>
      <c r="G3866"/>
      <c r="H3866"/>
      <c r="I3866"/>
      <c r="J3866"/>
    </row>
    <row r="3867" spans="1:10">
      <c r="A3867"/>
      <c r="B3867"/>
      <c r="C3867"/>
      <c r="D3867" s="877"/>
      <c r="E3867"/>
      <c r="F3867"/>
      <c r="G3867"/>
      <c r="H3867"/>
      <c r="I3867"/>
      <c r="J3867"/>
    </row>
    <row r="3868" spans="1:10">
      <c r="A3868"/>
      <c r="B3868"/>
      <c r="C3868"/>
      <c r="D3868" s="877"/>
      <c r="E3868"/>
      <c r="F3868"/>
      <c r="G3868"/>
      <c r="H3868"/>
      <c r="I3868"/>
      <c r="J3868"/>
    </row>
    <row r="3869" spans="1:10">
      <c r="A3869"/>
      <c r="B3869"/>
      <c r="C3869"/>
      <c r="D3869" s="877"/>
      <c r="E3869"/>
      <c r="F3869"/>
      <c r="G3869"/>
      <c r="H3869"/>
      <c r="I3869"/>
      <c r="J3869"/>
    </row>
    <row r="3870" spans="1:10">
      <c r="A3870"/>
      <c r="B3870"/>
      <c r="C3870"/>
      <c r="D3870" s="877"/>
      <c r="E3870"/>
      <c r="F3870"/>
      <c r="G3870"/>
      <c r="H3870"/>
      <c r="I3870"/>
      <c r="J3870"/>
    </row>
    <row r="3871" spans="1:10">
      <c r="A3871"/>
      <c r="B3871"/>
      <c r="C3871"/>
      <c r="D3871" s="877"/>
      <c r="E3871"/>
      <c r="F3871"/>
      <c r="G3871"/>
      <c r="H3871"/>
      <c r="I3871"/>
      <c r="J3871"/>
    </row>
    <row r="3872" spans="1:10">
      <c r="A3872"/>
      <c r="B3872"/>
      <c r="C3872"/>
      <c r="D3872" s="877"/>
      <c r="E3872"/>
      <c r="F3872"/>
      <c r="G3872"/>
      <c r="H3872"/>
      <c r="I3872"/>
      <c r="J3872"/>
    </row>
    <row r="3873" spans="1:10">
      <c r="A3873"/>
      <c r="B3873"/>
      <c r="C3873"/>
      <c r="D3873" s="877"/>
      <c r="E3873"/>
      <c r="F3873"/>
      <c r="G3873"/>
      <c r="H3873"/>
      <c r="I3873"/>
      <c r="J3873"/>
    </row>
    <row r="3874" spans="1:10">
      <c r="A3874"/>
      <c r="B3874"/>
      <c r="C3874"/>
      <c r="D3874" s="877"/>
      <c r="E3874"/>
      <c r="F3874"/>
      <c r="G3874"/>
      <c r="H3874"/>
      <c r="I3874"/>
      <c r="J3874"/>
    </row>
    <row r="3875" spans="1:10">
      <c r="A3875"/>
      <c r="B3875"/>
      <c r="C3875"/>
      <c r="D3875" s="877"/>
      <c r="E3875"/>
      <c r="F3875"/>
      <c r="G3875"/>
      <c r="H3875"/>
      <c r="I3875"/>
      <c r="J3875"/>
    </row>
    <row r="3876" spans="1:10">
      <c r="A3876"/>
      <c r="B3876"/>
      <c r="C3876"/>
      <c r="D3876" s="877"/>
      <c r="E3876"/>
      <c r="F3876"/>
      <c r="G3876"/>
      <c r="H3876"/>
      <c r="I3876"/>
      <c r="J3876"/>
    </row>
    <row r="3877" spans="1:10">
      <c r="A3877"/>
      <c r="B3877"/>
      <c r="C3877"/>
      <c r="D3877" s="877"/>
      <c r="E3877"/>
      <c r="F3877"/>
      <c r="G3877"/>
      <c r="H3877"/>
      <c r="I3877"/>
      <c r="J3877"/>
    </row>
    <row r="3878" spans="1:10">
      <c r="A3878"/>
      <c r="B3878"/>
      <c r="C3878"/>
      <c r="D3878" s="877"/>
      <c r="E3878"/>
      <c r="F3878"/>
      <c r="G3878"/>
      <c r="H3878"/>
      <c r="I3878"/>
      <c r="J3878"/>
    </row>
    <row r="3879" spans="1:10">
      <c r="A3879"/>
      <c r="B3879"/>
      <c r="C3879"/>
      <c r="D3879" s="877"/>
      <c r="E3879"/>
      <c r="F3879"/>
      <c r="G3879"/>
      <c r="H3879"/>
      <c r="I3879"/>
      <c r="J3879"/>
    </row>
    <row r="3880" spans="1:10">
      <c r="A3880"/>
      <c r="B3880"/>
      <c r="C3880"/>
      <c r="D3880" s="877"/>
      <c r="E3880"/>
      <c r="F3880"/>
      <c r="G3880"/>
      <c r="H3880"/>
      <c r="I3880"/>
      <c r="J3880"/>
    </row>
    <row r="3881" spans="1:10">
      <c r="A3881"/>
      <c r="B3881"/>
      <c r="C3881"/>
      <c r="D3881" s="877"/>
      <c r="E3881"/>
      <c r="F3881"/>
      <c r="G3881"/>
      <c r="H3881"/>
      <c r="I3881"/>
      <c r="J3881"/>
    </row>
    <row r="3882" spans="1:10">
      <c r="A3882"/>
      <c r="B3882"/>
      <c r="C3882"/>
      <c r="D3882" s="877"/>
      <c r="E3882"/>
      <c r="F3882"/>
      <c r="G3882"/>
      <c r="H3882"/>
      <c r="I3882"/>
      <c r="J3882"/>
    </row>
    <row r="3883" spans="1:10">
      <c r="A3883"/>
      <c r="B3883"/>
      <c r="C3883"/>
      <c r="D3883" s="877"/>
      <c r="E3883"/>
      <c r="F3883"/>
      <c r="G3883"/>
      <c r="H3883"/>
      <c r="I3883"/>
      <c r="J3883"/>
    </row>
    <row r="3884" spans="1:10">
      <c r="A3884"/>
      <c r="B3884"/>
      <c r="C3884"/>
      <c r="D3884" s="877"/>
      <c r="E3884"/>
      <c r="F3884"/>
      <c r="G3884"/>
      <c r="H3884"/>
      <c r="I3884"/>
      <c r="J3884"/>
    </row>
    <row r="3885" spans="1:10">
      <c r="A3885"/>
      <c r="B3885"/>
      <c r="C3885"/>
      <c r="D3885" s="877"/>
      <c r="E3885"/>
      <c r="F3885"/>
      <c r="G3885"/>
      <c r="H3885"/>
      <c r="I3885"/>
      <c r="J3885"/>
    </row>
    <row r="3886" spans="1:10">
      <c r="A3886"/>
      <c r="B3886"/>
      <c r="C3886"/>
      <c r="D3886" s="877"/>
      <c r="E3886"/>
      <c r="F3886"/>
      <c r="G3886"/>
      <c r="H3886"/>
      <c r="I3886"/>
      <c r="J3886"/>
    </row>
    <row r="3887" spans="1:10">
      <c r="A3887"/>
      <c r="B3887"/>
      <c r="C3887"/>
      <c r="D3887" s="877"/>
      <c r="E3887"/>
      <c r="F3887"/>
      <c r="G3887"/>
      <c r="H3887"/>
      <c r="I3887"/>
      <c r="J3887"/>
    </row>
    <row r="3888" spans="1:10">
      <c r="A3888"/>
      <c r="B3888"/>
      <c r="C3888"/>
      <c r="D3888" s="877"/>
      <c r="E3888"/>
      <c r="F3888"/>
      <c r="G3888"/>
      <c r="H3888"/>
      <c r="I3888"/>
      <c r="J3888"/>
    </row>
    <row r="3889" spans="1:10">
      <c r="A3889"/>
      <c r="B3889"/>
      <c r="C3889"/>
      <c r="D3889" s="877"/>
      <c r="E3889"/>
      <c r="F3889"/>
      <c r="G3889"/>
      <c r="H3889"/>
      <c r="I3889"/>
      <c r="J3889"/>
    </row>
    <row r="3890" spans="1:10">
      <c r="A3890"/>
      <c r="B3890"/>
      <c r="C3890"/>
      <c r="D3890" s="877"/>
      <c r="E3890"/>
      <c r="F3890"/>
      <c r="G3890"/>
      <c r="H3890"/>
      <c r="I3890"/>
      <c r="J3890"/>
    </row>
    <row r="3891" spans="1:10">
      <c r="A3891"/>
      <c r="B3891"/>
      <c r="C3891"/>
      <c r="D3891" s="877"/>
      <c r="E3891"/>
      <c r="F3891"/>
      <c r="G3891"/>
      <c r="H3891"/>
      <c r="I3891"/>
      <c r="J3891"/>
    </row>
    <row r="3892" spans="1:10">
      <c r="A3892"/>
      <c r="B3892"/>
      <c r="C3892"/>
      <c r="D3892" s="877"/>
      <c r="E3892"/>
      <c r="F3892"/>
      <c r="G3892"/>
      <c r="H3892"/>
      <c r="I3892"/>
      <c r="J3892"/>
    </row>
    <row r="3893" spans="1:10">
      <c r="A3893"/>
      <c r="B3893"/>
      <c r="C3893"/>
      <c r="D3893" s="877"/>
      <c r="E3893"/>
      <c r="F3893"/>
      <c r="G3893"/>
      <c r="H3893"/>
      <c r="I3893"/>
      <c r="J3893"/>
    </row>
    <row r="3894" spans="1:10">
      <c r="A3894"/>
      <c r="B3894"/>
      <c r="C3894"/>
      <c r="D3894" s="877"/>
      <c r="E3894"/>
      <c r="F3894"/>
      <c r="G3894"/>
      <c r="H3894"/>
      <c r="I3894"/>
      <c r="J3894"/>
    </row>
    <row r="3895" spans="1:10">
      <c r="A3895"/>
      <c r="B3895"/>
      <c r="C3895"/>
      <c r="D3895" s="877"/>
      <c r="E3895"/>
      <c r="F3895"/>
      <c r="G3895"/>
      <c r="H3895"/>
      <c r="I3895"/>
      <c r="J3895"/>
    </row>
    <row r="3896" spans="1:10">
      <c r="A3896"/>
      <c r="B3896"/>
      <c r="C3896"/>
      <c r="D3896" s="877"/>
      <c r="E3896"/>
      <c r="F3896"/>
      <c r="G3896"/>
      <c r="H3896"/>
      <c r="I3896"/>
      <c r="J3896"/>
    </row>
    <row r="3897" spans="1:10">
      <c r="A3897"/>
      <c r="B3897"/>
      <c r="C3897"/>
      <c r="D3897" s="877"/>
      <c r="E3897"/>
      <c r="F3897"/>
      <c r="G3897"/>
      <c r="H3897"/>
      <c r="I3897"/>
      <c r="J3897"/>
    </row>
    <row r="3898" spans="1:10">
      <c r="A3898"/>
      <c r="B3898"/>
      <c r="C3898"/>
      <c r="D3898" s="877"/>
      <c r="E3898"/>
      <c r="F3898"/>
      <c r="G3898"/>
      <c r="H3898"/>
      <c r="I3898"/>
      <c r="J3898"/>
    </row>
    <row r="3899" spans="1:10">
      <c r="A3899"/>
      <c r="B3899"/>
      <c r="C3899"/>
      <c r="D3899" s="877"/>
      <c r="E3899"/>
      <c r="F3899"/>
      <c r="G3899"/>
      <c r="H3899"/>
      <c r="I3899"/>
      <c r="J3899"/>
    </row>
    <row r="3900" spans="1:10">
      <c r="A3900"/>
      <c r="B3900"/>
      <c r="C3900"/>
      <c r="D3900" s="877"/>
      <c r="E3900"/>
      <c r="F3900"/>
      <c r="G3900"/>
      <c r="H3900"/>
      <c r="I3900"/>
      <c r="J3900"/>
    </row>
    <row r="3901" spans="1:10">
      <c r="A3901"/>
      <c r="B3901"/>
      <c r="C3901"/>
      <c r="D3901" s="877"/>
      <c r="E3901"/>
      <c r="F3901"/>
      <c r="G3901"/>
      <c r="H3901"/>
      <c r="I3901"/>
      <c r="J3901"/>
    </row>
    <row r="3902" spans="1:10">
      <c r="A3902"/>
      <c r="B3902"/>
      <c r="C3902"/>
      <c r="D3902" s="877"/>
      <c r="E3902"/>
      <c r="F3902"/>
      <c r="G3902"/>
      <c r="H3902"/>
      <c r="I3902"/>
      <c r="J3902"/>
    </row>
    <row r="3903" spans="1:10">
      <c r="A3903"/>
      <c r="B3903"/>
      <c r="C3903"/>
      <c r="D3903" s="877"/>
      <c r="E3903"/>
      <c r="F3903"/>
      <c r="G3903"/>
      <c r="H3903"/>
      <c r="I3903"/>
      <c r="J3903"/>
    </row>
    <row r="3904" spans="1:10">
      <c r="A3904"/>
      <c r="B3904"/>
      <c r="C3904"/>
      <c r="D3904" s="877"/>
      <c r="E3904"/>
      <c r="F3904"/>
      <c r="G3904"/>
      <c r="H3904"/>
      <c r="I3904"/>
      <c r="J3904"/>
    </row>
    <row r="3905" spans="1:10">
      <c r="A3905"/>
      <c r="B3905"/>
      <c r="C3905"/>
      <c r="D3905" s="877"/>
      <c r="E3905"/>
      <c r="F3905"/>
      <c r="G3905"/>
      <c r="H3905"/>
      <c r="I3905"/>
      <c r="J3905"/>
    </row>
    <row r="3906" spans="1:10">
      <c r="A3906"/>
      <c r="B3906"/>
      <c r="C3906"/>
      <c r="D3906" s="877"/>
      <c r="E3906"/>
      <c r="F3906"/>
      <c r="G3906"/>
      <c r="H3906"/>
      <c r="I3906"/>
      <c r="J3906"/>
    </row>
    <row r="3907" spans="1:10">
      <c r="A3907"/>
      <c r="B3907"/>
      <c r="C3907"/>
      <c r="D3907" s="877"/>
      <c r="E3907"/>
      <c r="F3907"/>
      <c r="G3907"/>
      <c r="H3907"/>
      <c r="I3907"/>
      <c r="J3907"/>
    </row>
    <row r="3908" spans="1:10">
      <c r="A3908"/>
      <c r="B3908"/>
      <c r="C3908"/>
      <c r="D3908" s="877"/>
      <c r="E3908"/>
      <c r="F3908"/>
      <c r="G3908"/>
      <c r="H3908"/>
      <c r="I3908"/>
      <c r="J3908"/>
    </row>
    <row r="3909" spans="1:10">
      <c r="A3909"/>
      <c r="B3909"/>
      <c r="C3909"/>
      <c r="D3909" s="877"/>
      <c r="E3909"/>
      <c r="F3909"/>
      <c r="G3909"/>
      <c r="H3909"/>
      <c r="I3909"/>
      <c r="J3909"/>
    </row>
    <row r="3910" spans="1:10">
      <c r="A3910"/>
      <c r="B3910"/>
      <c r="C3910"/>
      <c r="D3910" s="877"/>
      <c r="E3910"/>
      <c r="F3910"/>
      <c r="G3910"/>
      <c r="H3910"/>
      <c r="I3910"/>
      <c r="J3910"/>
    </row>
    <row r="3911" spans="1:10">
      <c r="A3911"/>
      <c r="B3911"/>
      <c r="C3911"/>
      <c r="D3911" s="877"/>
      <c r="E3911"/>
      <c r="F3911"/>
      <c r="G3911"/>
      <c r="H3911"/>
      <c r="I3911"/>
      <c r="J3911"/>
    </row>
    <row r="3912" spans="1:10">
      <c r="A3912"/>
      <c r="B3912"/>
      <c r="C3912"/>
      <c r="D3912" s="877"/>
      <c r="E3912"/>
      <c r="F3912"/>
      <c r="G3912"/>
      <c r="H3912"/>
      <c r="I3912"/>
      <c r="J3912"/>
    </row>
    <row r="3913" spans="1:10">
      <c r="A3913"/>
      <c r="B3913"/>
      <c r="C3913"/>
      <c r="D3913" s="877"/>
      <c r="E3913"/>
      <c r="F3913"/>
      <c r="G3913"/>
      <c r="H3913"/>
      <c r="I3913"/>
      <c r="J3913"/>
    </row>
    <row r="3914" spans="1:10">
      <c r="A3914"/>
      <c r="B3914"/>
      <c r="C3914"/>
      <c r="D3914" s="877"/>
      <c r="E3914"/>
      <c r="F3914"/>
      <c r="G3914"/>
      <c r="H3914"/>
      <c r="I3914"/>
      <c r="J3914"/>
    </row>
    <row r="3915" spans="1:10">
      <c r="A3915"/>
      <c r="B3915"/>
      <c r="C3915"/>
      <c r="D3915" s="877"/>
      <c r="E3915"/>
      <c r="F3915"/>
      <c r="G3915"/>
      <c r="H3915"/>
      <c r="I3915"/>
      <c r="J3915"/>
    </row>
    <row r="3916" spans="1:10">
      <c r="A3916"/>
      <c r="B3916"/>
      <c r="C3916"/>
      <c r="D3916" s="877"/>
      <c r="E3916"/>
      <c r="F3916"/>
      <c r="G3916"/>
      <c r="H3916"/>
      <c r="I3916"/>
      <c r="J3916"/>
    </row>
    <row r="3917" spans="1:10">
      <c r="A3917"/>
      <c r="B3917"/>
      <c r="C3917"/>
      <c r="D3917" s="877"/>
      <c r="E3917"/>
      <c r="F3917"/>
      <c r="G3917"/>
      <c r="H3917"/>
      <c r="I3917"/>
      <c r="J3917"/>
    </row>
    <row r="3918" spans="1:10">
      <c r="A3918"/>
      <c r="B3918"/>
      <c r="C3918"/>
      <c r="D3918" s="877"/>
      <c r="E3918"/>
      <c r="F3918"/>
      <c r="G3918"/>
      <c r="H3918"/>
      <c r="I3918"/>
      <c r="J3918"/>
    </row>
    <row r="3919" spans="1:10">
      <c r="A3919"/>
      <c r="B3919"/>
      <c r="C3919"/>
      <c r="D3919" s="877"/>
      <c r="E3919"/>
      <c r="F3919"/>
      <c r="G3919"/>
      <c r="H3919"/>
      <c r="I3919"/>
      <c r="J3919"/>
    </row>
    <row r="3920" spans="1:10">
      <c r="A3920"/>
      <c r="B3920"/>
      <c r="C3920"/>
      <c r="D3920" s="877"/>
      <c r="E3920"/>
      <c r="F3920"/>
      <c r="G3920"/>
      <c r="H3920"/>
      <c r="I3920"/>
      <c r="J3920"/>
    </row>
    <row r="3921" spans="1:10">
      <c r="A3921"/>
      <c r="B3921"/>
      <c r="C3921"/>
      <c r="D3921" s="877"/>
      <c r="E3921"/>
      <c r="F3921"/>
      <c r="G3921"/>
      <c r="H3921"/>
      <c r="I3921"/>
      <c r="J3921"/>
    </row>
    <row r="3922" spans="1:10">
      <c r="A3922"/>
      <c r="B3922"/>
      <c r="C3922"/>
      <c r="D3922" s="877"/>
      <c r="E3922"/>
      <c r="F3922"/>
      <c r="G3922"/>
      <c r="H3922"/>
      <c r="I3922"/>
      <c r="J3922"/>
    </row>
    <row r="3923" spans="1:10">
      <c r="A3923"/>
      <c r="B3923"/>
      <c r="C3923"/>
      <c r="D3923" s="877"/>
      <c r="E3923"/>
      <c r="F3923"/>
      <c r="G3923"/>
      <c r="H3923"/>
      <c r="I3923"/>
      <c r="J3923"/>
    </row>
    <row r="3924" spans="1:10">
      <c r="A3924"/>
      <c r="B3924"/>
      <c r="C3924"/>
      <c r="D3924" s="877"/>
      <c r="E3924"/>
      <c r="F3924"/>
      <c r="G3924"/>
      <c r="H3924"/>
      <c r="I3924"/>
      <c r="J3924"/>
    </row>
    <row r="3925" spans="1:10">
      <c r="A3925"/>
      <c r="B3925"/>
      <c r="C3925"/>
      <c r="D3925" s="877"/>
      <c r="E3925"/>
      <c r="F3925"/>
      <c r="G3925"/>
      <c r="H3925"/>
      <c r="I3925"/>
      <c r="J3925"/>
    </row>
    <row r="3926" spans="1:10">
      <c r="A3926"/>
      <c r="B3926"/>
      <c r="C3926"/>
      <c r="D3926" s="877"/>
      <c r="E3926"/>
      <c r="F3926"/>
      <c r="G3926"/>
      <c r="H3926"/>
      <c r="I3926"/>
      <c r="J3926"/>
    </row>
    <row r="3927" spans="1:10">
      <c r="A3927"/>
      <c r="B3927"/>
      <c r="C3927"/>
      <c r="D3927" s="877"/>
      <c r="E3927"/>
      <c r="F3927"/>
      <c r="G3927"/>
      <c r="H3927"/>
      <c r="I3927"/>
      <c r="J3927"/>
    </row>
    <row r="3928" spans="1:10">
      <c r="A3928"/>
      <c r="B3928"/>
      <c r="C3928"/>
      <c r="D3928" s="877"/>
      <c r="E3928"/>
      <c r="F3928"/>
      <c r="G3928"/>
      <c r="H3928"/>
      <c r="I3928"/>
      <c r="J3928"/>
    </row>
    <row r="3929" spans="1:10">
      <c r="A3929"/>
      <c r="B3929"/>
      <c r="C3929"/>
      <c r="D3929" s="877"/>
      <c r="E3929"/>
      <c r="F3929"/>
      <c r="G3929"/>
      <c r="H3929"/>
      <c r="I3929"/>
      <c r="J3929"/>
    </row>
    <row r="3930" spans="1:10">
      <c r="A3930"/>
      <c r="B3930"/>
      <c r="C3930"/>
      <c r="D3930" s="877"/>
      <c r="E3930"/>
      <c r="F3930"/>
      <c r="G3930"/>
      <c r="H3930"/>
      <c r="I3930"/>
      <c r="J3930"/>
    </row>
    <row r="3931" spans="1:10">
      <c r="A3931"/>
      <c r="B3931"/>
      <c r="C3931"/>
      <c r="D3931" s="877"/>
      <c r="E3931"/>
      <c r="F3931"/>
      <c r="G3931"/>
      <c r="H3931"/>
      <c r="I3931"/>
      <c r="J3931"/>
    </row>
    <row r="3932" spans="1:10">
      <c r="A3932"/>
      <c r="B3932"/>
      <c r="C3932"/>
      <c r="D3932" s="877"/>
      <c r="E3932"/>
      <c r="F3932"/>
      <c r="G3932"/>
      <c r="H3932"/>
      <c r="I3932"/>
      <c r="J3932"/>
    </row>
    <row r="3933" spans="1:10">
      <c r="A3933"/>
      <c r="B3933"/>
      <c r="C3933"/>
      <c r="D3933" s="877"/>
      <c r="E3933"/>
      <c r="F3933"/>
      <c r="G3933"/>
      <c r="H3933"/>
      <c r="I3933"/>
      <c r="J3933"/>
    </row>
    <row r="3934" spans="1:10">
      <c r="A3934"/>
      <c r="B3934"/>
      <c r="C3934"/>
      <c r="D3934" s="877"/>
      <c r="E3934"/>
      <c r="F3934"/>
      <c r="G3934"/>
      <c r="H3934"/>
      <c r="I3934"/>
      <c r="J3934"/>
    </row>
    <row r="3935" spans="1:10">
      <c r="A3935"/>
      <c r="B3935"/>
      <c r="C3935"/>
      <c r="D3935" s="877"/>
      <c r="E3935"/>
      <c r="F3935"/>
      <c r="G3935"/>
      <c r="H3935"/>
      <c r="I3935"/>
      <c r="J3935"/>
    </row>
    <row r="3936" spans="1:10">
      <c r="A3936"/>
      <c r="B3936"/>
      <c r="C3936"/>
      <c r="D3936" s="877"/>
      <c r="E3936"/>
      <c r="F3936"/>
      <c r="G3936"/>
      <c r="H3936"/>
      <c r="I3936"/>
      <c r="J3936"/>
    </row>
    <row r="3937" spans="1:10">
      <c r="A3937"/>
      <c r="B3937"/>
      <c r="C3937"/>
      <c r="D3937" s="877"/>
      <c r="E3937"/>
      <c r="F3937"/>
      <c r="G3937"/>
      <c r="H3937"/>
      <c r="I3937"/>
      <c r="J3937"/>
    </row>
    <row r="3938" spans="1:10">
      <c r="A3938"/>
      <c r="B3938"/>
      <c r="C3938"/>
      <c r="D3938" s="877"/>
      <c r="E3938"/>
      <c r="F3938"/>
      <c r="G3938"/>
      <c r="H3938"/>
      <c r="I3938"/>
      <c r="J3938"/>
    </row>
    <row r="3939" spans="1:10">
      <c r="A3939"/>
      <c r="B3939"/>
      <c r="C3939"/>
      <c r="D3939" s="877"/>
      <c r="E3939"/>
      <c r="F3939"/>
      <c r="G3939"/>
      <c r="H3939"/>
      <c r="I3939"/>
      <c r="J3939"/>
    </row>
    <row r="3940" spans="1:10">
      <c r="A3940"/>
      <c r="B3940"/>
      <c r="C3940"/>
      <c r="D3940" s="877"/>
      <c r="E3940"/>
      <c r="F3940"/>
      <c r="G3940"/>
      <c r="H3940"/>
      <c r="I3940"/>
      <c r="J3940"/>
    </row>
    <row r="3941" spans="1:10">
      <c r="A3941"/>
      <c r="B3941"/>
      <c r="C3941"/>
      <c r="D3941" s="877"/>
      <c r="E3941"/>
      <c r="F3941"/>
      <c r="G3941"/>
      <c r="H3941"/>
      <c r="I3941"/>
      <c r="J3941"/>
    </row>
    <row r="3942" spans="1:10">
      <c r="A3942"/>
      <c r="B3942"/>
      <c r="C3942"/>
      <c r="D3942" s="877"/>
      <c r="E3942"/>
      <c r="F3942"/>
      <c r="G3942"/>
      <c r="H3942"/>
      <c r="I3942"/>
      <c r="J3942"/>
    </row>
    <row r="3943" spans="1:10">
      <c r="A3943"/>
      <c r="B3943"/>
      <c r="C3943"/>
      <c r="D3943" s="877"/>
      <c r="E3943"/>
      <c r="F3943"/>
      <c r="G3943"/>
      <c r="H3943"/>
      <c r="I3943"/>
      <c r="J3943"/>
    </row>
    <row r="3944" spans="1:10">
      <c r="A3944"/>
      <c r="B3944"/>
      <c r="C3944"/>
      <c r="D3944" s="877"/>
      <c r="E3944"/>
      <c r="F3944"/>
      <c r="G3944"/>
      <c r="H3944"/>
      <c r="I3944"/>
      <c r="J3944"/>
    </row>
    <row r="3945" spans="1:10">
      <c r="A3945"/>
      <c r="B3945"/>
      <c r="C3945"/>
      <c r="D3945" s="877"/>
      <c r="E3945"/>
      <c r="F3945"/>
      <c r="G3945"/>
      <c r="H3945"/>
      <c r="I3945"/>
      <c r="J3945"/>
    </row>
    <row r="3946" spans="1:10">
      <c r="A3946"/>
      <c r="B3946"/>
      <c r="C3946"/>
      <c r="D3946" s="877"/>
      <c r="E3946"/>
      <c r="F3946"/>
      <c r="G3946"/>
      <c r="H3946"/>
      <c r="I3946"/>
      <c r="J3946"/>
    </row>
    <row r="3947" spans="1:10">
      <c r="A3947"/>
      <c r="B3947"/>
      <c r="C3947"/>
      <c r="D3947" s="877"/>
      <c r="E3947"/>
      <c r="F3947"/>
      <c r="G3947"/>
      <c r="H3947"/>
      <c r="I3947"/>
      <c r="J3947"/>
    </row>
    <row r="3948" spans="1:10">
      <c r="A3948"/>
      <c r="B3948"/>
      <c r="C3948"/>
      <c r="D3948" s="877"/>
      <c r="E3948"/>
      <c r="F3948"/>
      <c r="G3948"/>
      <c r="H3948"/>
      <c r="I3948"/>
      <c r="J3948"/>
    </row>
    <row r="3949" spans="1:10">
      <c r="A3949"/>
      <c r="B3949"/>
      <c r="C3949"/>
      <c r="D3949" s="877"/>
      <c r="E3949"/>
      <c r="F3949"/>
      <c r="G3949"/>
      <c r="H3949"/>
      <c r="I3949"/>
      <c r="J3949"/>
    </row>
    <row r="3950" spans="1:10">
      <c r="A3950"/>
      <c r="B3950"/>
      <c r="C3950"/>
      <c r="D3950" s="877"/>
      <c r="E3950"/>
      <c r="F3950"/>
      <c r="G3950"/>
      <c r="H3950"/>
      <c r="I3950"/>
      <c r="J3950"/>
    </row>
    <row r="3951" spans="1:10">
      <c r="A3951"/>
      <c r="B3951"/>
      <c r="C3951"/>
      <c r="D3951" s="877"/>
      <c r="E3951"/>
      <c r="F3951"/>
      <c r="G3951"/>
      <c r="H3951"/>
      <c r="I3951"/>
      <c r="J3951"/>
    </row>
    <row r="3952" spans="1:10">
      <c r="A3952"/>
      <c r="B3952"/>
      <c r="C3952"/>
      <c r="D3952" s="877"/>
      <c r="E3952"/>
      <c r="F3952"/>
      <c r="G3952"/>
      <c r="H3952"/>
      <c r="I3952"/>
      <c r="J3952"/>
    </row>
    <row r="3953" spans="1:10">
      <c r="A3953"/>
      <c r="B3953"/>
      <c r="C3953"/>
      <c r="D3953" s="877"/>
      <c r="E3953"/>
      <c r="F3953"/>
      <c r="G3953"/>
      <c r="H3953"/>
      <c r="I3953"/>
      <c r="J3953"/>
    </row>
    <row r="3954" spans="1:10">
      <c r="A3954"/>
      <c r="B3954"/>
      <c r="C3954"/>
      <c r="D3954" s="877"/>
      <c r="E3954"/>
      <c r="F3954"/>
      <c r="G3954"/>
      <c r="H3954"/>
      <c r="I3954"/>
      <c r="J3954"/>
    </row>
    <row r="3955" spans="1:10">
      <c r="A3955"/>
      <c r="B3955"/>
      <c r="C3955"/>
      <c r="D3955" s="877"/>
      <c r="E3955"/>
      <c r="F3955"/>
      <c r="G3955"/>
      <c r="H3955"/>
      <c r="I3955"/>
      <c r="J3955"/>
    </row>
    <row r="3956" spans="1:10">
      <c r="A3956"/>
      <c r="B3956"/>
      <c r="C3956"/>
      <c r="D3956" s="877"/>
      <c r="E3956"/>
      <c r="F3956"/>
      <c r="G3956"/>
      <c r="H3956"/>
      <c r="I3956"/>
      <c r="J3956"/>
    </row>
    <row r="3957" spans="1:10">
      <c r="A3957"/>
      <c r="B3957"/>
      <c r="C3957"/>
      <c r="D3957" s="877"/>
      <c r="E3957"/>
      <c r="F3957"/>
      <c r="G3957"/>
      <c r="H3957"/>
      <c r="I3957"/>
      <c r="J3957"/>
    </row>
    <row r="3958" spans="1:10">
      <c r="A3958"/>
      <c r="B3958"/>
      <c r="C3958"/>
      <c r="D3958" s="877"/>
      <c r="E3958"/>
      <c r="F3958"/>
      <c r="G3958"/>
      <c r="H3958"/>
      <c r="I3958"/>
      <c r="J3958"/>
    </row>
    <row r="3959" spans="1:10">
      <c r="A3959"/>
      <c r="B3959"/>
      <c r="C3959"/>
      <c r="D3959" s="877"/>
      <c r="E3959"/>
      <c r="F3959"/>
      <c r="G3959"/>
      <c r="H3959"/>
      <c r="I3959"/>
      <c r="J3959"/>
    </row>
    <row r="3960" spans="1:10">
      <c r="A3960"/>
      <c r="B3960"/>
      <c r="C3960"/>
      <c r="D3960" s="877"/>
      <c r="E3960"/>
      <c r="F3960"/>
      <c r="G3960"/>
      <c r="H3960"/>
      <c r="I3960"/>
      <c r="J3960"/>
    </row>
    <row r="3961" spans="1:10">
      <c r="A3961"/>
      <c r="B3961"/>
      <c r="C3961"/>
      <c r="D3961" s="877"/>
      <c r="E3961"/>
      <c r="F3961"/>
      <c r="G3961"/>
      <c r="H3961"/>
      <c r="I3961"/>
      <c r="J3961"/>
    </row>
    <row r="3962" spans="1:10">
      <c r="A3962"/>
      <c r="B3962"/>
      <c r="C3962"/>
      <c r="D3962" s="877"/>
      <c r="E3962"/>
      <c r="F3962"/>
      <c r="G3962"/>
      <c r="H3962"/>
      <c r="I3962"/>
      <c r="J3962"/>
    </row>
    <row r="3963" spans="1:10">
      <c r="A3963"/>
      <c r="B3963"/>
      <c r="C3963"/>
      <c r="D3963" s="877"/>
      <c r="E3963"/>
      <c r="F3963"/>
      <c r="G3963"/>
      <c r="H3963"/>
      <c r="I3963"/>
      <c r="J3963"/>
    </row>
    <row r="3964" spans="1:10">
      <c r="A3964"/>
      <c r="B3964"/>
      <c r="C3964"/>
      <c r="D3964" s="877"/>
      <c r="E3964"/>
      <c r="F3964"/>
      <c r="G3964"/>
      <c r="H3964"/>
      <c r="I3964"/>
      <c r="J3964"/>
    </row>
    <row r="3965" spans="1:10">
      <c r="A3965"/>
      <c r="B3965"/>
      <c r="C3965"/>
      <c r="D3965" s="877"/>
      <c r="E3965"/>
      <c r="F3965"/>
      <c r="G3965"/>
      <c r="H3965"/>
      <c r="I3965"/>
      <c r="J3965"/>
    </row>
    <row r="3966" spans="1:10">
      <c r="A3966"/>
      <c r="B3966"/>
      <c r="C3966"/>
      <c r="D3966" s="877"/>
      <c r="E3966"/>
      <c r="F3966"/>
      <c r="G3966"/>
      <c r="H3966"/>
      <c r="I3966"/>
      <c r="J3966"/>
    </row>
    <row r="3967" spans="1:10">
      <c r="A3967"/>
      <c r="B3967"/>
      <c r="C3967"/>
      <c r="D3967" s="877"/>
      <c r="E3967"/>
      <c r="F3967"/>
      <c r="G3967"/>
      <c r="H3967"/>
      <c r="I3967"/>
      <c r="J3967"/>
    </row>
    <row r="3968" spans="1:10">
      <c r="A3968"/>
      <c r="B3968"/>
      <c r="C3968"/>
      <c r="D3968" s="877"/>
      <c r="E3968"/>
      <c r="F3968"/>
      <c r="G3968"/>
      <c r="H3968"/>
      <c r="I3968"/>
      <c r="J3968"/>
    </row>
    <row r="3969" spans="1:10">
      <c r="A3969"/>
      <c r="B3969"/>
      <c r="C3969"/>
      <c r="D3969" s="877"/>
      <c r="E3969"/>
      <c r="F3969"/>
      <c r="G3969"/>
      <c r="H3969"/>
      <c r="I3969"/>
      <c r="J3969"/>
    </row>
    <row r="3970" spans="1:10">
      <c r="A3970"/>
      <c r="B3970"/>
      <c r="C3970"/>
      <c r="D3970" s="877"/>
      <c r="E3970"/>
      <c r="F3970"/>
      <c r="G3970"/>
      <c r="H3970"/>
      <c r="I3970"/>
      <c r="J3970"/>
    </row>
    <row r="3971" spans="1:10">
      <c r="A3971"/>
      <c r="B3971"/>
      <c r="C3971"/>
      <c r="D3971" s="877"/>
      <c r="E3971"/>
      <c r="F3971"/>
      <c r="G3971"/>
      <c r="H3971"/>
      <c r="I3971"/>
      <c r="J3971"/>
    </row>
    <row r="3972" spans="1:10">
      <c r="A3972"/>
      <c r="B3972"/>
      <c r="C3972"/>
      <c r="D3972" s="877"/>
      <c r="E3972"/>
      <c r="F3972"/>
      <c r="G3972"/>
      <c r="H3972"/>
      <c r="I3972"/>
      <c r="J3972"/>
    </row>
    <row r="3973" spans="1:10">
      <c r="A3973"/>
      <c r="B3973"/>
      <c r="C3973"/>
      <c r="D3973" s="877"/>
      <c r="E3973"/>
      <c r="F3973"/>
      <c r="G3973"/>
      <c r="H3973"/>
      <c r="I3973"/>
      <c r="J3973"/>
    </row>
    <row r="3974" spans="1:10">
      <c r="A3974"/>
      <c r="B3974"/>
      <c r="C3974"/>
      <c r="D3974" s="877"/>
      <c r="E3974"/>
      <c r="F3974"/>
      <c r="G3974"/>
      <c r="H3974"/>
      <c r="I3974"/>
      <c r="J3974"/>
    </row>
    <row r="3975" spans="1:10">
      <c r="A3975"/>
      <c r="B3975"/>
      <c r="C3975"/>
      <c r="D3975" s="877"/>
      <c r="E3975"/>
      <c r="F3975"/>
      <c r="G3975"/>
      <c r="H3975"/>
      <c r="I3975"/>
      <c r="J3975"/>
    </row>
    <row r="3976" spans="1:10">
      <c r="A3976"/>
      <c r="B3976"/>
      <c r="C3976"/>
      <c r="D3976" s="877"/>
      <c r="E3976"/>
      <c r="F3976"/>
      <c r="G3976"/>
      <c r="H3976"/>
      <c r="I3976"/>
      <c r="J3976"/>
    </row>
    <row r="3977" spans="1:10">
      <c r="A3977"/>
      <c r="B3977"/>
      <c r="C3977"/>
      <c r="D3977" s="877"/>
      <c r="E3977"/>
      <c r="F3977"/>
      <c r="G3977"/>
      <c r="H3977"/>
      <c r="I3977"/>
      <c r="J3977"/>
    </row>
    <row r="3978" spans="1:10">
      <c r="A3978"/>
      <c r="B3978"/>
      <c r="C3978"/>
      <c r="D3978" s="877"/>
      <c r="E3978"/>
      <c r="F3978"/>
      <c r="G3978"/>
      <c r="H3978"/>
      <c r="I3978"/>
      <c r="J3978"/>
    </row>
    <row r="3979" spans="1:10">
      <c r="A3979"/>
      <c r="B3979"/>
      <c r="C3979"/>
      <c r="D3979" s="877"/>
      <c r="E3979"/>
      <c r="F3979"/>
      <c r="G3979"/>
      <c r="H3979"/>
      <c r="I3979"/>
      <c r="J3979"/>
    </row>
    <row r="3980" spans="1:10">
      <c r="A3980"/>
      <c r="B3980"/>
      <c r="C3980"/>
      <c r="D3980" s="877"/>
      <c r="E3980"/>
      <c r="F3980"/>
      <c r="G3980"/>
      <c r="H3980"/>
      <c r="I3980"/>
      <c r="J3980"/>
    </row>
    <row r="3981" spans="1:10">
      <c r="A3981"/>
      <c r="B3981"/>
      <c r="C3981"/>
      <c r="D3981" s="877"/>
      <c r="E3981"/>
      <c r="F3981"/>
      <c r="G3981"/>
      <c r="H3981"/>
      <c r="I3981"/>
      <c r="J3981"/>
    </row>
    <row r="3982" spans="1:10">
      <c r="A3982"/>
      <c r="B3982"/>
      <c r="C3982"/>
      <c r="D3982" s="877"/>
      <c r="E3982"/>
      <c r="F3982"/>
      <c r="G3982"/>
      <c r="H3982"/>
      <c r="I3982"/>
      <c r="J3982"/>
    </row>
    <row r="3983" spans="1:10">
      <c r="A3983"/>
      <c r="B3983"/>
      <c r="C3983"/>
      <c r="D3983" s="877"/>
      <c r="E3983"/>
      <c r="F3983"/>
      <c r="G3983"/>
      <c r="H3983"/>
      <c r="I3983"/>
      <c r="J3983"/>
    </row>
    <row r="3984" spans="1:10">
      <c r="A3984"/>
      <c r="B3984"/>
      <c r="C3984"/>
      <c r="D3984" s="877"/>
      <c r="E3984"/>
      <c r="F3984"/>
      <c r="G3984"/>
      <c r="H3984"/>
      <c r="I3984"/>
      <c r="J3984"/>
    </row>
    <row r="3985" spans="1:10">
      <c r="A3985"/>
      <c r="B3985"/>
      <c r="C3985"/>
      <c r="D3985" s="877"/>
      <c r="E3985"/>
      <c r="F3985"/>
      <c r="G3985"/>
      <c r="H3985"/>
      <c r="I3985"/>
      <c r="J3985"/>
    </row>
    <row r="3986" spans="1:10">
      <c r="A3986"/>
      <c r="B3986"/>
      <c r="C3986"/>
      <c r="D3986" s="877"/>
      <c r="E3986"/>
      <c r="F3986"/>
      <c r="G3986"/>
      <c r="H3986"/>
      <c r="I3986"/>
      <c r="J3986"/>
    </row>
    <row r="3987" spans="1:10">
      <c r="A3987"/>
      <c r="B3987"/>
      <c r="C3987"/>
      <c r="D3987" s="877"/>
      <c r="E3987"/>
      <c r="F3987"/>
      <c r="G3987"/>
      <c r="H3987"/>
      <c r="I3987"/>
      <c r="J3987"/>
    </row>
    <row r="3988" spans="1:10">
      <c r="A3988"/>
      <c r="B3988"/>
      <c r="C3988"/>
      <c r="D3988" s="877"/>
      <c r="E3988"/>
      <c r="F3988"/>
      <c r="G3988"/>
      <c r="H3988"/>
      <c r="I3988"/>
      <c r="J3988"/>
    </row>
    <row r="3989" spans="1:10">
      <c r="A3989"/>
      <c r="B3989"/>
      <c r="C3989"/>
      <c r="D3989" s="877"/>
      <c r="E3989"/>
      <c r="F3989"/>
      <c r="G3989"/>
      <c r="H3989"/>
      <c r="I3989"/>
      <c r="J3989"/>
    </row>
    <row r="3990" spans="1:10">
      <c r="A3990"/>
      <c r="B3990"/>
      <c r="C3990"/>
      <c r="D3990" s="877"/>
      <c r="E3990"/>
      <c r="F3990"/>
      <c r="G3990"/>
      <c r="H3990"/>
      <c r="I3990"/>
      <c r="J3990"/>
    </row>
    <row r="3991" spans="1:10">
      <c r="A3991"/>
      <c r="B3991"/>
      <c r="C3991"/>
      <c r="D3991" s="877"/>
      <c r="E3991"/>
      <c r="F3991"/>
      <c r="G3991"/>
      <c r="H3991"/>
      <c r="I3991"/>
      <c r="J3991"/>
    </row>
    <row r="3992" spans="1:10">
      <c r="A3992"/>
      <c r="B3992"/>
      <c r="C3992"/>
      <c r="D3992" s="877"/>
      <c r="E3992"/>
      <c r="F3992"/>
      <c r="G3992"/>
      <c r="H3992"/>
      <c r="I3992"/>
      <c r="J3992"/>
    </row>
    <row r="3993" spans="1:10">
      <c r="A3993"/>
      <c r="B3993"/>
      <c r="C3993"/>
      <c r="D3993" s="877"/>
      <c r="E3993"/>
      <c r="F3993"/>
      <c r="G3993"/>
      <c r="H3993"/>
      <c r="I3993"/>
      <c r="J3993"/>
    </row>
    <row r="3994" spans="1:10">
      <c r="A3994"/>
      <c r="B3994"/>
      <c r="C3994"/>
      <c r="D3994" s="877"/>
      <c r="E3994"/>
      <c r="F3994"/>
      <c r="G3994"/>
      <c r="H3994"/>
      <c r="I3994"/>
      <c r="J3994"/>
    </row>
    <row r="3995" spans="1:10">
      <c r="A3995"/>
      <c r="B3995"/>
      <c r="C3995"/>
      <c r="D3995" s="877"/>
      <c r="E3995"/>
      <c r="F3995"/>
      <c r="G3995"/>
      <c r="H3995"/>
      <c r="I3995"/>
      <c r="J3995"/>
    </row>
    <row r="3996" spans="1:10">
      <c r="A3996"/>
      <c r="B3996"/>
      <c r="C3996"/>
      <c r="D3996" s="877"/>
      <c r="E3996"/>
      <c r="F3996"/>
      <c r="G3996"/>
      <c r="H3996"/>
      <c r="I3996"/>
      <c r="J3996"/>
    </row>
    <row r="3997" spans="1:10">
      <c r="A3997"/>
      <c r="B3997"/>
      <c r="C3997"/>
      <c r="D3997" s="877"/>
      <c r="E3997"/>
      <c r="F3997"/>
      <c r="G3997"/>
      <c r="H3997"/>
      <c r="I3997"/>
      <c r="J3997"/>
    </row>
    <row r="3998" spans="1:10">
      <c r="A3998"/>
      <c r="B3998"/>
      <c r="C3998"/>
      <c r="D3998" s="877"/>
      <c r="E3998"/>
      <c r="F3998"/>
      <c r="G3998"/>
      <c r="H3998"/>
      <c r="I3998"/>
      <c r="J3998"/>
    </row>
    <row r="3999" spans="1:10">
      <c r="A3999"/>
      <c r="B3999"/>
      <c r="C3999"/>
      <c r="D3999" s="877"/>
      <c r="E3999"/>
      <c r="F3999"/>
      <c r="G3999"/>
      <c r="H3999"/>
      <c r="I3999"/>
      <c r="J3999"/>
    </row>
    <row r="4000" spans="1:10">
      <c r="A4000"/>
      <c r="B4000"/>
      <c r="C4000"/>
      <c r="D4000" s="877"/>
      <c r="E4000"/>
      <c r="F4000"/>
      <c r="G4000"/>
      <c r="H4000"/>
      <c r="I4000"/>
      <c r="J4000"/>
    </row>
    <row r="4001" spans="1:10">
      <c r="A4001"/>
      <c r="B4001"/>
      <c r="C4001"/>
      <c r="D4001" s="877"/>
      <c r="E4001"/>
      <c r="F4001"/>
      <c r="G4001"/>
      <c r="H4001"/>
      <c r="I4001"/>
      <c r="J4001"/>
    </row>
    <row r="4002" spans="1:10">
      <c r="A4002"/>
      <c r="B4002"/>
      <c r="C4002"/>
      <c r="D4002" s="877"/>
      <c r="E4002"/>
      <c r="F4002"/>
      <c r="G4002"/>
      <c r="H4002"/>
      <c r="I4002"/>
      <c r="J4002"/>
    </row>
    <row r="4003" spans="1:10">
      <c r="A4003"/>
      <c r="B4003"/>
      <c r="C4003"/>
      <c r="D4003" s="877"/>
      <c r="E4003"/>
      <c r="F4003"/>
      <c r="G4003"/>
      <c r="H4003"/>
      <c r="I4003"/>
      <c r="J4003"/>
    </row>
    <row r="4004" spans="1:10">
      <c r="A4004"/>
      <c r="B4004"/>
      <c r="C4004"/>
      <c r="D4004" s="877"/>
      <c r="E4004"/>
      <c r="F4004"/>
      <c r="G4004"/>
      <c r="H4004"/>
      <c r="I4004"/>
      <c r="J4004"/>
    </row>
    <row r="4005" spans="1:10">
      <c r="A4005"/>
      <c r="B4005"/>
      <c r="C4005"/>
      <c r="D4005" s="877"/>
      <c r="E4005"/>
      <c r="F4005"/>
      <c r="G4005"/>
      <c r="H4005"/>
      <c r="I4005"/>
      <c r="J4005"/>
    </row>
    <row r="4006" spans="1:10">
      <c r="A4006"/>
      <c r="B4006"/>
      <c r="C4006"/>
      <c r="D4006" s="877"/>
      <c r="E4006"/>
      <c r="F4006"/>
      <c r="G4006"/>
      <c r="H4006"/>
      <c r="I4006"/>
      <c r="J4006"/>
    </row>
    <row r="4007" spans="1:10">
      <c r="A4007"/>
      <c r="B4007"/>
      <c r="C4007"/>
      <c r="D4007" s="877"/>
      <c r="E4007"/>
      <c r="F4007"/>
      <c r="G4007"/>
      <c r="H4007"/>
      <c r="I4007"/>
      <c r="J4007"/>
    </row>
    <row r="4008" spans="1:10">
      <c r="A4008"/>
      <c r="B4008"/>
      <c r="C4008"/>
      <c r="D4008" s="877"/>
      <c r="E4008"/>
      <c r="F4008"/>
      <c r="G4008"/>
      <c r="H4008"/>
      <c r="I4008"/>
      <c r="J4008"/>
    </row>
    <row r="4009" spans="1:10">
      <c r="A4009"/>
      <c r="B4009"/>
      <c r="C4009"/>
      <c r="D4009" s="877"/>
      <c r="E4009"/>
      <c r="F4009"/>
      <c r="G4009"/>
      <c r="H4009"/>
      <c r="I4009"/>
      <c r="J4009"/>
    </row>
    <row r="4010" spans="1:10">
      <c r="A4010"/>
      <c r="B4010"/>
      <c r="C4010"/>
      <c r="D4010" s="877"/>
      <c r="E4010"/>
      <c r="F4010"/>
      <c r="G4010"/>
      <c r="H4010"/>
      <c r="I4010"/>
      <c r="J4010"/>
    </row>
    <row r="4011" spans="1:10">
      <c r="A4011"/>
      <c r="B4011"/>
      <c r="C4011"/>
      <c r="D4011" s="877"/>
      <c r="E4011"/>
      <c r="F4011"/>
      <c r="G4011"/>
      <c r="H4011"/>
      <c r="I4011"/>
      <c r="J4011"/>
    </row>
    <row r="4012" spans="1:10">
      <c r="A4012"/>
      <c r="B4012"/>
      <c r="C4012"/>
      <c r="D4012" s="877"/>
      <c r="E4012"/>
      <c r="F4012"/>
      <c r="G4012"/>
      <c r="H4012"/>
      <c r="I4012"/>
      <c r="J4012"/>
    </row>
    <row r="4013" spans="1:10">
      <c r="A4013"/>
      <c r="B4013"/>
      <c r="C4013"/>
      <c r="D4013" s="877"/>
      <c r="E4013"/>
      <c r="F4013"/>
      <c r="G4013"/>
      <c r="H4013"/>
      <c r="I4013"/>
      <c r="J4013"/>
    </row>
    <row r="4014" spans="1:10">
      <c r="A4014"/>
      <c r="B4014"/>
      <c r="C4014"/>
      <c r="D4014" s="877"/>
      <c r="E4014"/>
      <c r="F4014"/>
      <c r="G4014"/>
      <c r="H4014"/>
      <c r="I4014"/>
      <c r="J4014"/>
    </row>
    <row r="4015" spans="1:10">
      <c r="A4015"/>
      <c r="B4015"/>
      <c r="C4015"/>
      <c r="D4015" s="877"/>
      <c r="E4015"/>
      <c r="F4015"/>
      <c r="G4015"/>
      <c r="H4015"/>
      <c r="I4015"/>
      <c r="J4015"/>
    </row>
    <row r="4016" spans="1:10">
      <c r="A4016"/>
      <c r="B4016"/>
      <c r="C4016"/>
      <c r="D4016" s="877"/>
      <c r="E4016"/>
      <c r="F4016"/>
      <c r="G4016"/>
      <c r="H4016"/>
      <c r="I4016"/>
      <c r="J4016"/>
    </row>
    <row r="4017" spans="1:10">
      <c r="A4017"/>
      <c r="B4017"/>
      <c r="C4017"/>
      <c r="D4017" s="877"/>
      <c r="E4017"/>
      <c r="F4017"/>
      <c r="G4017"/>
      <c r="H4017"/>
      <c r="I4017"/>
      <c r="J4017"/>
    </row>
    <row r="4018" spans="1:10">
      <c r="A4018"/>
      <c r="B4018"/>
      <c r="C4018"/>
      <c r="D4018" s="877"/>
      <c r="E4018"/>
      <c r="F4018"/>
      <c r="G4018"/>
      <c r="H4018"/>
      <c r="I4018"/>
      <c r="J4018"/>
    </row>
    <row r="4019" spans="1:10">
      <c r="A4019"/>
      <c r="B4019"/>
      <c r="C4019"/>
      <c r="D4019" s="877"/>
      <c r="E4019"/>
      <c r="F4019"/>
      <c r="G4019"/>
      <c r="H4019"/>
      <c r="I4019"/>
      <c r="J4019"/>
    </row>
    <row r="4020" spans="1:10">
      <c r="A4020"/>
      <c r="B4020"/>
      <c r="C4020"/>
      <c r="D4020" s="877"/>
      <c r="E4020"/>
      <c r="F4020"/>
      <c r="G4020"/>
      <c r="H4020"/>
      <c r="I4020"/>
      <c r="J4020"/>
    </row>
    <row r="4021" spans="1:10">
      <c r="A4021"/>
      <c r="B4021"/>
      <c r="C4021"/>
      <c r="D4021" s="877"/>
      <c r="E4021"/>
      <c r="F4021"/>
      <c r="G4021"/>
      <c r="H4021"/>
      <c r="I4021"/>
      <c r="J4021"/>
    </row>
    <row r="4022" spans="1:10">
      <c r="A4022"/>
      <c r="B4022"/>
      <c r="C4022"/>
      <c r="D4022" s="877"/>
      <c r="E4022"/>
      <c r="F4022"/>
      <c r="G4022"/>
      <c r="H4022"/>
      <c r="I4022"/>
      <c r="J4022"/>
    </row>
    <row r="4023" spans="1:10">
      <c r="A4023"/>
      <c r="B4023"/>
      <c r="C4023"/>
      <c r="D4023" s="877"/>
      <c r="E4023"/>
      <c r="F4023"/>
      <c r="G4023"/>
      <c r="H4023"/>
      <c r="I4023"/>
      <c r="J4023"/>
    </row>
    <row r="4024" spans="1:10">
      <c r="A4024"/>
      <c r="B4024"/>
      <c r="C4024"/>
      <c r="D4024" s="877"/>
      <c r="E4024"/>
      <c r="F4024"/>
      <c r="G4024"/>
      <c r="H4024"/>
      <c r="I4024"/>
      <c r="J4024"/>
    </row>
    <row r="4025" spans="1:10">
      <c r="A4025"/>
      <c r="B4025"/>
      <c r="C4025"/>
      <c r="D4025" s="877"/>
      <c r="E4025"/>
      <c r="F4025"/>
      <c r="G4025"/>
      <c r="H4025"/>
      <c r="I4025"/>
      <c r="J4025"/>
    </row>
    <row r="4026" spans="1:10">
      <c r="A4026"/>
      <c r="B4026"/>
      <c r="C4026"/>
      <c r="D4026" s="877"/>
      <c r="E4026"/>
      <c r="F4026"/>
      <c r="G4026"/>
      <c r="H4026"/>
      <c r="I4026"/>
      <c r="J4026"/>
    </row>
    <row r="4027" spans="1:10">
      <c r="A4027"/>
      <c r="B4027"/>
      <c r="C4027"/>
      <c r="D4027" s="877"/>
      <c r="E4027"/>
      <c r="F4027"/>
      <c r="G4027"/>
      <c r="H4027"/>
      <c r="I4027"/>
      <c r="J4027"/>
    </row>
    <row r="4028" spans="1:10">
      <c r="A4028"/>
      <c r="B4028"/>
      <c r="C4028"/>
      <c r="D4028" s="877"/>
      <c r="E4028"/>
      <c r="F4028"/>
      <c r="G4028"/>
      <c r="H4028"/>
      <c r="I4028"/>
      <c r="J4028"/>
    </row>
    <row r="4029" spans="1:10">
      <c r="A4029"/>
      <c r="B4029"/>
      <c r="C4029"/>
      <c r="D4029" s="877"/>
      <c r="E4029"/>
      <c r="F4029"/>
      <c r="G4029"/>
      <c r="H4029"/>
      <c r="I4029"/>
      <c r="J4029"/>
    </row>
    <row r="4030" spans="1:10">
      <c r="A4030"/>
      <c r="B4030"/>
      <c r="C4030"/>
      <c r="D4030" s="877"/>
      <c r="E4030"/>
      <c r="F4030"/>
      <c r="G4030"/>
      <c r="H4030"/>
      <c r="I4030"/>
      <c r="J4030"/>
    </row>
    <row r="4031" spans="1:10">
      <c r="A4031"/>
      <c r="B4031"/>
      <c r="C4031"/>
      <c r="D4031" s="877"/>
      <c r="E4031"/>
      <c r="F4031"/>
      <c r="G4031"/>
      <c r="H4031"/>
      <c r="I4031"/>
      <c r="J4031"/>
    </row>
    <row r="4032" spans="1:10">
      <c r="A4032"/>
      <c r="B4032"/>
      <c r="C4032"/>
      <c r="D4032" s="877"/>
      <c r="E4032"/>
      <c r="F4032"/>
      <c r="G4032"/>
      <c r="H4032"/>
      <c r="I4032"/>
      <c r="J4032"/>
    </row>
    <row r="4033" spans="1:10">
      <c r="A4033"/>
      <c r="B4033"/>
      <c r="C4033"/>
      <c r="D4033" s="877"/>
      <c r="E4033"/>
      <c r="F4033"/>
      <c r="G4033"/>
      <c r="H4033"/>
      <c r="I4033"/>
      <c r="J4033"/>
    </row>
    <row r="4034" spans="1:10">
      <c r="A4034"/>
      <c r="B4034"/>
      <c r="C4034"/>
      <c r="D4034" s="877"/>
      <c r="E4034"/>
      <c r="F4034"/>
      <c r="G4034"/>
      <c r="H4034"/>
      <c r="I4034"/>
      <c r="J4034"/>
    </row>
    <row r="4035" spans="1:10">
      <c r="A4035"/>
      <c r="B4035"/>
      <c r="C4035"/>
      <c r="D4035" s="877"/>
      <c r="E4035"/>
      <c r="F4035"/>
      <c r="G4035"/>
      <c r="H4035"/>
      <c r="I4035"/>
      <c r="J4035"/>
    </row>
    <row r="4036" spans="1:10">
      <c r="A4036"/>
      <c r="B4036"/>
      <c r="C4036"/>
      <c r="D4036" s="877"/>
      <c r="E4036"/>
      <c r="F4036"/>
      <c r="G4036"/>
      <c r="H4036"/>
      <c r="I4036"/>
      <c r="J4036"/>
    </row>
    <row r="4037" spans="1:10">
      <c r="A4037"/>
      <c r="B4037"/>
      <c r="C4037"/>
      <c r="D4037" s="877"/>
      <c r="E4037"/>
      <c r="F4037"/>
      <c r="G4037"/>
      <c r="H4037"/>
      <c r="I4037"/>
      <c r="J4037"/>
    </row>
    <row r="4038" spans="1:10">
      <c r="A4038"/>
      <c r="B4038"/>
      <c r="C4038"/>
      <c r="D4038" s="877"/>
      <c r="E4038"/>
      <c r="F4038"/>
      <c r="G4038"/>
      <c r="H4038"/>
      <c r="I4038"/>
      <c r="J4038"/>
    </row>
    <row r="4039" spans="1:10">
      <c r="A4039"/>
      <c r="B4039"/>
      <c r="C4039"/>
      <c r="D4039" s="877"/>
      <c r="E4039"/>
      <c r="F4039"/>
      <c r="G4039"/>
      <c r="H4039"/>
      <c r="I4039"/>
      <c r="J4039"/>
    </row>
    <row r="4040" spans="1:10">
      <c r="A4040"/>
      <c r="B4040"/>
      <c r="C4040"/>
      <c r="D4040" s="877"/>
      <c r="E4040"/>
      <c r="F4040"/>
      <c r="G4040"/>
      <c r="H4040"/>
      <c r="I4040"/>
      <c r="J4040"/>
    </row>
    <row r="4041" spans="1:10">
      <c r="A4041"/>
      <c r="B4041"/>
      <c r="C4041"/>
      <c r="D4041" s="877"/>
      <c r="E4041"/>
      <c r="F4041"/>
      <c r="G4041"/>
      <c r="H4041"/>
      <c r="I4041"/>
      <c r="J4041"/>
    </row>
    <row r="4042" spans="1:10">
      <c r="A4042"/>
      <c r="B4042"/>
      <c r="C4042"/>
      <c r="D4042" s="877"/>
      <c r="E4042"/>
      <c r="F4042"/>
      <c r="G4042"/>
      <c r="H4042"/>
      <c r="I4042"/>
      <c r="J4042"/>
    </row>
    <row r="4043" spans="1:10">
      <c r="A4043"/>
      <c r="B4043"/>
      <c r="C4043"/>
      <c r="D4043" s="877"/>
      <c r="E4043"/>
      <c r="F4043"/>
      <c r="G4043"/>
      <c r="H4043"/>
      <c r="I4043"/>
      <c r="J4043"/>
    </row>
    <row r="4044" spans="1:10">
      <c r="A4044"/>
      <c r="B4044"/>
      <c r="C4044"/>
      <c r="D4044" s="877"/>
      <c r="E4044"/>
      <c r="F4044"/>
      <c r="G4044"/>
      <c r="H4044"/>
      <c r="I4044"/>
      <c r="J4044"/>
    </row>
    <row r="4045" spans="1:10">
      <c r="A4045"/>
      <c r="B4045"/>
      <c r="C4045"/>
      <c r="D4045" s="877"/>
      <c r="E4045"/>
      <c r="F4045"/>
      <c r="G4045"/>
      <c r="H4045"/>
      <c r="I4045"/>
      <c r="J4045"/>
    </row>
    <row r="4046" spans="1:10">
      <c r="A4046"/>
      <c r="B4046"/>
      <c r="C4046"/>
      <c r="D4046" s="877"/>
      <c r="E4046"/>
      <c r="F4046"/>
      <c r="G4046"/>
      <c r="H4046"/>
      <c r="I4046"/>
      <c r="J4046"/>
    </row>
    <row r="4047" spans="1:10">
      <c r="A4047"/>
      <c r="B4047"/>
      <c r="C4047"/>
      <c r="D4047" s="877"/>
      <c r="E4047"/>
      <c r="F4047"/>
      <c r="G4047"/>
      <c r="H4047"/>
      <c r="I4047"/>
      <c r="J4047"/>
    </row>
    <row r="4048" spans="1:10">
      <c r="A4048"/>
      <c r="B4048"/>
      <c r="C4048"/>
      <c r="D4048" s="877"/>
      <c r="E4048"/>
      <c r="F4048"/>
      <c r="G4048"/>
      <c r="H4048"/>
      <c r="I4048"/>
      <c r="J4048"/>
    </row>
    <row r="4049" spans="1:10">
      <c r="A4049"/>
      <c r="B4049"/>
      <c r="C4049"/>
      <c r="D4049" s="877"/>
      <c r="E4049"/>
      <c r="F4049"/>
      <c r="G4049"/>
      <c r="H4049"/>
      <c r="I4049"/>
      <c r="J4049"/>
    </row>
    <row r="4050" spans="1:10">
      <c r="A4050"/>
      <c r="B4050"/>
      <c r="C4050"/>
      <c r="D4050" s="877"/>
      <c r="E4050"/>
      <c r="F4050"/>
      <c r="G4050"/>
      <c r="H4050"/>
      <c r="I4050"/>
      <c r="J4050"/>
    </row>
    <row r="4051" spans="1:10">
      <c r="A4051"/>
      <c r="B4051"/>
      <c r="C4051"/>
      <c r="D4051" s="877"/>
      <c r="E4051"/>
      <c r="F4051"/>
      <c r="G4051"/>
      <c r="H4051"/>
      <c r="I4051"/>
      <c r="J4051"/>
    </row>
    <row r="4052" spans="1:10">
      <c r="A4052"/>
      <c r="B4052"/>
      <c r="C4052"/>
      <c r="D4052" s="877"/>
      <c r="E4052"/>
      <c r="F4052"/>
      <c r="G4052"/>
      <c r="H4052"/>
      <c r="I4052"/>
      <c r="J4052"/>
    </row>
    <row r="4053" spans="1:10">
      <c r="A4053"/>
      <c r="B4053"/>
      <c r="C4053"/>
      <c r="D4053" s="877"/>
      <c r="E4053"/>
      <c r="F4053"/>
      <c r="G4053"/>
      <c r="H4053"/>
      <c r="I4053"/>
      <c r="J4053"/>
    </row>
    <row r="4054" spans="1:10">
      <c r="A4054"/>
      <c r="B4054"/>
      <c r="C4054"/>
      <c r="D4054" s="877"/>
      <c r="E4054"/>
      <c r="F4054"/>
      <c r="G4054"/>
      <c r="H4054"/>
      <c r="I4054"/>
      <c r="J4054"/>
    </row>
    <row r="4055" spans="1:10">
      <c r="A4055"/>
      <c r="B4055"/>
      <c r="C4055"/>
      <c r="D4055" s="877"/>
      <c r="E4055"/>
      <c r="F4055"/>
      <c r="G4055"/>
      <c r="H4055"/>
      <c r="I4055"/>
      <c r="J4055"/>
    </row>
    <row r="4056" spans="1:10">
      <c r="A4056"/>
      <c r="B4056"/>
      <c r="C4056"/>
      <c r="D4056" s="877"/>
      <c r="E4056"/>
      <c r="F4056"/>
      <c r="G4056"/>
      <c r="H4056"/>
      <c r="I4056"/>
      <c r="J4056"/>
    </row>
    <row r="4057" spans="1:10">
      <c r="A4057"/>
      <c r="B4057"/>
      <c r="C4057"/>
      <c r="D4057" s="877"/>
      <c r="E4057"/>
      <c r="F4057"/>
      <c r="G4057"/>
      <c r="H4057"/>
      <c r="I4057"/>
      <c r="J4057"/>
    </row>
    <row r="4058" spans="1:10">
      <c r="A4058"/>
      <c r="B4058"/>
      <c r="C4058"/>
      <c r="D4058" s="877"/>
      <c r="E4058"/>
      <c r="F4058"/>
      <c r="G4058"/>
      <c r="H4058"/>
      <c r="I4058"/>
      <c r="J4058"/>
    </row>
    <row r="4059" spans="1:10">
      <c r="A4059"/>
      <c r="B4059"/>
      <c r="C4059"/>
      <c r="D4059" s="877"/>
      <c r="E4059"/>
      <c r="F4059"/>
      <c r="G4059"/>
      <c r="H4059"/>
      <c r="I4059"/>
      <c r="J4059"/>
    </row>
    <row r="4060" spans="1:10">
      <c r="A4060"/>
      <c r="B4060"/>
      <c r="C4060"/>
      <c r="D4060" s="877"/>
      <c r="E4060"/>
      <c r="F4060"/>
      <c r="G4060"/>
      <c r="H4060"/>
      <c r="I4060"/>
      <c r="J4060"/>
    </row>
    <row r="4061" spans="1:10">
      <c r="A4061"/>
      <c r="B4061"/>
      <c r="C4061"/>
      <c r="D4061" s="877"/>
      <c r="E4061"/>
      <c r="F4061"/>
      <c r="G4061"/>
      <c r="H4061"/>
      <c r="I4061"/>
      <c r="J4061"/>
    </row>
    <row r="4062" spans="1:10">
      <c r="A4062"/>
      <c r="B4062"/>
      <c r="C4062"/>
      <c r="D4062" s="877"/>
      <c r="E4062"/>
      <c r="F4062"/>
      <c r="G4062"/>
      <c r="H4062"/>
      <c r="I4062"/>
      <c r="J4062"/>
    </row>
    <row r="4063" spans="1:10">
      <c r="A4063"/>
      <c r="B4063"/>
      <c r="C4063"/>
      <c r="D4063" s="877"/>
      <c r="E4063"/>
      <c r="F4063"/>
      <c r="G4063"/>
      <c r="H4063"/>
      <c r="I4063"/>
      <c r="J4063"/>
    </row>
    <row r="4064" spans="1:10">
      <c r="A4064"/>
      <c r="B4064"/>
      <c r="C4064"/>
      <c r="D4064" s="877"/>
      <c r="E4064"/>
      <c r="F4064"/>
      <c r="G4064"/>
      <c r="H4064"/>
      <c r="I4064"/>
      <c r="J4064"/>
    </row>
    <row r="4065" spans="1:10">
      <c r="A4065"/>
      <c r="B4065"/>
      <c r="C4065"/>
      <c r="D4065" s="877"/>
      <c r="E4065"/>
      <c r="F4065"/>
      <c r="G4065"/>
      <c r="H4065"/>
      <c r="I4065"/>
      <c r="J4065"/>
    </row>
    <row r="4066" spans="1:10">
      <c r="A4066"/>
      <c r="B4066"/>
      <c r="C4066"/>
      <c r="D4066" s="877"/>
      <c r="E4066"/>
      <c r="F4066"/>
      <c r="G4066"/>
      <c r="H4066"/>
      <c r="I4066"/>
      <c r="J4066"/>
    </row>
    <row r="4067" spans="1:10">
      <c r="A4067"/>
      <c r="B4067"/>
      <c r="C4067"/>
      <c r="D4067" s="877"/>
      <c r="E4067"/>
      <c r="F4067"/>
      <c r="G4067"/>
      <c r="H4067"/>
      <c r="I4067"/>
      <c r="J4067"/>
    </row>
    <row r="4068" spans="1:10">
      <c r="A4068"/>
      <c r="B4068"/>
      <c r="C4068"/>
      <c r="D4068" s="877"/>
      <c r="E4068"/>
      <c r="F4068"/>
      <c r="G4068"/>
      <c r="H4068"/>
      <c r="I4068"/>
      <c r="J4068"/>
    </row>
    <row r="4069" spans="1:10">
      <c r="A4069"/>
      <c r="B4069"/>
      <c r="C4069"/>
      <c r="D4069" s="877"/>
      <c r="E4069"/>
      <c r="F4069"/>
      <c r="G4069"/>
      <c r="H4069"/>
      <c r="I4069"/>
      <c r="J4069"/>
    </row>
    <row r="4070" spans="1:10">
      <c r="A4070"/>
      <c r="B4070"/>
      <c r="C4070"/>
      <c r="D4070" s="877"/>
      <c r="E4070"/>
      <c r="F4070"/>
      <c r="G4070"/>
      <c r="H4070"/>
      <c r="I4070"/>
      <c r="J4070"/>
    </row>
    <row r="4071" spans="1:10">
      <c r="A4071"/>
      <c r="B4071"/>
      <c r="C4071"/>
      <c r="D4071" s="877"/>
      <c r="E4071"/>
      <c r="F4071"/>
      <c r="G4071"/>
      <c r="H4071"/>
      <c r="I4071"/>
      <c r="J4071"/>
    </row>
    <row r="4072" spans="1:10">
      <c r="A4072"/>
      <c r="B4072"/>
      <c r="C4072"/>
      <c r="D4072" s="877"/>
      <c r="E4072"/>
      <c r="F4072"/>
      <c r="G4072"/>
      <c r="H4072"/>
      <c r="I4072"/>
      <c r="J4072"/>
    </row>
    <row r="4073" spans="1:10">
      <c r="A4073"/>
      <c r="B4073"/>
      <c r="C4073"/>
      <c r="D4073" s="877"/>
      <c r="E4073"/>
      <c r="F4073"/>
      <c r="G4073"/>
      <c r="H4073"/>
      <c r="I4073"/>
      <c r="J4073"/>
    </row>
    <row r="4074" spans="1:10">
      <c r="A4074"/>
      <c r="B4074"/>
      <c r="C4074"/>
      <c r="D4074" s="877"/>
      <c r="E4074"/>
      <c r="F4074"/>
      <c r="G4074"/>
      <c r="H4074"/>
      <c r="I4074"/>
      <c r="J4074"/>
    </row>
    <row r="4075" spans="1:10">
      <c r="A4075"/>
      <c r="B4075"/>
      <c r="C4075"/>
      <c r="D4075" s="877"/>
      <c r="E4075"/>
      <c r="F4075"/>
      <c r="G4075"/>
      <c r="H4075"/>
      <c r="I4075"/>
      <c r="J4075"/>
    </row>
    <row r="4076" spans="1:10">
      <c r="A4076"/>
      <c r="B4076"/>
      <c r="C4076"/>
      <c r="D4076" s="877"/>
      <c r="E4076"/>
      <c r="F4076"/>
      <c r="G4076"/>
      <c r="H4076"/>
      <c r="I4076"/>
      <c r="J4076"/>
    </row>
    <row r="4077" spans="1:10">
      <c r="A4077"/>
      <c r="B4077"/>
      <c r="C4077"/>
      <c r="D4077" s="877"/>
      <c r="E4077"/>
      <c r="F4077"/>
      <c r="G4077"/>
      <c r="H4077"/>
      <c r="I4077"/>
      <c r="J4077"/>
    </row>
    <row r="4078" spans="1:10">
      <c r="A4078"/>
      <c r="B4078"/>
      <c r="C4078"/>
      <c r="D4078" s="877"/>
      <c r="E4078"/>
      <c r="F4078"/>
      <c r="G4078"/>
      <c r="H4078"/>
      <c r="I4078"/>
      <c r="J4078"/>
    </row>
    <row r="4079" spans="1:10">
      <c r="A4079"/>
      <c r="B4079"/>
      <c r="C4079"/>
      <c r="D4079" s="877"/>
      <c r="E4079"/>
      <c r="F4079"/>
      <c r="G4079"/>
      <c r="H4079"/>
      <c r="I4079"/>
      <c r="J4079"/>
    </row>
    <row r="4080" spans="1:10">
      <c r="A4080"/>
      <c r="B4080"/>
      <c r="C4080"/>
      <c r="D4080" s="877"/>
      <c r="E4080"/>
      <c r="F4080"/>
      <c r="G4080"/>
      <c r="H4080"/>
      <c r="I4080"/>
      <c r="J4080"/>
    </row>
    <row r="4081" spans="1:10">
      <c r="A4081"/>
      <c r="B4081"/>
      <c r="C4081"/>
      <c r="D4081" s="877"/>
      <c r="E4081"/>
      <c r="F4081"/>
      <c r="G4081"/>
      <c r="H4081"/>
      <c r="I4081"/>
      <c r="J4081"/>
    </row>
    <row r="4082" spans="1:10">
      <c r="A4082"/>
      <c r="B4082"/>
      <c r="C4082"/>
      <c r="D4082" s="877"/>
      <c r="E4082"/>
      <c r="F4082"/>
      <c r="G4082"/>
      <c r="H4082"/>
      <c r="I4082"/>
      <c r="J4082"/>
    </row>
    <row r="4083" spans="1:10">
      <c r="A4083"/>
      <c r="B4083"/>
      <c r="C4083"/>
      <c r="D4083" s="877"/>
      <c r="E4083"/>
      <c r="F4083"/>
      <c r="G4083"/>
      <c r="H4083"/>
      <c r="I4083"/>
      <c r="J4083"/>
    </row>
    <row r="4084" spans="1:10">
      <c r="A4084"/>
      <c r="B4084"/>
      <c r="C4084"/>
      <c r="D4084" s="877"/>
      <c r="E4084"/>
      <c r="F4084"/>
      <c r="G4084"/>
      <c r="H4084"/>
      <c r="I4084"/>
      <c r="J4084"/>
    </row>
    <row r="4085" spans="1:10">
      <c r="A4085"/>
      <c r="B4085"/>
      <c r="C4085"/>
      <c r="D4085" s="877"/>
      <c r="E4085"/>
      <c r="F4085"/>
      <c r="G4085"/>
      <c r="H4085"/>
      <c r="I4085"/>
      <c r="J4085"/>
    </row>
    <row r="4086" spans="1:10">
      <c r="A4086"/>
      <c r="B4086"/>
      <c r="C4086"/>
      <c r="D4086" s="877"/>
      <c r="E4086"/>
      <c r="F4086"/>
      <c r="G4086"/>
      <c r="H4086"/>
      <c r="I4086"/>
      <c r="J4086"/>
    </row>
    <row r="4087" spans="1:10">
      <c r="A4087"/>
      <c r="B4087"/>
      <c r="C4087"/>
      <c r="D4087" s="877"/>
      <c r="E4087"/>
      <c r="F4087"/>
      <c r="G4087"/>
      <c r="H4087"/>
      <c r="I4087"/>
      <c r="J4087"/>
    </row>
    <row r="4088" spans="1:10">
      <c r="A4088"/>
      <c r="B4088"/>
      <c r="C4088"/>
      <c r="D4088" s="877"/>
      <c r="E4088"/>
      <c r="F4088"/>
      <c r="G4088"/>
      <c r="H4088"/>
      <c r="I4088"/>
      <c r="J4088"/>
    </row>
    <row r="4089" spans="1:10">
      <c r="A4089"/>
      <c r="B4089"/>
      <c r="C4089"/>
      <c r="D4089" s="877"/>
      <c r="E4089"/>
      <c r="F4089"/>
      <c r="G4089"/>
      <c r="H4089"/>
      <c r="I4089"/>
      <c r="J4089"/>
    </row>
    <row r="4090" spans="1:10">
      <c r="A4090"/>
      <c r="B4090"/>
      <c r="C4090"/>
      <c r="D4090" s="877"/>
      <c r="E4090"/>
      <c r="F4090"/>
      <c r="G4090"/>
      <c r="H4090"/>
      <c r="I4090"/>
      <c r="J4090"/>
    </row>
    <row r="4091" spans="1:10">
      <c r="A4091"/>
      <c r="B4091"/>
      <c r="C4091"/>
      <c r="D4091" s="877"/>
      <c r="E4091"/>
      <c r="F4091"/>
      <c r="G4091"/>
      <c r="H4091"/>
      <c r="I4091"/>
      <c r="J4091"/>
    </row>
    <row r="4092" spans="1:10">
      <c r="A4092"/>
      <c r="B4092"/>
      <c r="C4092"/>
      <c r="D4092" s="877"/>
      <c r="E4092"/>
      <c r="F4092"/>
      <c r="G4092"/>
      <c r="H4092"/>
      <c r="I4092"/>
      <c r="J4092"/>
    </row>
    <row r="4093" spans="1:10">
      <c r="A4093"/>
      <c r="B4093"/>
      <c r="C4093"/>
      <c r="D4093" s="877"/>
      <c r="E4093"/>
      <c r="F4093"/>
      <c r="G4093"/>
      <c r="H4093"/>
      <c r="I4093"/>
      <c r="J4093"/>
    </row>
    <row r="4094" spans="1:10">
      <c r="A4094"/>
      <c r="B4094"/>
      <c r="C4094"/>
      <c r="D4094" s="877"/>
      <c r="E4094"/>
      <c r="F4094"/>
      <c r="G4094"/>
      <c r="H4094"/>
      <c r="I4094"/>
      <c r="J4094"/>
    </row>
    <row r="4095" spans="1:10">
      <c r="A4095"/>
      <c r="B4095"/>
      <c r="C4095"/>
      <c r="D4095" s="877"/>
      <c r="E4095"/>
      <c r="F4095"/>
      <c r="G4095"/>
      <c r="H4095"/>
      <c r="I4095"/>
      <c r="J4095"/>
    </row>
    <row r="4096" spans="1:10">
      <c r="A4096"/>
      <c r="B4096"/>
      <c r="C4096"/>
      <c r="D4096" s="877"/>
      <c r="E4096"/>
      <c r="F4096"/>
      <c r="G4096"/>
      <c r="H4096"/>
      <c r="I4096"/>
      <c r="J4096"/>
    </row>
    <row r="4097" spans="1:10">
      <c r="A4097"/>
      <c r="B4097"/>
      <c r="C4097"/>
      <c r="D4097" s="877"/>
      <c r="E4097"/>
      <c r="F4097"/>
      <c r="G4097"/>
      <c r="H4097"/>
      <c r="I4097"/>
      <c r="J4097"/>
    </row>
    <row r="4098" spans="1:10">
      <c r="A4098"/>
      <c r="B4098"/>
      <c r="C4098"/>
      <c r="D4098" s="877"/>
      <c r="E4098"/>
      <c r="F4098"/>
      <c r="G4098"/>
      <c r="H4098"/>
      <c r="I4098"/>
      <c r="J4098"/>
    </row>
    <row r="4099" spans="1:10">
      <c r="A4099"/>
      <c r="B4099"/>
      <c r="C4099"/>
      <c r="D4099" s="877"/>
      <c r="E4099"/>
      <c r="F4099"/>
      <c r="G4099"/>
      <c r="H4099"/>
      <c r="I4099"/>
      <c r="J4099"/>
    </row>
    <row r="4100" spans="1:10">
      <c r="A4100"/>
      <c r="B4100"/>
      <c r="C4100"/>
      <c r="D4100" s="877"/>
      <c r="E4100"/>
      <c r="F4100"/>
      <c r="G4100"/>
      <c r="H4100"/>
      <c r="I4100"/>
      <c r="J4100"/>
    </row>
    <row r="4101" spans="1:10">
      <c r="A4101"/>
      <c r="B4101"/>
      <c r="C4101"/>
      <c r="D4101" s="877"/>
      <c r="E4101"/>
      <c r="F4101"/>
      <c r="G4101"/>
      <c r="H4101"/>
      <c r="I4101"/>
      <c r="J4101"/>
    </row>
    <row r="4102" spans="1:10">
      <c r="A4102"/>
      <c r="B4102"/>
      <c r="C4102"/>
      <c r="D4102" s="877"/>
      <c r="E4102"/>
      <c r="F4102"/>
      <c r="G4102"/>
      <c r="H4102"/>
      <c r="I4102"/>
      <c r="J4102"/>
    </row>
    <row r="4103" spans="1:10">
      <c r="A4103"/>
      <c r="B4103"/>
      <c r="C4103"/>
      <c r="D4103" s="877"/>
      <c r="E4103"/>
      <c r="F4103"/>
      <c r="G4103"/>
      <c r="H4103"/>
      <c r="I4103"/>
      <c r="J4103"/>
    </row>
    <row r="4104" spans="1:10">
      <c r="A4104"/>
      <c r="B4104"/>
      <c r="C4104"/>
      <c r="D4104" s="877"/>
      <c r="E4104"/>
      <c r="F4104"/>
      <c r="G4104"/>
      <c r="H4104"/>
      <c r="I4104"/>
      <c r="J4104"/>
    </row>
    <row r="4105" spans="1:10">
      <c r="A4105"/>
      <c r="B4105"/>
      <c r="C4105"/>
      <c r="D4105" s="877"/>
      <c r="E4105"/>
      <c r="F4105"/>
      <c r="G4105"/>
      <c r="H4105"/>
      <c r="I4105"/>
      <c r="J4105"/>
    </row>
    <row r="4106" spans="1:10">
      <c r="A4106"/>
      <c r="B4106"/>
      <c r="C4106"/>
      <c r="D4106" s="877"/>
      <c r="E4106"/>
      <c r="F4106"/>
      <c r="G4106"/>
      <c r="H4106"/>
      <c r="I4106"/>
      <c r="J4106"/>
    </row>
    <row r="4107" spans="1:10">
      <c r="A4107"/>
      <c r="B4107"/>
      <c r="C4107"/>
      <c r="D4107" s="877"/>
      <c r="E4107"/>
      <c r="F4107"/>
      <c r="G4107"/>
      <c r="H4107"/>
      <c r="I4107"/>
      <c r="J4107"/>
    </row>
    <row r="4108" spans="1:10">
      <c r="A4108"/>
      <c r="B4108"/>
      <c r="C4108"/>
      <c r="D4108" s="877"/>
      <c r="E4108"/>
      <c r="F4108"/>
      <c r="G4108"/>
      <c r="H4108"/>
      <c r="I4108"/>
      <c r="J4108"/>
    </row>
    <row r="4109" spans="1:10">
      <c r="A4109"/>
      <c r="B4109"/>
      <c r="C4109"/>
      <c r="D4109" s="877"/>
      <c r="E4109"/>
      <c r="F4109"/>
      <c r="G4109"/>
      <c r="H4109"/>
      <c r="I4109"/>
      <c r="J4109"/>
    </row>
    <row r="4110" spans="1:10">
      <c r="A4110"/>
      <c r="B4110"/>
      <c r="C4110"/>
      <c r="D4110" s="877"/>
      <c r="E4110"/>
      <c r="F4110"/>
      <c r="G4110"/>
      <c r="H4110"/>
      <c r="I4110"/>
      <c r="J4110"/>
    </row>
    <row r="4111" spans="1:10">
      <c r="A4111"/>
      <c r="B4111"/>
      <c r="C4111"/>
      <c r="D4111" s="877"/>
      <c r="E4111"/>
      <c r="F4111"/>
      <c r="G4111"/>
      <c r="H4111"/>
      <c r="I4111"/>
      <c r="J4111"/>
    </row>
    <row r="4112" spans="1:10">
      <c r="A4112"/>
      <c r="B4112"/>
      <c r="C4112"/>
      <c r="D4112" s="877"/>
      <c r="E4112"/>
      <c r="F4112"/>
      <c r="G4112"/>
      <c r="H4112"/>
      <c r="I4112"/>
      <c r="J4112"/>
    </row>
    <row r="4113" spans="1:10">
      <c r="A4113"/>
      <c r="B4113"/>
      <c r="C4113"/>
      <c r="D4113" s="877"/>
      <c r="E4113"/>
      <c r="F4113"/>
      <c r="G4113"/>
      <c r="H4113"/>
      <c r="I4113"/>
      <c r="J4113"/>
    </row>
    <row r="4114" spans="1:10">
      <c r="A4114"/>
      <c r="B4114"/>
      <c r="C4114"/>
      <c r="D4114" s="877"/>
      <c r="E4114"/>
      <c r="F4114"/>
      <c r="G4114"/>
      <c r="H4114"/>
      <c r="I4114"/>
      <c r="J4114"/>
    </row>
    <row r="4115" spans="1:10">
      <c r="A4115"/>
      <c r="B4115"/>
      <c r="C4115"/>
      <c r="D4115" s="877"/>
      <c r="E4115"/>
      <c r="F4115"/>
      <c r="G4115"/>
      <c r="H4115"/>
      <c r="I4115"/>
      <c r="J4115"/>
    </row>
    <row r="4116" spans="1:10">
      <c r="A4116"/>
      <c r="B4116"/>
      <c r="C4116"/>
      <c r="D4116" s="877"/>
      <c r="E4116"/>
      <c r="F4116"/>
      <c r="G4116"/>
      <c r="H4116"/>
      <c r="I4116"/>
      <c r="J4116"/>
    </row>
    <row r="4117" spans="1:10">
      <c r="A4117"/>
      <c r="B4117"/>
      <c r="C4117"/>
      <c r="D4117" s="877"/>
      <c r="E4117"/>
      <c r="F4117"/>
      <c r="G4117"/>
      <c r="H4117"/>
      <c r="I4117"/>
      <c r="J4117"/>
    </row>
    <row r="4118" spans="1:10">
      <c r="A4118"/>
      <c r="B4118"/>
      <c r="C4118"/>
      <c r="D4118" s="877"/>
      <c r="E4118"/>
      <c r="F4118"/>
      <c r="G4118"/>
      <c r="H4118"/>
      <c r="I4118"/>
      <c r="J4118"/>
    </row>
    <row r="4119" spans="1:10">
      <c r="A4119"/>
      <c r="B4119"/>
      <c r="C4119"/>
      <c r="D4119" s="877"/>
      <c r="E4119"/>
      <c r="F4119"/>
      <c r="G4119"/>
      <c r="H4119"/>
      <c r="I4119"/>
      <c r="J4119"/>
    </row>
    <row r="4120" spans="1:10">
      <c r="A4120"/>
      <c r="B4120"/>
      <c r="C4120"/>
      <c r="D4120" s="877"/>
      <c r="E4120"/>
      <c r="F4120"/>
      <c r="G4120"/>
      <c r="H4120"/>
      <c r="I4120"/>
      <c r="J4120"/>
    </row>
    <row r="4121" spans="1:10">
      <c r="A4121"/>
      <c r="B4121"/>
      <c r="C4121"/>
      <c r="D4121" s="877"/>
      <c r="E4121"/>
      <c r="F4121"/>
      <c r="G4121"/>
      <c r="H4121"/>
      <c r="I4121"/>
      <c r="J4121"/>
    </row>
    <row r="4122" spans="1:10">
      <c r="A4122"/>
      <c r="B4122"/>
      <c r="C4122"/>
      <c r="D4122" s="877"/>
      <c r="E4122"/>
      <c r="F4122"/>
      <c r="G4122"/>
      <c r="H4122"/>
      <c r="I4122"/>
      <c r="J4122"/>
    </row>
    <row r="4123" spans="1:10">
      <c r="A4123"/>
      <c r="B4123"/>
      <c r="C4123"/>
      <c r="D4123" s="877"/>
      <c r="E4123"/>
      <c r="F4123"/>
      <c r="G4123"/>
      <c r="H4123"/>
      <c r="I4123"/>
      <c r="J4123"/>
    </row>
    <row r="4124" spans="1:10">
      <c r="A4124"/>
      <c r="B4124"/>
      <c r="C4124"/>
      <c r="D4124" s="877"/>
      <c r="E4124"/>
      <c r="F4124"/>
      <c r="G4124"/>
      <c r="H4124"/>
      <c r="I4124"/>
      <c r="J4124"/>
    </row>
    <row r="4125" spans="1:10">
      <c r="A4125"/>
      <c r="B4125"/>
      <c r="C4125"/>
      <c r="D4125" s="877"/>
      <c r="E4125"/>
      <c r="F4125"/>
      <c r="G4125"/>
      <c r="H4125"/>
      <c r="I4125"/>
      <c r="J4125"/>
    </row>
    <row r="4126" spans="1:10">
      <c r="A4126"/>
      <c r="B4126"/>
      <c r="C4126"/>
      <c r="D4126" s="877"/>
      <c r="E4126"/>
      <c r="F4126"/>
      <c r="G4126"/>
      <c r="H4126"/>
      <c r="I4126"/>
      <c r="J4126"/>
    </row>
    <row r="4127" spans="1:10">
      <c r="A4127"/>
      <c r="B4127"/>
      <c r="C4127"/>
      <c r="D4127" s="877"/>
      <c r="E4127"/>
      <c r="F4127"/>
      <c r="G4127"/>
      <c r="H4127"/>
      <c r="I4127"/>
      <c r="J4127"/>
    </row>
    <row r="4128" spans="1:10">
      <c r="A4128"/>
      <c r="B4128"/>
      <c r="C4128"/>
      <c r="D4128" s="877"/>
      <c r="E4128"/>
      <c r="F4128"/>
      <c r="G4128"/>
      <c r="H4128"/>
      <c r="I4128"/>
      <c r="J4128"/>
    </row>
    <row r="4129" spans="1:10">
      <c r="A4129"/>
      <c r="B4129"/>
      <c r="C4129"/>
      <c r="D4129" s="877"/>
      <c r="E4129"/>
      <c r="F4129"/>
      <c r="G4129"/>
      <c r="H4129"/>
      <c r="I4129"/>
      <c r="J4129"/>
    </row>
    <row r="4130" spans="1:10">
      <c r="A4130"/>
      <c r="B4130"/>
      <c r="C4130"/>
      <c r="D4130" s="877"/>
      <c r="E4130"/>
      <c r="F4130"/>
      <c r="G4130"/>
      <c r="H4130"/>
      <c r="I4130"/>
      <c r="J4130"/>
    </row>
    <row r="4131" spans="1:10">
      <c r="A4131"/>
      <c r="B4131"/>
      <c r="C4131"/>
      <c r="D4131" s="877"/>
      <c r="E4131"/>
      <c r="F4131"/>
      <c r="G4131"/>
      <c r="H4131"/>
      <c r="I4131"/>
      <c r="J4131"/>
    </row>
    <row r="4132" spans="1:10">
      <c r="A4132"/>
      <c r="B4132"/>
      <c r="C4132"/>
      <c r="D4132" s="877"/>
      <c r="E4132"/>
      <c r="F4132"/>
      <c r="G4132"/>
      <c r="H4132"/>
      <c r="I4132"/>
      <c r="J4132"/>
    </row>
    <row r="4133" spans="1:10">
      <c r="A4133"/>
      <c r="B4133"/>
      <c r="C4133"/>
      <c r="D4133" s="877"/>
      <c r="E4133"/>
      <c r="F4133"/>
      <c r="G4133"/>
      <c r="H4133"/>
      <c r="I4133"/>
      <c r="J4133"/>
    </row>
    <row r="4134" spans="1:10">
      <c r="A4134"/>
      <c r="B4134"/>
      <c r="C4134"/>
      <c r="D4134" s="877"/>
      <c r="E4134"/>
      <c r="F4134"/>
      <c r="G4134"/>
      <c r="H4134"/>
      <c r="I4134"/>
      <c r="J4134"/>
    </row>
    <row r="4135" spans="1:10">
      <c r="A4135"/>
      <c r="B4135"/>
      <c r="C4135"/>
      <c r="D4135" s="877"/>
      <c r="E4135"/>
      <c r="F4135"/>
      <c r="G4135"/>
      <c r="H4135"/>
      <c r="I4135"/>
      <c r="J4135"/>
    </row>
    <row r="4136" spans="1:10">
      <c r="A4136"/>
      <c r="B4136"/>
      <c r="C4136"/>
      <c r="D4136" s="877"/>
      <c r="E4136"/>
      <c r="F4136"/>
      <c r="G4136"/>
      <c r="H4136"/>
      <c r="I4136"/>
      <c r="J4136"/>
    </row>
    <row r="4137" spans="1:10">
      <c r="A4137"/>
      <c r="B4137"/>
      <c r="C4137"/>
      <c r="D4137" s="877"/>
      <c r="E4137"/>
      <c r="F4137"/>
      <c r="G4137"/>
      <c r="H4137"/>
      <c r="I4137"/>
      <c r="J4137"/>
    </row>
    <row r="4138" spans="1:10">
      <c r="A4138"/>
      <c r="B4138"/>
      <c r="C4138"/>
      <c r="D4138" s="877"/>
      <c r="E4138"/>
      <c r="F4138"/>
      <c r="G4138"/>
      <c r="H4138"/>
      <c r="I4138"/>
      <c r="J4138"/>
    </row>
    <row r="4139" spans="1:10">
      <c r="A4139"/>
      <c r="B4139"/>
      <c r="C4139"/>
      <c r="D4139" s="877"/>
      <c r="E4139"/>
      <c r="F4139"/>
      <c r="G4139"/>
      <c r="H4139"/>
      <c r="I4139"/>
      <c r="J4139"/>
    </row>
    <row r="4140" spans="1:10">
      <c r="A4140"/>
      <c r="B4140"/>
      <c r="C4140"/>
      <c r="D4140" s="877"/>
      <c r="E4140"/>
      <c r="F4140"/>
      <c r="G4140"/>
      <c r="H4140"/>
      <c r="I4140"/>
      <c r="J4140"/>
    </row>
    <row r="4141" spans="1:10">
      <c r="A4141"/>
      <c r="B4141"/>
      <c r="C4141"/>
      <c r="D4141" s="877"/>
      <c r="E4141"/>
      <c r="F4141"/>
      <c r="G4141"/>
      <c r="H4141"/>
      <c r="I4141"/>
      <c r="J4141"/>
    </row>
    <row r="4142" spans="1:10">
      <c r="A4142"/>
      <c r="B4142"/>
      <c r="C4142"/>
      <c r="D4142" s="877"/>
      <c r="E4142"/>
      <c r="F4142"/>
      <c r="G4142"/>
      <c r="H4142"/>
      <c r="I4142"/>
      <c r="J4142"/>
    </row>
    <row r="4143" spans="1:10">
      <c r="A4143"/>
      <c r="B4143"/>
      <c r="C4143"/>
      <c r="D4143" s="877"/>
      <c r="E4143"/>
      <c r="F4143"/>
      <c r="G4143"/>
      <c r="H4143"/>
      <c r="I4143"/>
      <c r="J4143"/>
    </row>
    <row r="4144" spans="1:10">
      <c r="A4144"/>
      <c r="B4144"/>
      <c r="C4144"/>
      <c r="D4144" s="877"/>
      <c r="E4144"/>
      <c r="F4144"/>
      <c r="G4144"/>
      <c r="H4144"/>
      <c r="I4144"/>
      <c r="J4144"/>
    </row>
    <row r="4145" spans="1:10">
      <c r="A4145"/>
      <c r="B4145"/>
      <c r="C4145"/>
      <c r="D4145" s="877"/>
      <c r="E4145"/>
      <c r="F4145"/>
      <c r="G4145"/>
      <c r="H4145"/>
      <c r="I4145"/>
      <c r="J4145"/>
    </row>
    <row r="4146" spans="1:10">
      <c r="A4146"/>
      <c r="B4146"/>
      <c r="C4146"/>
      <c r="D4146" s="877"/>
      <c r="E4146"/>
      <c r="F4146"/>
      <c r="G4146"/>
      <c r="H4146"/>
      <c r="I4146"/>
      <c r="J4146"/>
    </row>
    <row r="4147" spans="1:10">
      <c r="A4147"/>
      <c r="B4147"/>
      <c r="C4147"/>
      <c r="D4147" s="877"/>
      <c r="E4147"/>
      <c r="F4147"/>
      <c r="G4147"/>
      <c r="H4147"/>
      <c r="I4147"/>
      <c r="J4147"/>
    </row>
    <row r="4148" spans="1:10">
      <c r="A4148"/>
      <c r="B4148"/>
      <c r="C4148"/>
      <c r="D4148" s="877"/>
      <c r="E4148"/>
      <c r="F4148"/>
      <c r="G4148"/>
      <c r="H4148"/>
      <c r="I4148"/>
      <c r="J4148"/>
    </row>
    <row r="4149" spans="1:10">
      <c r="A4149"/>
      <c r="B4149"/>
      <c r="C4149"/>
      <c r="D4149" s="877"/>
      <c r="E4149"/>
      <c r="F4149"/>
      <c r="G4149"/>
      <c r="H4149"/>
      <c r="I4149"/>
      <c r="J4149"/>
    </row>
    <row r="4150" spans="1:10">
      <c r="A4150"/>
      <c r="B4150"/>
      <c r="C4150"/>
      <c r="D4150" s="877"/>
      <c r="E4150"/>
      <c r="F4150"/>
      <c r="G4150"/>
      <c r="H4150"/>
      <c r="I4150"/>
      <c r="J4150"/>
    </row>
    <row r="4151" spans="1:10">
      <c r="A4151"/>
      <c r="B4151"/>
      <c r="C4151"/>
      <c r="D4151" s="877"/>
      <c r="E4151"/>
      <c r="F4151"/>
      <c r="G4151"/>
      <c r="H4151"/>
      <c r="I4151"/>
      <c r="J4151"/>
    </row>
    <row r="4152" spans="1:10">
      <c r="A4152"/>
      <c r="B4152"/>
      <c r="C4152"/>
      <c r="D4152" s="877"/>
      <c r="E4152"/>
      <c r="F4152"/>
      <c r="G4152"/>
      <c r="H4152"/>
      <c r="I4152"/>
      <c r="J4152"/>
    </row>
    <row r="4153" spans="1:10">
      <c r="A4153"/>
      <c r="B4153"/>
      <c r="C4153"/>
      <c r="D4153" s="877"/>
      <c r="E4153"/>
      <c r="F4153"/>
      <c r="G4153"/>
      <c r="H4153"/>
      <c r="I4153"/>
      <c r="J4153"/>
    </row>
    <row r="4154" spans="1:10">
      <c r="A4154"/>
      <c r="B4154"/>
      <c r="C4154"/>
      <c r="D4154" s="877"/>
      <c r="E4154"/>
      <c r="F4154"/>
      <c r="G4154"/>
      <c r="H4154"/>
      <c r="I4154"/>
      <c r="J4154"/>
    </row>
    <row r="4155" spans="1:10">
      <c r="A4155"/>
      <c r="B4155"/>
      <c r="C4155"/>
      <c r="D4155" s="877"/>
      <c r="E4155"/>
      <c r="F4155"/>
      <c r="G4155"/>
      <c r="H4155"/>
      <c r="I4155"/>
      <c r="J4155"/>
    </row>
    <row r="4156" spans="1:10">
      <c r="A4156"/>
      <c r="B4156"/>
      <c r="C4156"/>
      <c r="D4156" s="877"/>
      <c r="E4156"/>
      <c r="F4156"/>
      <c r="G4156"/>
      <c r="H4156"/>
      <c r="I4156"/>
      <c r="J4156"/>
    </row>
    <row r="4157" spans="1:10">
      <c r="A4157"/>
      <c r="B4157"/>
      <c r="C4157"/>
      <c r="D4157" s="877"/>
      <c r="E4157"/>
      <c r="F4157"/>
      <c r="G4157"/>
      <c r="H4157"/>
      <c r="I4157"/>
      <c r="J4157"/>
    </row>
    <row r="4158" spans="1:10">
      <c r="A4158"/>
      <c r="B4158"/>
      <c r="C4158"/>
      <c r="D4158" s="877"/>
      <c r="E4158"/>
      <c r="F4158"/>
      <c r="G4158"/>
      <c r="H4158"/>
      <c r="I4158"/>
      <c r="J4158"/>
    </row>
    <row r="4159" spans="1:10">
      <c r="A4159"/>
      <c r="B4159"/>
      <c r="C4159"/>
      <c r="D4159" s="877"/>
      <c r="E4159"/>
      <c r="F4159"/>
      <c r="G4159"/>
      <c r="H4159"/>
      <c r="I4159"/>
      <c r="J4159"/>
    </row>
    <row r="4160" spans="1:10">
      <c r="A4160"/>
      <c r="B4160"/>
      <c r="C4160"/>
      <c r="D4160" s="877"/>
      <c r="E4160"/>
      <c r="F4160"/>
      <c r="G4160"/>
      <c r="H4160"/>
      <c r="I4160"/>
      <c r="J4160"/>
    </row>
    <row r="4161" spans="1:10">
      <c r="A4161"/>
      <c r="B4161"/>
      <c r="C4161"/>
      <c r="D4161" s="877"/>
      <c r="E4161"/>
      <c r="F4161"/>
      <c r="G4161"/>
      <c r="H4161"/>
      <c r="I4161"/>
      <c r="J4161"/>
    </row>
    <row r="4162" spans="1:10">
      <c r="A4162"/>
      <c r="B4162"/>
      <c r="C4162"/>
      <c r="D4162" s="877"/>
      <c r="E4162"/>
      <c r="F4162"/>
      <c r="G4162"/>
      <c r="H4162"/>
      <c r="I4162"/>
      <c r="J4162"/>
    </row>
    <row r="4163" spans="1:10">
      <c r="A4163"/>
      <c r="B4163"/>
      <c r="C4163"/>
      <c r="D4163" s="877"/>
      <c r="E4163"/>
      <c r="F4163"/>
      <c r="G4163"/>
      <c r="H4163"/>
      <c r="I4163"/>
      <c r="J4163"/>
    </row>
    <row r="4164" spans="1:10">
      <c r="A4164"/>
      <c r="B4164"/>
      <c r="C4164"/>
      <c r="D4164" s="877"/>
      <c r="E4164"/>
      <c r="F4164"/>
      <c r="G4164"/>
      <c r="H4164"/>
      <c r="I4164"/>
      <c r="J4164"/>
    </row>
    <row r="4165" spans="1:10">
      <c r="A4165"/>
      <c r="B4165"/>
      <c r="C4165"/>
      <c r="D4165" s="877"/>
      <c r="E4165"/>
      <c r="F4165"/>
      <c r="G4165"/>
      <c r="H4165"/>
      <c r="I4165"/>
      <c r="J4165"/>
    </row>
    <row r="4166" spans="1:10">
      <c r="A4166"/>
      <c r="B4166"/>
      <c r="C4166"/>
      <c r="D4166" s="877"/>
      <c r="E4166"/>
      <c r="F4166"/>
      <c r="G4166"/>
      <c r="H4166"/>
      <c r="I4166"/>
      <c r="J4166"/>
    </row>
    <row r="4167" spans="1:10">
      <c r="A4167"/>
      <c r="B4167"/>
      <c r="C4167"/>
      <c r="D4167" s="877"/>
      <c r="E4167"/>
      <c r="F4167"/>
      <c r="G4167"/>
      <c r="H4167"/>
      <c r="I4167"/>
      <c r="J4167"/>
    </row>
    <row r="4168" spans="1:10">
      <c r="A4168"/>
      <c r="B4168"/>
      <c r="C4168"/>
      <c r="D4168" s="877"/>
      <c r="E4168"/>
      <c r="F4168"/>
      <c r="G4168"/>
      <c r="H4168"/>
      <c r="I4168"/>
      <c r="J4168"/>
    </row>
    <row r="4169" spans="1:10">
      <c r="A4169"/>
      <c r="B4169"/>
      <c r="C4169"/>
      <c r="D4169" s="877"/>
      <c r="E4169"/>
      <c r="F4169"/>
      <c r="G4169"/>
      <c r="H4169"/>
      <c r="I4169"/>
      <c r="J4169"/>
    </row>
    <row r="4170" spans="1:10">
      <c r="A4170"/>
      <c r="B4170"/>
      <c r="C4170"/>
      <c r="D4170" s="877"/>
      <c r="E4170"/>
      <c r="F4170"/>
      <c r="G4170"/>
      <c r="H4170"/>
      <c r="I4170"/>
      <c r="J4170"/>
    </row>
    <row r="4171" spans="1:10">
      <c r="A4171"/>
      <c r="B4171"/>
      <c r="C4171"/>
      <c r="D4171" s="877"/>
      <c r="E4171"/>
      <c r="F4171"/>
      <c r="G4171"/>
      <c r="H4171"/>
      <c r="I4171"/>
      <c r="J4171"/>
    </row>
    <row r="4172" spans="1:10">
      <c r="A4172"/>
      <c r="B4172"/>
      <c r="C4172"/>
      <c r="D4172" s="877"/>
      <c r="E4172"/>
      <c r="F4172"/>
      <c r="G4172"/>
      <c r="H4172"/>
      <c r="I4172"/>
      <c r="J4172"/>
    </row>
    <row r="4173" spans="1:10">
      <c r="A4173"/>
      <c r="B4173"/>
      <c r="C4173"/>
      <c r="D4173" s="877"/>
      <c r="E4173"/>
      <c r="F4173"/>
      <c r="G4173"/>
      <c r="H4173"/>
      <c r="I4173"/>
      <c r="J4173"/>
    </row>
    <row r="4174" spans="1:10">
      <c r="A4174"/>
      <c r="B4174"/>
      <c r="C4174"/>
      <c r="D4174" s="877"/>
      <c r="E4174"/>
      <c r="F4174"/>
      <c r="G4174"/>
      <c r="H4174"/>
      <c r="I4174"/>
      <c r="J4174"/>
    </row>
    <row r="4175" spans="1:10">
      <c r="A4175"/>
      <c r="B4175"/>
      <c r="C4175"/>
      <c r="D4175" s="877"/>
      <c r="E4175"/>
      <c r="F4175"/>
      <c r="G4175"/>
      <c r="H4175"/>
      <c r="I4175"/>
      <c r="J4175"/>
    </row>
    <row r="4176" spans="1:10">
      <c r="A4176"/>
      <c r="B4176"/>
      <c r="C4176"/>
      <c r="D4176" s="877"/>
      <c r="E4176"/>
      <c r="F4176"/>
      <c r="G4176"/>
      <c r="H4176"/>
      <c r="I4176"/>
      <c r="J4176"/>
    </row>
    <row r="4177" spans="1:10">
      <c r="A4177"/>
      <c r="B4177"/>
      <c r="C4177"/>
      <c r="D4177" s="877"/>
      <c r="E4177"/>
      <c r="F4177"/>
      <c r="G4177"/>
      <c r="H4177"/>
      <c r="I4177"/>
      <c r="J4177"/>
    </row>
    <row r="4178" spans="1:10">
      <c r="A4178"/>
      <c r="B4178"/>
      <c r="C4178"/>
      <c r="D4178" s="877"/>
      <c r="E4178"/>
      <c r="F4178"/>
      <c r="G4178"/>
      <c r="H4178"/>
      <c r="I4178"/>
      <c r="J4178"/>
    </row>
    <row r="4179" spans="1:10">
      <c r="A4179"/>
      <c r="B4179"/>
      <c r="C4179"/>
      <c r="D4179" s="877"/>
      <c r="E4179"/>
      <c r="F4179"/>
      <c r="G4179"/>
      <c r="H4179"/>
      <c r="I4179"/>
      <c r="J4179"/>
    </row>
    <row r="4180" spans="1:10">
      <c r="A4180"/>
      <c r="B4180"/>
      <c r="C4180"/>
      <c r="D4180" s="877"/>
      <c r="E4180"/>
      <c r="F4180"/>
      <c r="G4180"/>
      <c r="H4180"/>
      <c r="I4180"/>
      <c r="J4180"/>
    </row>
    <row r="4181" spans="1:10">
      <c r="A4181"/>
      <c r="B4181"/>
      <c r="C4181"/>
      <c r="D4181" s="877"/>
      <c r="E4181"/>
      <c r="F4181"/>
      <c r="G4181"/>
      <c r="H4181"/>
      <c r="I4181"/>
      <c r="J4181"/>
    </row>
    <row r="4182" spans="1:10">
      <c r="A4182"/>
      <c r="B4182"/>
      <c r="C4182"/>
      <c r="D4182" s="877"/>
      <c r="E4182"/>
      <c r="F4182"/>
      <c r="G4182"/>
      <c r="H4182"/>
      <c r="I4182"/>
      <c r="J4182"/>
    </row>
    <row r="4183" spans="1:10">
      <c r="A4183"/>
      <c r="B4183"/>
      <c r="C4183"/>
      <c r="D4183" s="877"/>
      <c r="E4183"/>
      <c r="F4183"/>
      <c r="G4183"/>
      <c r="H4183"/>
      <c r="I4183"/>
      <c r="J4183"/>
    </row>
    <row r="4184" spans="1:10">
      <c r="A4184"/>
      <c r="B4184"/>
      <c r="C4184"/>
      <c r="D4184" s="877"/>
      <c r="E4184"/>
      <c r="F4184"/>
      <c r="G4184"/>
      <c r="H4184"/>
      <c r="I4184"/>
      <c r="J4184"/>
    </row>
    <row r="4185" spans="1:10">
      <c r="A4185"/>
      <c r="B4185"/>
      <c r="C4185"/>
      <c r="D4185" s="877"/>
      <c r="E4185"/>
      <c r="F4185"/>
      <c r="G4185"/>
      <c r="H4185"/>
      <c r="I4185"/>
      <c r="J4185"/>
    </row>
    <row r="4186" spans="1:10">
      <c r="A4186"/>
      <c r="B4186"/>
      <c r="C4186"/>
      <c r="D4186" s="877"/>
      <c r="E4186"/>
      <c r="F4186"/>
      <c r="G4186"/>
      <c r="H4186"/>
      <c r="I4186"/>
      <c r="J4186"/>
    </row>
    <row r="4187" spans="1:10">
      <c r="A4187"/>
      <c r="B4187"/>
      <c r="C4187"/>
      <c r="D4187" s="877"/>
      <c r="E4187"/>
      <c r="F4187"/>
      <c r="G4187"/>
      <c r="H4187"/>
      <c r="I4187"/>
      <c r="J4187"/>
    </row>
    <row r="4188" spans="1:10">
      <c r="A4188"/>
      <c r="B4188"/>
      <c r="C4188"/>
      <c r="D4188" s="877"/>
      <c r="E4188"/>
      <c r="F4188"/>
      <c r="G4188"/>
      <c r="H4188"/>
      <c r="I4188"/>
      <c r="J4188"/>
    </row>
    <row r="4189" spans="1:10">
      <c r="A4189"/>
      <c r="B4189"/>
      <c r="C4189"/>
      <c r="D4189" s="877"/>
      <c r="E4189"/>
      <c r="F4189"/>
      <c r="G4189"/>
      <c r="H4189"/>
      <c r="I4189"/>
      <c r="J4189"/>
    </row>
    <row r="4190" spans="1:10">
      <c r="A4190"/>
      <c r="B4190"/>
      <c r="C4190"/>
      <c r="D4190" s="877"/>
      <c r="E4190"/>
      <c r="F4190"/>
      <c r="G4190"/>
      <c r="H4190"/>
      <c r="I4190"/>
      <c r="J4190"/>
    </row>
    <row r="4191" spans="1:10">
      <c r="A4191"/>
      <c r="B4191"/>
      <c r="C4191"/>
      <c r="D4191" s="877"/>
      <c r="E4191"/>
      <c r="F4191"/>
      <c r="G4191"/>
      <c r="H4191"/>
      <c r="I4191"/>
      <c r="J4191"/>
    </row>
    <row r="4192" spans="1:10">
      <c r="A4192"/>
      <c r="B4192"/>
      <c r="C4192"/>
      <c r="D4192" s="877"/>
      <c r="E4192"/>
      <c r="F4192"/>
      <c r="G4192"/>
      <c r="H4192"/>
      <c r="I4192"/>
      <c r="J4192"/>
    </row>
    <row r="4193" spans="1:10">
      <c r="A4193"/>
      <c r="B4193"/>
      <c r="C4193"/>
      <c r="D4193" s="877"/>
      <c r="E4193"/>
      <c r="F4193"/>
      <c r="G4193"/>
      <c r="H4193"/>
      <c r="I4193"/>
      <c r="J4193"/>
    </row>
    <row r="4194" spans="1:10">
      <c r="A4194"/>
      <c r="B4194"/>
      <c r="C4194"/>
      <c r="D4194" s="877"/>
      <c r="E4194"/>
      <c r="F4194"/>
      <c r="G4194"/>
      <c r="H4194"/>
      <c r="I4194"/>
      <c r="J4194"/>
    </row>
    <row r="4195" spans="1:10">
      <c r="A4195"/>
      <c r="B4195"/>
      <c r="C4195"/>
      <c r="D4195" s="877"/>
      <c r="E4195"/>
      <c r="F4195"/>
      <c r="G4195"/>
      <c r="H4195"/>
      <c r="I4195"/>
      <c r="J4195"/>
    </row>
    <row r="4196" spans="1:10">
      <c r="A4196"/>
      <c r="B4196"/>
      <c r="C4196"/>
      <c r="D4196" s="877"/>
      <c r="E4196"/>
      <c r="F4196"/>
      <c r="G4196"/>
      <c r="H4196"/>
      <c r="I4196"/>
      <c r="J4196"/>
    </row>
    <row r="4197" spans="1:10">
      <c r="A4197"/>
      <c r="B4197"/>
      <c r="C4197"/>
      <c r="D4197" s="877"/>
      <c r="E4197"/>
      <c r="F4197"/>
      <c r="G4197"/>
      <c r="H4197"/>
      <c r="I4197"/>
      <c r="J4197"/>
    </row>
    <row r="4198" spans="1:10">
      <c r="A4198"/>
      <c r="B4198"/>
      <c r="C4198"/>
      <c r="D4198" s="877"/>
      <c r="E4198"/>
      <c r="F4198"/>
      <c r="G4198"/>
      <c r="H4198"/>
      <c r="I4198"/>
      <c r="J4198"/>
    </row>
    <row r="4199" spans="1:10">
      <c r="A4199"/>
      <c r="B4199"/>
      <c r="C4199"/>
      <c r="D4199" s="877"/>
      <c r="E4199"/>
      <c r="F4199"/>
      <c r="G4199"/>
      <c r="H4199"/>
      <c r="I4199"/>
      <c r="J4199"/>
    </row>
    <row r="4200" spans="1:10">
      <c r="A4200"/>
      <c r="B4200"/>
      <c r="C4200"/>
      <c r="D4200" s="877"/>
      <c r="E4200"/>
      <c r="F4200"/>
      <c r="G4200"/>
      <c r="H4200"/>
      <c r="I4200"/>
      <c r="J4200"/>
    </row>
    <row r="4201" spans="1:10">
      <c r="A4201"/>
      <c r="B4201"/>
      <c r="C4201"/>
      <c r="D4201" s="877"/>
      <c r="E4201"/>
      <c r="F4201"/>
      <c r="G4201"/>
      <c r="H4201"/>
      <c r="I4201"/>
      <c r="J4201"/>
    </row>
    <row r="4202" spans="1:10">
      <c r="A4202"/>
      <c r="B4202"/>
      <c r="C4202"/>
      <c r="D4202" s="877"/>
      <c r="E4202"/>
      <c r="F4202"/>
      <c r="G4202"/>
      <c r="H4202"/>
      <c r="I4202"/>
      <c r="J4202"/>
    </row>
    <row r="4203" spans="1:10">
      <c r="A4203"/>
      <c r="B4203"/>
      <c r="C4203"/>
      <c r="D4203" s="877"/>
      <c r="E4203"/>
      <c r="F4203"/>
      <c r="G4203"/>
      <c r="H4203"/>
      <c r="I4203"/>
      <c r="J4203"/>
    </row>
    <row r="4204" spans="1:10">
      <c r="A4204"/>
      <c r="B4204"/>
      <c r="C4204"/>
      <c r="D4204" s="877"/>
      <c r="E4204"/>
      <c r="F4204"/>
      <c r="G4204"/>
      <c r="H4204"/>
      <c r="I4204"/>
      <c r="J4204"/>
    </row>
    <row r="4205" spans="1:10">
      <c r="A4205"/>
      <c r="B4205"/>
      <c r="C4205"/>
      <c r="D4205" s="877"/>
      <c r="E4205"/>
      <c r="F4205"/>
      <c r="G4205"/>
      <c r="H4205"/>
      <c r="I4205"/>
      <c r="J4205"/>
    </row>
    <row r="4206" spans="1:10">
      <c r="A4206"/>
      <c r="B4206"/>
      <c r="C4206"/>
      <c r="D4206" s="877"/>
      <c r="E4206"/>
      <c r="F4206"/>
      <c r="G4206"/>
      <c r="H4206"/>
      <c r="I4206"/>
      <c r="J4206"/>
    </row>
    <row r="4207" spans="1:10">
      <c r="A4207"/>
      <c r="B4207"/>
      <c r="C4207"/>
      <c r="D4207" s="877"/>
      <c r="E4207"/>
      <c r="F4207"/>
      <c r="G4207"/>
      <c r="H4207"/>
      <c r="I4207"/>
      <c r="J4207"/>
    </row>
    <row r="4208" spans="1:10">
      <c r="A4208"/>
      <c r="B4208"/>
      <c r="C4208"/>
      <c r="D4208" s="877"/>
      <c r="E4208"/>
      <c r="F4208"/>
      <c r="G4208"/>
      <c r="H4208"/>
      <c r="I4208"/>
      <c r="J4208"/>
    </row>
    <row r="4209" spans="1:10">
      <c r="A4209"/>
      <c r="B4209"/>
      <c r="C4209"/>
      <c r="D4209" s="877"/>
      <c r="E4209"/>
      <c r="F4209"/>
      <c r="G4209"/>
      <c r="H4209"/>
      <c r="I4209"/>
      <c r="J4209"/>
    </row>
    <row r="4210" spans="1:10">
      <c r="A4210"/>
      <c r="B4210"/>
      <c r="C4210"/>
      <c r="D4210" s="877"/>
      <c r="E4210"/>
      <c r="F4210"/>
      <c r="G4210"/>
      <c r="H4210"/>
      <c r="I4210"/>
      <c r="J4210"/>
    </row>
    <row r="4211" spans="1:10">
      <c r="A4211"/>
      <c r="B4211"/>
      <c r="C4211"/>
      <c r="D4211" s="877"/>
      <c r="E4211"/>
      <c r="F4211"/>
      <c r="G4211"/>
      <c r="H4211"/>
      <c r="I4211"/>
      <c r="J4211"/>
    </row>
    <row r="4212" spans="1:10">
      <c r="A4212"/>
      <c r="B4212"/>
      <c r="C4212"/>
      <c r="D4212" s="877"/>
      <c r="E4212"/>
      <c r="F4212"/>
      <c r="G4212"/>
      <c r="H4212"/>
      <c r="I4212"/>
      <c r="J4212"/>
    </row>
    <row r="4213" spans="1:10">
      <c r="A4213"/>
      <c r="B4213"/>
      <c r="C4213"/>
      <c r="D4213" s="877"/>
      <c r="E4213"/>
      <c r="F4213"/>
      <c r="G4213"/>
      <c r="H4213"/>
      <c r="I4213"/>
      <c r="J4213"/>
    </row>
    <row r="4214" spans="1:10">
      <c r="A4214"/>
      <c r="B4214"/>
      <c r="C4214"/>
      <c r="D4214" s="877"/>
      <c r="E4214"/>
      <c r="F4214"/>
      <c r="G4214"/>
      <c r="H4214"/>
      <c r="I4214"/>
      <c r="J4214"/>
    </row>
    <row r="4215" spans="1:10">
      <c r="A4215"/>
      <c r="B4215"/>
      <c r="C4215"/>
      <c r="D4215" s="877"/>
      <c r="E4215"/>
      <c r="F4215"/>
      <c r="G4215"/>
      <c r="H4215"/>
      <c r="I4215"/>
      <c r="J4215"/>
    </row>
    <row r="4216" spans="1:10">
      <c r="A4216"/>
      <c r="B4216"/>
      <c r="C4216"/>
      <c r="D4216" s="877"/>
      <c r="E4216"/>
      <c r="F4216"/>
      <c r="G4216"/>
      <c r="H4216"/>
      <c r="I4216"/>
      <c r="J4216"/>
    </row>
  </sheetData>
  <mergeCells count="7">
    <mergeCell ref="A2:J2"/>
    <mergeCell ref="A4:A5"/>
    <mergeCell ref="B4:B5"/>
    <mergeCell ref="C4:D4"/>
    <mergeCell ref="E4:F4"/>
    <mergeCell ref="G4:H4"/>
    <mergeCell ref="I4:J4"/>
  </mergeCells>
  <pageMargins left="0.77" right="0.74803149606299213" top="0.85" bottom="0.7" header="0.85" footer="0.27559055118110237"/>
  <pageSetup paperSize="9" scale="82" fitToHeight="3" orientation="landscape" r:id="rId1"/>
  <headerFooter differentFirst="1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16"/>
  <sheetViews>
    <sheetView zoomScaleNormal="100" workbookViewId="0">
      <pane xSplit="1" ySplit="5" topLeftCell="B6" activePane="bottomRight" state="frozen"/>
      <selection activeCell="K24" sqref="K24"/>
      <selection pane="topRight" activeCell="K24" sqref="K24"/>
      <selection pane="bottomLeft" activeCell="K24" sqref="K24"/>
      <selection pane="bottomRight" activeCell="L90" sqref="L90"/>
    </sheetView>
  </sheetViews>
  <sheetFormatPr defaultRowHeight="12.75"/>
  <cols>
    <col min="1" max="1" width="40.5703125" style="875" customWidth="1"/>
    <col min="2" max="2" width="15.7109375" style="876" customWidth="1"/>
    <col min="3" max="3" width="11.85546875" style="877" customWidth="1"/>
    <col min="4" max="4" width="11.85546875" style="876" customWidth="1"/>
    <col min="5" max="5" width="13.140625" style="876" customWidth="1"/>
    <col min="6" max="6" width="15.28515625" style="876" customWidth="1"/>
    <col min="7" max="8" width="13.140625" style="876" customWidth="1"/>
    <col min="9" max="9" width="10.7109375" style="876" customWidth="1"/>
    <col min="10" max="10" width="15.28515625" style="876" customWidth="1"/>
  </cols>
  <sheetData>
    <row r="2" spans="1:10" ht="15.75">
      <c r="A2" s="970" t="s">
        <v>232</v>
      </c>
      <c r="B2" s="970"/>
      <c r="C2" s="970"/>
      <c r="D2" s="970"/>
      <c r="E2" s="970"/>
      <c r="F2" s="970"/>
      <c r="G2" s="970"/>
      <c r="H2" s="970"/>
      <c r="I2" s="970"/>
      <c r="J2" s="970"/>
    </row>
    <row r="3" spans="1:10">
      <c r="H3" s="878"/>
      <c r="J3" s="878" t="s">
        <v>230</v>
      </c>
    </row>
    <row r="4" spans="1:10" ht="43.5" customHeight="1">
      <c r="A4" s="971"/>
      <c r="B4" s="972" t="s">
        <v>415</v>
      </c>
      <c r="C4" s="973" t="s">
        <v>207</v>
      </c>
      <c r="D4" s="973"/>
      <c r="E4" s="972" t="s">
        <v>233</v>
      </c>
      <c r="F4" s="972"/>
      <c r="G4" s="973" t="s">
        <v>234</v>
      </c>
      <c r="H4" s="973"/>
      <c r="I4" s="972" t="s">
        <v>233</v>
      </c>
      <c r="J4" s="972"/>
    </row>
    <row r="5" spans="1:10" ht="51">
      <c r="A5" s="971"/>
      <c r="B5" s="972"/>
      <c r="C5" s="127" t="s">
        <v>416</v>
      </c>
      <c r="D5" s="127" t="s">
        <v>417</v>
      </c>
      <c r="E5" s="127" t="s">
        <v>235</v>
      </c>
      <c r="F5" s="879" t="s">
        <v>236</v>
      </c>
      <c r="G5" s="127" t="s">
        <v>416</v>
      </c>
      <c r="H5" s="127" t="s">
        <v>417</v>
      </c>
      <c r="I5" s="127" t="s">
        <v>235</v>
      </c>
      <c r="J5" s="879" t="s">
        <v>236</v>
      </c>
    </row>
    <row r="6" spans="1:10" ht="25.5">
      <c r="A6" s="880" t="s">
        <v>418</v>
      </c>
      <c r="B6" s="77">
        <v>33205</v>
      </c>
      <c r="C6" s="77">
        <v>19117.5</v>
      </c>
      <c r="D6" s="77">
        <v>17371.3</v>
      </c>
      <c r="E6" s="881">
        <f>C6/D6*100</f>
        <v>110.05221255749427</v>
      </c>
      <c r="F6" s="881">
        <f>C6/$B6*100</f>
        <v>57.574160517994279</v>
      </c>
      <c r="G6" s="77">
        <v>26534.7</v>
      </c>
      <c r="H6" s="77">
        <v>24721.200000000001</v>
      </c>
      <c r="I6" s="881">
        <f>G6/H6*100</f>
        <v>107.33580894131353</v>
      </c>
      <c r="J6" s="881">
        <f>G6/$B6*100</f>
        <v>79.911760277066719</v>
      </c>
    </row>
    <row r="7" spans="1:10">
      <c r="A7" s="880" t="s">
        <v>237</v>
      </c>
      <c r="B7" s="77">
        <v>33106.5</v>
      </c>
      <c r="C7" s="77">
        <v>19071.099999999999</v>
      </c>
      <c r="D7" s="77">
        <v>17371.3</v>
      </c>
      <c r="E7" s="881">
        <f t="shared" ref="E7:E70" si="0">C7/D7*100</f>
        <v>109.78510531739131</v>
      </c>
      <c r="F7" s="881">
        <f>C7/$B7*100</f>
        <v>57.605304094362133</v>
      </c>
      <c r="G7" s="77">
        <v>26448.1</v>
      </c>
      <c r="H7" s="77">
        <v>24721.200000000001</v>
      </c>
      <c r="I7" s="881">
        <f t="shared" ref="I7:I70" si="1">G7/H7*100</f>
        <v>106.98550232189375</v>
      </c>
      <c r="J7" s="881">
        <f t="shared" ref="J7:J70" si="2">G7/$B7*100</f>
        <v>79.887937414102964</v>
      </c>
    </row>
    <row r="8" spans="1:10" s="590" customFormat="1" ht="17.25" customHeight="1">
      <c r="A8" s="882" t="s">
        <v>0</v>
      </c>
      <c r="B8" s="77">
        <v>40598.5</v>
      </c>
      <c r="C8" s="77">
        <v>21902.2</v>
      </c>
      <c r="D8" s="77">
        <v>19877.3</v>
      </c>
      <c r="E8" s="883">
        <f t="shared" si="0"/>
        <v>110.18699722799374</v>
      </c>
      <c r="F8" s="881">
        <f t="shared" ref="F8:F71" si="3">C8/B8*100</f>
        <v>53.948298582459941</v>
      </c>
      <c r="G8" s="77">
        <v>31113.4</v>
      </c>
      <c r="H8" s="77">
        <v>29447.3</v>
      </c>
      <c r="I8" s="883">
        <f t="shared" si="1"/>
        <v>105.65790412024194</v>
      </c>
      <c r="J8" s="881">
        <f t="shared" si="2"/>
        <v>76.636821557446709</v>
      </c>
    </row>
    <row r="9" spans="1:10">
      <c r="A9" s="884" t="s">
        <v>1</v>
      </c>
      <c r="B9" s="80">
        <v>24788</v>
      </c>
      <c r="C9" s="80">
        <v>26944.3</v>
      </c>
      <c r="D9" s="80">
        <v>24340.9</v>
      </c>
      <c r="E9" s="885">
        <f t="shared" si="0"/>
        <v>110.69557822430558</v>
      </c>
      <c r="F9" s="886">
        <f t="shared" si="3"/>
        <v>108.69896724221397</v>
      </c>
      <c r="G9" s="80">
        <v>25370.3</v>
      </c>
      <c r="H9" s="80">
        <v>23666.2</v>
      </c>
      <c r="I9" s="885">
        <f t="shared" si="1"/>
        <v>107.20056451817359</v>
      </c>
      <c r="J9" s="886">
        <f t="shared" si="2"/>
        <v>102.34912054219782</v>
      </c>
    </row>
    <row r="10" spans="1:10">
      <c r="A10" s="884" t="s">
        <v>2</v>
      </c>
      <c r="B10" s="80">
        <v>21276.2</v>
      </c>
      <c r="C10" s="80">
        <v>19611.5</v>
      </c>
      <c r="D10" s="80">
        <v>17236.400000000001</v>
      </c>
      <c r="E10" s="885">
        <f t="shared" si="0"/>
        <v>113.77955953679421</v>
      </c>
      <c r="F10" s="886">
        <f t="shared" si="3"/>
        <v>92.175764469219118</v>
      </c>
      <c r="G10" s="80">
        <v>22457.599999999999</v>
      </c>
      <c r="H10" s="80">
        <v>20345.8</v>
      </c>
      <c r="I10" s="885">
        <f t="shared" si="1"/>
        <v>110.37953779158352</v>
      </c>
      <c r="J10" s="886">
        <f t="shared" si="2"/>
        <v>105.55268327990899</v>
      </c>
    </row>
    <row r="11" spans="1:10">
      <c r="A11" s="884" t="s">
        <v>3</v>
      </c>
      <c r="B11" s="80">
        <v>23447.7</v>
      </c>
      <c r="C11" s="80">
        <v>19584.400000000001</v>
      </c>
      <c r="D11" s="80">
        <v>17884.3</v>
      </c>
      <c r="E11" s="885">
        <f t="shared" si="0"/>
        <v>109.50610311837758</v>
      </c>
      <c r="F11" s="886">
        <f t="shared" si="3"/>
        <v>83.523757127564764</v>
      </c>
      <c r="G11" s="80">
        <v>27630.2</v>
      </c>
      <c r="H11" s="80">
        <v>27768.1</v>
      </c>
      <c r="I11" s="885">
        <f t="shared" si="1"/>
        <v>99.503386980023848</v>
      </c>
      <c r="J11" s="886">
        <f t="shared" si="2"/>
        <v>117.83757042268539</v>
      </c>
    </row>
    <row r="12" spans="1:10">
      <c r="A12" s="887" t="s">
        <v>238</v>
      </c>
      <c r="B12" s="80">
        <v>24524.1</v>
      </c>
      <c r="C12" s="80">
        <v>20163.900000000001</v>
      </c>
      <c r="D12" s="80">
        <v>18270</v>
      </c>
      <c r="E12" s="885">
        <f t="shared" si="0"/>
        <v>110.36617405582925</v>
      </c>
      <c r="F12" s="886">
        <f t="shared" si="3"/>
        <v>82.220754278444474</v>
      </c>
      <c r="G12" s="80">
        <v>22840.2</v>
      </c>
      <c r="H12" s="80">
        <v>20883</v>
      </c>
      <c r="I12" s="888">
        <f t="shared" si="1"/>
        <v>109.37221663554087</v>
      </c>
      <c r="J12" s="886">
        <f t="shared" si="2"/>
        <v>93.133692979558887</v>
      </c>
    </row>
    <row r="13" spans="1:10">
      <c r="A13" s="887" t="s">
        <v>4</v>
      </c>
      <c r="B13" s="80">
        <v>20709</v>
      </c>
      <c r="C13" s="80">
        <v>14926.6</v>
      </c>
      <c r="D13" s="80">
        <v>14252.2</v>
      </c>
      <c r="E13" s="885">
        <f t="shared" si="0"/>
        <v>104.73190103983947</v>
      </c>
      <c r="F13" s="886">
        <f t="shared" si="3"/>
        <v>72.077840552416831</v>
      </c>
      <c r="G13" s="80">
        <v>18062.900000000001</v>
      </c>
      <c r="H13" s="80">
        <v>16241.2</v>
      </c>
      <c r="I13" s="888">
        <f t="shared" si="1"/>
        <v>111.21653572396129</v>
      </c>
      <c r="J13" s="886">
        <f t="shared" si="2"/>
        <v>87.222463663141639</v>
      </c>
    </row>
    <row r="14" spans="1:10">
      <c r="A14" s="887" t="s">
        <v>5</v>
      </c>
      <c r="B14" s="80">
        <v>28817.200000000001</v>
      </c>
      <c r="C14" s="80">
        <v>22248.400000000001</v>
      </c>
      <c r="D14" s="80">
        <v>21237.3</v>
      </c>
      <c r="E14" s="885">
        <f t="shared" si="0"/>
        <v>104.76096302260646</v>
      </c>
      <c r="F14" s="886">
        <f t="shared" si="3"/>
        <v>77.205280179892569</v>
      </c>
      <c r="G14" s="80">
        <v>31388.2</v>
      </c>
      <c r="H14" s="80">
        <v>28876.400000000001</v>
      </c>
      <c r="I14" s="888">
        <f t="shared" si="1"/>
        <v>108.69845271571248</v>
      </c>
      <c r="J14" s="886">
        <f t="shared" si="2"/>
        <v>108.92175506294852</v>
      </c>
    </row>
    <row r="15" spans="1:10">
      <c r="A15" s="887" t="s">
        <v>6</v>
      </c>
      <c r="B15" s="80">
        <v>21354.799999999999</v>
      </c>
      <c r="C15" s="80">
        <v>14959.8</v>
      </c>
      <c r="D15" s="80">
        <v>14803.9</v>
      </c>
      <c r="E15" s="885">
        <f t="shared" si="0"/>
        <v>101.05310087206749</v>
      </c>
      <c r="F15" s="886">
        <f t="shared" si="3"/>
        <v>70.053571094086578</v>
      </c>
      <c r="G15" s="80">
        <v>17762.400000000001</v>
      </c>
      <c r="H15" s="80">
        <v>16711.7</v>
      </c>
      <c r="I15" s="888">
        <f t="shared" si="1"/>
        <v>106.28721195330218</v>
      </c>
      <c r="J15" s="886">
        <f t="shared" si="2"/>
        <v>83.177552587708618</v>
      </c>
    </row>
    <row r="16" spans="1:10">
      <c r="A16" s="887" t="s">
        <v>86</v>
      </c>
      <c r="B16" s="80">
        <v>23300.799999999999</v>
      </c>
      <c r="C16" s="80">
        <v>21638.2</v>
      </c>
      <c r="D16" s="80">
        <v>19884.099999999999</v>
      </c>
      <c r="E16" s="885">
        <f t="shared" si="0"/>
        <v>108.82162129540689</v>
      </c>
      <c r="F16" s="886">
        <f t="shared" si="3"/>
        <v>92.864622673899618</v>
      </c>
      <c r="G16" s="80">
        <v>21540</v>
      </c>
      <c r="H16" s="80">
        <v>19995.400000000001</v>
      </c>
      <c r="I16" s="888">
        <f t="shared" si="1"/>
        <v>107.7247766986407</v>
      </c>
      <c r="J16" s="886">
        <f t="shared" si="2"/>
        <v>92.443177916638049</v>
      </c>
    </row>
    <row r="17" spans="1:10">
      <c r="A17" s="887" t="s">
        <v>7</v>
      </c>
      <c r="B17" s="80">
        <v>23860.7</v>
      </c>
      <c r="C17" s="80">
        <v>21183.4</v>
      </c>
      <c r="D17" s="80">
        <v>19219.900000000001</v>
      </c>
      <c r="E17" s="885">
        <f t="shared" si="0"/>
        <v>110.21597406854353</v>
      </c>
      <c r="F17" s="886">
        <f t="shared" si="3"/>
        <v>88.779457434190959</v>
      </c>
      <c r="G17" s="80">
        <v>25442.2</v>
      </c>
      <c r="H17" s="80">
        <v>23481.8</v>
      </c>
      <c r="I17" s="888">
        <f t="shared" si="1"/>
        <v>108.34859337870182</v>
      </c>
      <c r="J17" s="886">
        <f t="shared" si="2"/>
        <v>106.62805366146006</v>
      </c>
    </row>
    <row r="18" spans="1:10">
      <c r="A18" s="887" t="s">
        <v>239</v>
      </c>
      <c r="B18" s="80">
        <v>39421.5</v>
      </c>
      <c r="C18" s="80">
        <v>32342.799999999999</v>
      </c>
      <c r="D18" s="80">
        <v>30075</v>
      </c>
      <c r="E18" s="885">
        <f t="shared" si="0"/>
        <v>107.54048212801331</v>
      </c>
      <c r="F18" s="886">
        <f t="shared" si="3"/>
        <v>82.043554912928215</v>
      </c>
      <c r="G18" s="80">
        <v>40664</v>
      </c>
      <c r="H18" s="80">
        <v>38768.699999999997</v>
      </c>
      <c r="I18" s="888">
        <f t="shared" si="1"/>
        <v>104.88873756406588</v>
      </c>
      <c r="J18" s="886">
        <f t="shared" si="2"/>
        <v>103.15183339040878</v>
      </c>
    </row>
    <row r="19" spans="1:10">
      <c r="A19" s="887" t="s">
        <v>8</v>
      </c>
      <c r="B19" s="80">
        <v>21189.8</v>
      </c>
      <c r="C19" s="80">
        <v>19240.400000000001</v>
      </c>
      <c r="D19" s="80">
        <v>17311.400000000001</v>
      </c>
      <c r="E19" s="885">
        <f t="shared" si="0"/>
        <v>111.142946266622</v>
      </c>
      <c r="F19" s="886">
        <f t="shared" si="3"/>
        <v>90.800290705905681</v>
      </c>
      <c r="G19" s="80">
        <v>20504.7</v>
      </c>
      <c r="H19" s="80">
        <v>18756.400000000001</v>
      </c>
      <c r="I19" s="888">
        <f t="shared" si="1"/>
        <v>109.32108506962956</v>
      </c>
      <c r="J19" s="886">
        <f t="shared" si="2"/>
        <v>96.766840649746584</v>
      </c>
    </row>
    <row r="20" spans="1:10">
      <c r="A20" s="887" t="s">
        <v>9</v>
      </c>
      <c r="B20" s="80">
        <v>24887.9</v>
      </c>
      <c r="C20" s="80">
        <v>19484.900000000001</v>
      </c>
      <c r="D20" s="80">
        <v>17401.400000000001</v>
      </c>
      <c r="E20" s="885">
        <f t="shared" si="0"/>
        <v>111.97317457216084</v>
      </c>
      <c r="F20" s="886">
        <f t="shared" si="3"/>
        <v>78.290655298357834</v>
      </c>
      <c r="G20" s="80">
        <v>20658.599999999999</v>
      </c>
      <c r="H20" s="80">
        <v>19030.900000000001</v>
      </c>
      <c r="I20" s="888">
        <f t="shared" si="1"/>
        <v>108.55293233635823</v>
      </c>
      <c r="J20" s="886">
        <f t="shared" si="2"/>
        <v>83.00660160158148</v>
      </c>
    </row>
    <row r="21" spans="1:10">
      <c r="A21" s="887" t="s">
        <v>10</v>
      </c>
      <c r="B21" s="80">
        <v>22593.8</v>
      </c>
      <c r="C21" s="80">
        <v>13127.7</v>
      </c>
      <c r="D21" s="80">
        <v>11686</v>
      </c>
      <c r="E21" s="885">
        <f t="shared" si="0"/>
        <v>112.33698442580867</v>
      </c>
      <c r="F21" s="886">
        <f t="shared" si="3"/>
        <v>58.103107932264606</v>
      </c>
      <c r="G21" s="80">
        <v>19181</v>
      </c>
      <c r="H21" s="80">
        <v>17304</v>
      </c>
      <c r="I21" s="888">
        <f t="shared" si="1"/>
        <v>110.84720295885344</v>
      </c>
      <c r="J21" s="886">
        <f t="shared" si="2"/>
        <v>84.894971186785767</v>
      </c>
    </row>
    <row r="22" spans="1:10">
      <c r="A22" s="887" t="s">
        <v>11</v>
      </c>
      <c r="B22" s="80">
        <v>21205.1</v>
      </c>
      <c r="C22" s="80">
        <v>22173.200000000001</v>
      </c>
      <c r="D22" s="80">
        <v>19337</v>
      </c>
      <c r="E22" s="885">
        <f t="shared" si="0"/>
        <v>114.66721828618711</v>
      </c>
      <c r="F22" s="886">
        <f t="shared" si="3"/>
        <v>104.56541115109101</v>
      </c>
      <c r="G22" s="80">
        <v>19192.8</v>
      </c>
      <c r="H22" s="80">
        <v>17677</v>
      </c>
      <c r="I22" s="888">
        <f t="shared" si="1"/>
        <v>108.5749844430616</v>
      </c>
      <c r="J22" s="886">
        <f t="shared" si="2"/>
        <v>90.510301767027741</v>
      </c>
    </row>
    <row r="23" spans="1:10">
      <c r="A23" s="887" t="s">
        <v>12</v>
      </c>
      <c r="B23" s="80">
        <v>24234.9</v>
      </c>
      <c r="C23" s="80">
        <v>15507.1</v>
      </c>
      <c r="D23" s="80">
        <v>14456.5</v>
      </c>
      <c r="E23" s="885">
        <f t="shared" si="0"/>
        <v>107.26731919897625</v>
      </c>
      <c r="F23" s="886">
        <f t="shared" si="3"/>
        <v>63.986647355673007</v>
      </c>
      <c r="G23" s="80">
        <v>24671.200000000001</v>
      </c>
      <c r="H23" s="80">
        <v>22809</v>
      </c>
      <c r="I23" s="888">
        <f t="shared" si="1"/>
        <v>108.16432110131966</v>
      </c>
      <c r="J23" s="886">
        <f t="shared" si="2"/>
        <v>101.80029626695386</v>
      </c>
    </row>
    <row r="24" spans="1:10">
      <c r="A24" s="887" t="s">
        <v>13</v>
      </c>
      <c r="B24" s="80">
        <v>26838</v>
      </c>
      <c r="C24" s="80">
        <v>19816</v>
      </c>
      <c r="D24" s="80">
        <v>18390.400000000001</v>
      </c>
      <c r="E24" s="885">
        <f t="shared" si="0"/>
        <v>107.7518705411519</v>
      </c>
      <c r="F24" s="886">
        <f t="shared" si="3"/>
        <v>73.835606229972427</v>
      </c>
      <c r="G24" s="80">
        <v>25923.8</v>
      </c>
      <c r="H24" s="80">
        <v>24734.799999999999</v>
      </c>
      <c r="I24" s="888">
        <f t="shared" si="1"/>
        <v>104.80699257725956</v>
      </c>
      <c r="J24" s="886">
        <f t="shared" si="2"/>
        <v>96.593635889410535</v>
      </c>
    </row>
    <row r="25" spans="1:10">
      <c r="A25" s="887" t="s">
        <v>14</v>
      </c>
      <c r="B25" s="80">
        <v>25966.400000000001</v>
      </c>
      <c r="C25" s="80">
        <v>20040.3</v>
      </c>
      <c r="D25" s="80">
        <v>17915.7</v>
      </c>
      <c r="E25" s="885">
        <f t="shared" si="0"/>
        <v>111.8588723856729</v>
      </c>
      <c r="F25" s="886">
        <f t="shared" si="3"/>
        <v>77.177814406309693</v>
      </c>
      <c r="G25" s="80">
        <v>24375.9</v>
      </c>
      <c r="H25" s="80">
        <v>23089</v>
      </c>
      <c r="I25" s="888">
        <f t="shared" si="1"/>
        <v>105.57364978994327</v>
      </c>
      <c r="J25" s="886">
        <f t="shared" si="2"/>
        <v>93.87477663441986</v>
      </c>
    </row>
    <row r="26" spans="1:10">
      <c r="A26" s="887" t="s">
        <v>240</v>
      </c>
      <c r="B26" s="80">
        <v>62074</v>
      </c>
      <c r="C26" s="80">
        <v>40775</v>
      </c>
      <c r="D26" s="80">
        <v>38556.800000000003</v>
      </c>
      <c r="E26" s="885">
        <f t="shared" si="0"/>
        <v>105.75307079425677</v>
      </c>
      <c r="F26" s="886">
        <f t="shared" si="3"/>
        <v>65.687727550987532</v>
      </c>
      <c r="G26" s="80">
        <v>53061.8</v>
      </c>
      <c r="H26" s="80">
        <v>49757.1</v>
      </c>
      <c r="I26" s="888">
        <f t="shared" si="1"/>
        <v>106.6416652095882</v>
      </c>
      <c r="J26" s="886">
        <f t="shared" si="2"/>
        <v>85.481522054322269</v>
      </c>
    </row>
    <row r="27" spans="1:10" s="590" customFormat="1" ht="30" customHeight="1">
      <c r="A27" s="889" t="s">
        <v>15</v>
      </c>
      <c r="B27" s="77">
        <v>36668.699999999997</v>
      </c>
      <c r="C27" s="77">
        <v>24092.400000000001</v>
      </c>
      <c r="D27" s="77">
        <v>22123.8</v>
      </c>
      <c r="E27" s="883">
        <f t="shared" si="0"/>
        <v>108.89810972798526</v>
      </c>
      <c r="F27" s="881">
        <f t="shared" si="3"/>
        <v>65.702901929983895</v>
      </c>
      <c r="G27" s="77">
        <v>33359.199999999997</v>
      </c>
      <c r="H27" s="77">
        <v>30749.8</v>
      </c>
      <c r="I27" s="890">
        <f t="shared" si="1"/>
        <v>108.48590885143967</v>
      </c>
      <c r="J27" s="881">
        <f t="shared" si="2"/>
        <v>90.974591409021869</v>
      </c>
    </row>
    <row r="28" spans="1:10">
      <c r="A28" s="887" t="s">
        <v>16</v>
      </c>
      <c r="B28" s="80">
        <v>29747</v>
      </c>
      <c r="C28" s="80">
        <v>27262.2</v>
      </c>
      <c r="D28" s="80">
        <v>25109.200000000001</v>
      </c>
      <c r="E28" s="885">
        <f t="shared" si="0"/>
        <v>108.57454638140602</v>
      </c>
      <c r="F28" s="886">
        <f t="shared" si="3"/>
        <v>91.646888761891958</v>
      </c>
      <c r="G28" s="80">
        <v>22944.7</v>
      </c>
      <c r="H28" s="80">
        <v>21826.5</v>
      </c>
      <c r="I28" s="888">
        <f t="shared" si="1"/>
        <v>105.12313013996749</v>
      </c>
      <c r="J28" s="886">
        <f t="shared" si="2"/>
        <v>77.13282011631425</v>
      </c>
    </row>
    <row r="29" spans="1:10">
      <c r="A29" s="887" t="s">
        <v>17</v>
      </c>
      <c r="B29" s="80">
        <v>39887.5</v>
      </c>
      <c r="C29" s="80">
        <v>24543.200000000001</v>
      </c>
      <c r="D29" s="80">
        <v>22461.7</v>
      </c>
      <c r="E29" s="885">
        <f t="shared" si="0"/>
        <v>109.26688540938576</v>
      </c>
      <c r="F29" s="886">
        <f t="shared" si="3"/>
        <v>61.531056095267942</v>
      </c>
      <c r="G29" s="80">
        <v>29394.799999999999</v>
      </c>
      <c r="H29" s="80">
        <v>27033.9</v>
      </c>
      <c r="I29" s="888">
        <f t="shared" si="1"/>
        <v>108.73310917033798</v>
      </c>
      <c r="J29" s="886">
        <f t="shared" si="2"/>
        <v>73.694265120651835</v>
      </c>
    </row>
    <row r="30" spans="1:10">
      <c r="A30" s="887" t="s">
        <v>241</v>
      </c>
      <c r="B30" s="80">
        <v>37438.9</v>
      </c>
      <c r="C30" s="80">
        <v>25958.5</v>
      </c>
      <c r="D30" s="80">
        <v>22673.3</v>
      </c>
      <c r="E30" s="885">
        <f t="shared" si="0"/>
        <v>114.48928916390643</v>
      </c>
      <c r="F30" s="886">
        <f t="shared" si="3"/>
        <v>69.335637532085599</v>
      </c>
      <c r="G30" s="80">
        <v>28065.4</v>
      </c>
      <c r="H30" s="80">
        <v>25773.3</v>
      </c>
      <c r="I30" s="888">
        <f t="shared" si="1"/>
        <v>108.89331207101924</v>
      </c>
      <c r="J30" s="886">
        <f t="shared" si="2"/>
        <v>74.963206718146097</v>
      </c>
    </row>
    <row r="31" spans="1:10">
      <c r="A31" s="887" t="s">
        <v>18</v>
      </c>
      <c r="B31" s="80">
        <v>26904.1</v>
      </c>
      <c r="C31" s="80">
        <v>22316.9</v>
      </c>
      <c r="D31" s="80">
        <v>20094.099999999999</v>
      </c>
      <c r="E31" s="885">
        <f t="shared" si="0"/>
        <v>111.0619535087414</v>
      </c>
      <c r="F31" s="886">
        <f t="shared" si="3"/>
        <v>82.949810623659602</v>
      </c>
      <c r="G31" s="80">
        <v>21973.599999999999</v>
      </c>
      <c r="H31" s="80">
        <v>22144.5</v>
      </c>
      <c r="I31" s="888">
        <f t="shared" si="1"/>
        <v>99.228250807198165</v>
      </c>
      <c r="J31" s="886">
        <f t="shared" si="2"/>
        <v>81.673796930579357</v>
      </c>
    </row>
    <row r="32" spans="1:10">
      <c r="A32" s="887" t="s">
        <v>19</v>
      </c>
      <c r="B32" s="80">
        <v>27851.7</v>
      </c>
      <c r="C32" s="80">
        <v>23881.8</v>
      </c>
      <c r="D32" s="80">
        <v>20227.7</v>
      </c>
      <c r="E32" s="885">
        <f t="shared" si="0"/>
        <v>118.06483188894437</v>
      </c>
      <c r="F32" s="886">
        <f t="shared" si="3"/>
        <v>85.746291967815253</v>
      </c>
      <c r="G32" s="80">
        <v>19920.900000000001</v>
      </c>
      <c r="H32" s="80">
        <v>18837.3</v>
      </c>
      <c r="I32" s="888">
        <f t="shared" si="1"/>
        <v>105.75241674762307</v>
      </c>
      <c r="J32" s="886">
        <f t="shared" si="2"/>
        <v>71.524897941597814</v>
      </c>
    </row>
    <row r="33" spans="1:10">
      <c r="A33" s="887" t="s">
        <v>20</v>
      </c>
      <c r="B33" s="80">
        <v>33356.9</v>
      </c>
      <c r="C33" s="80">
        <v>28530.3</v>
      </c>
      <c r="D33" s="80">
        <v>26550.3</v>
      </c>
      <c r="E33" s="885">
        <f t="shared" si="0"/>
        <v>107.45754285262315</v>
      </c>
      <c r="F33" s="886">
        <f t="shared" si="3"/>
        <v>85.530429985999888</v>
      </c>
      <c r="G33" s="80">
        <v>45801.9</v>
      </c>
      <c r="H33" s="80">
        <v>41292.5</v>
      </c>
      <c r="I33" s="888">
        <f t="shared" si="1"/>
        <v>110.9206272325483</v>
      </c>
      <c r="J33" s="886">
        <f t="shared" si="2"/>
        <v>137.30862280367779</v>
      </c>
    </row>
    <row r="34" spans="1:10">
      <c r="A34" s="887" t="s">
        <v>21</v>
      </c>
      <c r="B34" s="80">
        <v>44316.1</v>
      </c>
      <c r="C34" s="80">
        <v>26131.4</v>
      </c>
      <c r="D34" s="80">
        <v>25688</v>
      </c>
      <c r="E34" s="885">
        <f t="shared" si="0"/>
        <v>101.72609778885082</v>
      </c>
      <c r="F34" s="886">
        <f t="shared" si="3"/>
        <v>58.965928861068548</v>
      </c>
      <c r="G34" s="80">
        <v>23964.6</v>
      </c>
      <c r="H34" s="80">
        <v>20871.599999999999</v>
      </c>
      <c r="I34" s="888">
        <f t="shared" si="1"/>
        <v>114.81918012993732</v>
      </c>
      <c r="J34" s="886">
        <f t="shared" si="2"/>
        <v>54.076509440135759</v>
      </c>
    </row>
    <row r="35" spans="1:10">
      <c r="A35" s="887" t="s">
        <v>22</v>
      </c>
      <c r="B35" s="80">
        <v>25774.400000000001</v>
      </c>
      <c r="C35" s="80">
        <v>17270.3</v>
      </c>
      <c r="D35" s="80">
        <v>15368</v>
      </c>
      <c r="E35" s="885">
        <f t="shared" si="0"/>
        <v>112.3783185840708</v>
      </c>
      <c r="F35" s="886">
        <f t="shared" si="3"/>
        <v>67.005633496803014</v>
      </c>
      <c r="G35" s="80">
        <v>24472.5</v>
      </c>
      <c r="H35" s="80">
        <v>22979.3</v>
      </c>
      <c r="I35" s="888">
        <f t="shared" si="1"/>
        <v>106.49802213296316</v>
      </c>
      <c r="J35" s="886">
        <f t="shared" si="2"/>
        <v>94.948863989074425</v>
      </c>
    </row>
    <row r="36" spans="1:10">
      <c r="A36" s="887" t="s">
        <v>23</v>
      </c>
      <c r="B36" s="80">
        <v>21096.3</v>
      </c>
      <c r="C36" s="80">
        <v>14741.4</v>
      </c>
      <c r="D36" s="80">
        <v>12921</v>
      </c>
      <c r="E36" s="885">
        <f t="shared" si="0"/>
        <v>114.08869282563271</v>
      </c>
      <c r="F36" s="886">
        <f t="shared" si="3"/>
        <v>69.876708237937464</v>
      </c>
      <c r="G36" s="80">
        <v>17202.900000000001</v>
      </c>
      <c r="H36" s="80">
        <v>15441.1</v>
      </c>
      <c r="I36" s="888">
        <f t="shared" si="1"/>
        <v>111.40980888667258</v>
      </c>
      <c r="J36" s="886">
        <f t="shared" si="2"/>
        <v>81.544631049046529</v>
      </c>
    </row>
    <row r="37" spans="1:10">
      <c r="A37" s="887" t="s">
        <v>242</v>
      </c>
      <c r="B37" s="80">
        <v>42322.400000000001</v>
      </c>
      <c r="C37" s="80">
        <v>30611.7</v>
      </c>
      <c r="D37" s="80">
        <v>30553.200000000001</v>
      </c>
      <c r="E37" s="885">
        <f t="shared" si="0"/>
        <v>100.1914693059974</v>
      </c>
      <c r="F37" s="886">
        <f t="shared" si="3"/>
        <v>72.329782810048584</v>
      </c>
      <c r="G37" s="80">
        <v>50222</v>
      </c>
      <c r="H37" s="80">
        <v>45580.7</v>
      </c>
      <c r="I37" s="888">
        <f t="shared" si="1"/>
        <v>110.18259921414109</v>
      </c>
      <c r="J37" s="886">
        <f t="shared" si="2"/>
        <v>118.66529308356803</v>
      </c>
    </row>
    <row r="38" spans="1:10" s="590" customFormat="1">
      <c r="A38" s="891" t="s">
        <v>24</v>
      </c>
      <c r="B38" s="77">
        <v>24688.400000000001</v>
      </c>
      <c r="C38" s="77">
        <v>19469</v>
      </c>
      <c r="D38" s="77">
        <v>17582.900000000001</v>
      </c>
      <c r="E38" s="883">
        <f t="shared" si="0"/>
        <v>110.72689943069688</v>
      </c>
      <c r="F38" s="881">
        <f t="shared" si="3"/>
        <v>78.858897295896043</v>
      </c>
      <c r="G38" s="77">
        <v>23224.400000000001</v>
      </c>
      <c r="H38" s="77">
        <v>21420.9</v>
      </c>
      <c r="I38" s="890">
        <f t="shared" si="1"/>
        <v>108.41934745972392</v>
      </c>
      <c r="J38" s="881">
        <f t="shared" si="2"/>
        <v>94.070089596733681</v>
      </c>
    </row>
    <row r="39" spans="1:10">
      <c r="A39" s="887" t="s">
        <v>25</v>
      </c>
      <c r="B39" s="80">
        <v>21299.5</v>
      </c>
      <c r="C39" s="80">
        <v>17205.400000000001</v>
      </c>
      <c r="D39" s="80">
        <v>16190.9</v>
      </c>
      <c r="E39" s="885">
        <f t="shared" si="0"/>
        <v>106.26586539352354</v>
      </c>
      <c r="F39" s="886">
        <f t="shared" si="3"/>
        <v>80.778422028686123</v>
      </c>
      <c r="G39" s="80">
        <v>18133</v>
      </c>
      <c r="H39" s="80">
        <v>16858.8</v>
      </c>
      <c r="I39" s="888">
        <f t="shared" si="1"/>
        <v>107.55807056255486</v>
      </c>
      <c r="J39" s="886">
        <f t="shared" si="2"/>
        <v>85.133453836944526</v>
      </c>
    </row>
    <row r="40" spans="1:10">
      <c r="A40" s="887" t="s">
        <v>29</v>
      </c>
      <c r="B40" s="80">
        <v>19563</v>
      </c>
      <c r="C40" s="80">
        <v>9845</v>
      </c>
      <c r="D40" s="80">
        <v>9046.4</v>
      </c>
      <c r="E40" s="885">
        <f t="shared" si="0"/>
        <v>108.82782101167317</v>
      </c>
      <c r="F40" s="886">
        <f t="shared" si="3"/>
        <v>50.324592342687723</v>
      </c>
      <c r="G40" s="80">
        <v>14893.3</v>
      </c>
      <c r="H40" s="80">
        <v>13620.3</v>
      </c>
      <c r="I40" s="888">
        <f t="shared" si="1"/>
        <v>109.34634332577109</v>
      </c>
      <c r="J40" s="886">
        <f t="shared" si="2"/>
        <v>76.129939170883816</v>
      </c>
    </row>
    <row r="41" spans="1:10">
      <c r="A41" s="887" t="s">
        <v>32</v>
      </c>
      <c r="B41" s="80">
        <v>26162.400000000001</v>
      </c>
      <c r="C41" s="80">
        <v>22027.1</v>
      </c>
      <c r="D41" s="80">
        <v>19720.400000000001</v>
      </c>
      <c r="E41" s="885">
        <f t="shared" si="0"/>
        <v>111.69702440112775</v>
      </c>
      <c r="F41" s="886">
        <f t="shared" si="3"/>
        <v>84.193728404121941</v>
      </c>
      <c r="G41" s="80">
        <v>24001</v>
      </c>
      <c r="H41" s="80">
        <v>22097.3</v>
      </c>
      <c r="I41" s="888">
        <f t="shared" si="1"/>
        <v>108.61507967036697</v>
      </c>
      <c r="J41" s="886">
        <f t="shared" si="2"/>
        <v>91.738525517536615</v>
      </c>
    </row>
    <row r="42" spans="1:10">
      <c r="A42" s="887" t="s">
        <v>34</v>
      </c>
      <c r="B42" s="80">
        <v>24933.9</v>
      </c>
      <c r="C42" s="80">
        <v>14061.7</v>
      </c>
      <c r="D42" s="80">
        <v>12508.5</v>
      </c>
      <c r="E42" s="885">
        <f t="shared" si="0"/>
        <v>112.41715633369309</v>
      </c>
      <c r="F42" s="886">
        <f t="shared" si="3"/>
        <v>56.395910788123807</v>
      </c>
      <c r="G42" s="80">
        <v>12625.3</v>
      </c>
      <c r="H42" s="80">
        <v>11694.1</v>
      </c>
      <c r="I42" s="888">
        <f t="shared" si="1"/>
        <v>107.96298988378754</v>
      </c>
      <c r="J42" s="886">
        <f t="shared" si="2"/>
        <v>50.635079149270666</v>
      </c>
    </row>
    <row r="43" spans="1:10">
      <c r="A43" s="887" t="s">
        <v>35</v>
      </c>
      <c r="B43" s="80">
        <v>23455</v>
      </c>
      <c r="C43" s="80">
        <v>15640</v>
      </c>
      <c r="D43" s="80">
        <v>14556.3</v>
      </c>
      <c r="E43" s="885">
        <f t="shared" si="0"/>
        <v>107.4448864065731</v>
      </c>
      <c r="F43" s="886">
        <f t="shared" si="3"/>
        <v>66.68087827755275</v>
      </c>
      <c r="G43" s="80">
        <v>21201.1</v>
      </c>
      <c r="H43" s="80">
        <v>19356.5</v>
      </c>
      <c r="I43" s="888">
        <f t="shared" si="1"/>
        <v>109.52961537468033</v>
      </c>
      <c r="J43" s="886">
        <f t="shared" si="2"/>
        <v>90.390535067149855</v>
      </c>
    </row>
    <row r="44" spans="1:10">
      <c r="A44" s="887" t="s">
        <v>36</v>
      </c>
      <c r="B44" s="80">
        <v>24015.7</v>
      </c>
      <c r="C44" s="80">
        <v>18167.400000000001</v>
      </c>
      <c r="D44" s="80">
        <v>16601.5</v>
      </c>
      <c r="E44" s="885">
        <f t="shared" si="0"/>
        <v>109.43228021564317</v>
      </c>
      <c r="F44" s="886">
        <f t="shared" si="3"/>
        <v>75.648013591109148</v>
      </c>
      <c r="G44" s="80">
        <v>24925.1</v>
      </c>
      <c r="H44" s="80">
        <v>23453.200000000001</v>
      </c>
      <c r="I44" s="888">
        <f t="shared" si="1"/>
        <v>106.27590264867905</v>
      </c>
      <c r="J44" s="886">
        <f t="shared" si="2"/>
        <v>103.78668954059218</v>
      </c>
    </row>
    <row r="45" spans="1:10" ht="29.25" customHeight="1">
      <c r="A45" s="889" t="s">
        <v>95</v>
      </c>
      <c r="B45" s="77">
        <v>21260.9</v>
      </c>
      <c r="C45" s="77">
        <v>15829.8</v>
      </c>
      <c r="D45" s="77">
        <v>14385.9</v>
      </c>
      <c r="E45" s="883">
        <f t="shared" si="0"/>
        <v>110.03691114216004</v>
      </c>
      <c r="F45" s="881">
        <f t="shared" si="3"/>
        <v>74.454985442761114</v>
      </c>
      <c r="G45" s="77">
        <v>15913.8</v>
      </c>
      <c r="H45" s="77">
        <v>14038</v>
      </c>
      <c r="I45" s="890">
        <f t="shared" si="1"/>
        <v>113.36230232226812</v>
      </c>
      <c r="J45" s="881">
        <f t="shared" si="2"/>
        <v>74.850076901730404</v>
      </c>
    </row>
    <row r="46" spans="1:10">
      <c r="A46" s="887" t="s">
        <v>26</v>
      </c>
      <c r="B46" s="80">
        <v>18489.099999999999</v>
      </c>
      <c r="C46" s="80">
        <v>6574.2</v>
      </c>
      <c r="D46" s="80">
        <v>5626.5</v>
      </c>
      <c r="E46" s="885">
        <f t="shared" si="0"/>
        <v>116.84350839776059</v>
      </c>
      <c r="F46" s="886">
        <f t="shared" si="3"/>
        <v>35.557166114088844</v>
      </c>
      <c r="G46" s="80">
        <v>13061.4</v>
      </c>
      <c r="H46" s="80">
        <v>10997.9</v>
      </c>
      <c r="I46" s="888">
        <f t="shared" si="1"/>
        <v>118.76267287391229</v>
      </c>
      <c r="J46" s="886">
        <f t="shared" si="2"/>
        <v>70.643784716400475</v>
      </c>
    </row>
    <row r="47" spans="1:10">
      <c r="A47" s="887" t="s">
        <v>27</v>
      </c>
      <c r="B47" s="80">
        <v>21515.3</v>
      </c>
      <c r="C47" s="80">
        <v>8550</v>
      </c>
      <c r="D47" s="80">
        <v>9002.7000000000007</v>
      </c>
      <c r="E47" s="885">
        <f t="shared" si="0"/>
        <v>94.971508547435761</v>
      </c>
      <c r="F47" s="886">
        <f t="shared" si="3"/>
        <v>39.739162363527356</v>
      </c>
      <c r="G47" s="80">
        <v>5831.3</v>
      </c>
      <c r="H47" s="80">
        <v>5965.8</v>
      </c>
      <c r="I47" s="888">
        <f t="shared" si="1"/>
        <v>97.745482584062486</v>
      </c>
      <c r="J47" s="886">
        <f t="shared" si="2"/>
        <v>27.103038302975097</v>
      </c>
    </row>
    <row r="48" spans="1:10">
      <c r="A48" s="892" t="s">
        <v>28</v>
      </c>
      <c r="B48" s="80">
        <v>20245.5</v>
      </c>
      <c r="C48" s="80">
        <v>11922.9</v>
      </c>
      <c r="D48" s="80">
        <v>10405.9</v>
      </c>
      <c r="E48" s="885">
        <f t="shared" si="0"/>
        <v>114.57826809790599</v>
      </c>
      <c r="F48" s="886">
        <f t="shared" si="3"/>
        <v>58.891605541972289</v>
      </c>
      <c r="G48" s="80">
        <v>10966.6</v>
      </c>
      <c r="H48" s="80">
        <v>9501.4</v>
      </c>
      <c r="I48" s="888">
        <f t="shared" si="1"/>
        <v>115.4208853432126</v>
      </c>
      <c r="J48" s="886">
        <f t="shared" si="2"/>
        <v>54.168086735323904</v>
      </c>
    </row>
    <row r="49" spans="1:10">
      <c r="A49" s="892" t="s">
        <v>30</v>
      </c>
      <c r="B49" s="80">
        <v>20123.8</v>
      </c>
      <c r="C49" s="80">
        <v>17722.900000000001</v>
      </c>
      <c r="D49" s="80">
        <v>14257.9</v>
      </c>
      <c r="E49" s="885">
        <f t="shared" si="0"/>
        <v>124.30231661044053</v>
      </c>
      <c r="F49" s="886">
        <f t="shared" si="3"/>
        <v>88.069350719049098</v>
      </c>
      <c r="G49" s="80">
        <v>14818.8</v>
      </c>
      <c r="H49" s="80">
        <v>13962.7</v>
      </c>
      <c r="I49" s="888">
        <f t="shared" si="1"/>
        <v>106.13133562992829</v>
      </c>
      <c r="J49" s="886">
        <f t="shared" si="2"/>
        <v>73.638179667855979</v>
      </c>
    </row>
    <row r="50" spans="1:10">
      <c r="A50" s="887" t="s">
        <v>243</v>
      </c>
      <c r="B50" s="80">
        <v>20540.3</v>
      </c>
      <c r="C50" s="80">
        <v>6692</v>
      </c>
      <c r="D50" s="80">
        <v>7804.7</v>
      </c>
      <c r="E50" s="885">
        <f t="shared" si="0"/>
        <v>85.743206016887257</v>
      </c>
      <c r="F50" s="886">
        <f t="shared" si="3"/>
        <v>32.579855211462345</v>
      </c>
      <c r="G50" s="80">
        <v>9910.6</v>
      </c>
      <c r="H50" s="80">
        <v>4889.6000000000004</v>
      </c>
      <c r="I50" s="888">
        <f t="shared" si="1"/>
        <v>202.68733638743456</v>
      </c>
      <c r="J50" s="886">
        <f t="shared" si="2"/>
        <v>48.249538711703337</v>
      </c>
    </row>
    <row r="51" spans="1:10">
      <c r="A51" s="887" t="s">
        <v>31</v>
      </c>
      <c r="B51" s="80">
        <v>21913.1</v>
      </c>
      <c r="C51" s="80">
        <v>8739.7999999999993</v>
      </c>
      <c r="D51" s="80">
        <v>10009.299999999999</v>
      </c>
      <c r="E51" s="885">
        <f t="shared" si="0"/>
        <v>87.316795380296313</v>
      </c>
      <c r="F51" s="886">
        <f t="shared" si="3"/>
        <v>39.883905061355989</v>
      </c>
      <c r="G51" s="80">
        <v>10900.7</v>
      </c>
      <c r="H51" s="80">
        <v>11901.7</v>
      </c>
      <c r="I51" s="888">
        <f t="shared" si="1"/>
        <v>91.589436803145773</v>
      </c>
      <c r="J51" s="886">
        <f t="shared" si="2"/>
        <v>49.745129625657718</v>
      </c>
    </row>
    <row r="52" spans="1:10">
      <c r="A52" s="887" t="s">
        <v>33</v>
      </c>
      <c r="B52" s="80">
        <v>22943.4</v>
      </c>
      <c r="C52" s="80">
        <v>20277.3</v>
      </c>
      <c r="D52" s="80">
        <v>18225</v>
      </c>
      <c r="E52" s="885">
        <f t="shared" si="0"/>
        <v>111.26090534979423</v>
      </c>
      <c r="F52" s="886">
        <f t="shared" si="3"/>
        <v>88.379664740186712</v>
      </c>
      <c r="G52" s="80">
        <v>19259.599999999999</v>
      </c>
      <c r="H52" s="80">
        <v>17495</v>
      </c>
      <c r="I52" s="888">
        <f t="shared" si="1"/>
        <v>110.08631037439267</v>
      </c>
      <c r="J52" s="886">
        <f t="shared" si="2"/>
        <v>83.943966456584448</v>
      </c>
    </row>
    <row r="53" spans="1:10" s="590" customFormat="1" ht="29.25" customHeight="1">
      <c r="A53" s="889" t="s">
        <v>37</v>
      </c>
      <c r="B53" s="77">
        <v>25128.2</v>
      </c>
      <c r="C53" s="77">
        <v>15833.4</v>
      </c>
      <c r="D53" s="77">
        <v>14409.7</v>
      </c>
      <c r="E53" s="883">
        <f t="shared" si="0"/>
        <v>109.88015017661714</v>
      </c>
      <c r="F53" s="881">
        <f t="shared" si="3"/>
        <v>63.010482247037189</v>
      </c>
      <c r="G53" s="77">
        <v>21208.3</v>
      </c>
      <c r="H53" s="77">
        <v>19950.3</v>
      </c>
      <c r="I53" s="890">
        <f t="shared" si="1"/>
        <v>106.30566958892848</v>
      </c>
      <c r="J53" s="881">
        <f t="shared" si="2"/>
        <v>84.400394775590769</v>
      </c>
    </row>
    <row r="54" spans="1:10">
      <c r="A54" s="887" t="s">
        <v>38</v>
      </c>
      <c r="B54" s="80">
        <v>25226.2</v>
      </c>
      <c r="C54" s="80">
        <v>14086</v>
      </c>
      <c r="D54" s="80">
        <v>13573.9</v>
      </c>
      <c r="E54" s="885">
        <f t="shared" si="0"/>
        <v>103.77268139591422</v>
      </c>
      <c r="F54" s="886">
        <f t="shared" si="3"/>
        <v>55.838770801785444</v>
      </c>
      <c r="G54" s="80">
        <v>20448.7</v>
      </c>
      <c r="H54" s="80">
        <v>19873.3</v>
      </c>
      <c r="I54" s="888">
        <f t="shared" si="1"/>
        <v>102.89534199151626</v>
      </c>
      <c r="J54" s="886">
        <f t="shared" si="2"/>
        <v>81.061356843281985</v>
      </c>
    </row>
    <row r="55" spans="1:10">
      <c r="A55" s="887" t="s">
        <v>39</v>
      </c>
      <c r="B55" s="80">
        <v>21451.3</v>
      </c>
      <c r="C55" s="80">
        <v>19390.3</v>
      </c>
      <c r="D55" s="80">
        <v>16647.5</v>
      </c>
      <c r="E55" s="885">
        <f t="shared" si="0"/>
        <v>116.47574710917554</v>
      </c>
      <c r="F55" s="886">
        <f t="shared" si="3"/>
        <v>90.392190683082134</v>
      </c>
      <c r="G55" s="80">
        <v>22010.1</v>
      </c>
      <c r="H55" s="80">
        <v>20273.5</v>
      </c>
      <c r="I55" s="888">
        <f t="shared" si="1"/>
        <v>108.56586183934694</v>
      </c>
      <c r="J55" s="886">
        <f t="shared" si="2"/>
        <v>102.60497032813862</v>
      </c>
    </row>
    <row r="56" spans="1:10">
      <c r="A56" s="887" t="s">
        <v>40</v>
      </c>
      <c r="B56" s="80">
        <v>21685.4</v>
      </c>
      <c r="C56" s="80">
        <v>18221.8</v>
      </c>
      <c r="D56" s="80">
        <v>15335.2</v>
      </c>
      <c r="E56" s="885">
        <f t="shared" si="0"/>
        <v>118.82336063435754</v>
      </c>
      <c r="F56" s="886">
        <f t="shared" si="3"/>
        <v>84.027963514622726</v>
      </c>
      <c r="G56" s="80">
        <v>23086.799999999999</v>
      </c>
      <c r="H56" s="80">
        <v>20568.7</v>
      </c>
      <c r="I56" s="888">
        <f t="shared" si="1"/>
        <v>112.2423877055915</v>
      </c>
      <c r="J56" s="886">
        <f t="shared" si="2"/>
        <v>106.46241249873185</v>
      </c>
    </row>
    <row r="57" spans="1:10">
      <c r="A57" s="887" t="s">
        <v>41</v>
      </c>
      <c r="B57" s="80">
        <v>28614.799999999999</v>
      </c>
      <c r="C57" s="80">
        <v>15942.8</v>
      </c>
      <c r="D57" s="80">
        <v>14455.5</v>
      </c>
      <c r="E57" s="885">
        <f t="shared" si="0"/>
        <v>110.28881740513992</v>
      </c>
      <c r="F57" s="886">
        <f t="shared" si="3"/>
        <v>55.7152242895285</v>
      </c>
      <c r="G57" s="80">
        <v>26271.4</v>
      </c>
      <c r="H57" s="80">
        <v>24081.7</v>
      </c>
      <c r="I57" s="888">
        <f t="shared" si="1"/>
        <v>109.09279660489086</v>
      </c>
      <c r="J57" s="886">
        <f t="shared" si="2"/>
        <v>91.810531613011463</v>
      </c>
    </row>
    <row r="58" spans="1:10">
      <c r="A58" s="887" t="s">
        <v>42</v>
      </c>
      <c r="B58" s="80">
        <v>24669.1</v>
      </c>
      <c r="C58" s="80">
        <v>15657.9</v>
      </c>
      <c r="D58" s="80">
        <v>14289.9</v>
      </c>
      <c r="E58" s="885">
        <f t="shared" si="0"/>
        <v>109.57319505384922</v>
      </c>
      <c r="F58" s="886">
        <f t="shared" si="3"/>
        <v>63.471711574398746</v>
      </c>
      <c r="G58" s="80">
        <v>18747.400000000001</v>
      </c>
      <c r="H58" s="80">
        <v>17049.599999999999</v>
      </c>
      <c r="I58" s="888">
        <f t="shared" si="1"/>
        <v>109.95800487987989</v>
      </c>
      <c r="J58" s="886">
        <f t="shared" si="2"/>
        <v>75.995476121950148</v>
      </c>
    </row>
    <row r="59" spans="1:10">
      <c r="A59" s="887" t="s">
        <v>43</v>
      </c>
      <c r="B59" s="80">
        <v>20840.599999999999</v>
      </c>
      <c r="C59" s="80">
        <v>14449.8</v>
      </c>
      <c r="D59" s="80">
        <v>12812.4</v>
      </c>
      <c r="E59" s="885">
        <f t="shared" si="0"/>
        <v>112.77980706190877</v>
      </c>
      <c r="F59" s="886">
        <f t="shared" si="3"/>
        <v>69.334856002226417</v>
      </c>
      <c r="G59" s="80">
        <v>20186.7</v>
      </c>
      <c r="H59" s="80">
        <v>18926.3</v>
      </c>
      <c r="I59" s="888">
        <f t="shared" si="1"/>
        <v>106.65951612306685</v>
      </c>
      <c r="J59" s="886">
        <f t="shared" si="2"/>
        <v>96.862374403807962</v>
      </c>
    </row>
    <row r="60" spans="1:10">
      <c r="A60" s="887" t="s">
        <v>44</v>
      </c>
      <c r="B60" s="80">
        <v>27418.6</v>
      </c>
      <c r="C60" s="80">
        <v>14836.2</v>
      </c>
      <c r="D60" s="80">
        <v>13301.5</v>
      </c>
      <c r="E60" s="885">
        <f t="shared" si="0"/>
        <v>111.53779648911777</v>
      </c>
      <c r="F60" s="886">
        <f t="shared" si="3"/>
        <v>54.10998373366985</v>
      </c>
      <c r="G60" s="80">
        <v>23471.599999999999</v>
      </c>
      <c r="H60" s="80">
        <v>23336.3</v>
      </c>
      <c r="I60" s="888">
        <f t="shared" si="1"/>
        <v>100.57978342753565</v>
      </c>
      <c r="J60" s="886">
        <f t="shared" si="2"/>
        <v>85.60466252835667</v>
      </c>
    </row>
    <row r="61" spans="1:10">
      <c r="A61" s="887" t="s">
        <v>45</v>
      </c>
      <c r="B61" s="80">
        <v>21598.2</v>
      </c>
      <c r="C61" s="80">
        <v>16815.400000000001</v>
      </c>
      <c r="D61" s="80">
        <v>15384.6</v>
      </c>
      <c r="E61" s="885">
        <f t="shared" si="0"/>
        <v>109.30020930020932</v>
      </c>
      <c r="F61" s="886">
        <f t="shared" si="3"/>
        <v>77.855562037577215</v>
      </c>
      <c r="G61" s="80">
        <v>20905.8</v>
      </c>
      <c r="H61" s="80">
        <v>19246.5</v>
      </c>
      <c r="I61" s="888">
        <f t="shared" si="1"/>
        <v>108.62130777024394</v>
      </c>
      <c r="J61" s="886">
        <f t="shared" si="2"/>
        <v>96.794177292552149</v>
      </c>
    </row>
    <row r="62" spans="1:10">
      <c r="A62" s="887" t="s">
        <v>46</v>
      </c>
      <c r="B62" s="80">
        <v>26011.599999999999</v>
      </c>
      <c r="C62" s="80">
        <v>16601.8</v>
      </c>
      <c r="D62" s="80">
        <v>15692.8</v>
      </c>
      <c r="E62" s="885">
        <f t="shared" si="0"/>
        <v>105.79246533442088</v>
      </c>
      <c r="F62" s="886">
        <f t="shared" si="3"/>
        <v>63.824601331713552</v>
      </c>
      <c r="G62" s="80">
        <v>21523</v>
      </c>
      <c r="H62" s="80">
        <v>21068.400000000001</v>
      </c>
      <c r="I62" s="888">
        <f t="shared" si="1"/>
        <v>102.15773385734084</v>
      </c>
      <c r="J62" s="886">
        <f t="shared" si="2"/>
        <v>82.743852742622522</v>
      </c>
    </row>
    <row r="63" spans="1:10">
      <c r="A63" s="887" t="s">
        <v>47</v>
      </c>
      <c r="B63" s="80">
        <v>24021.7</v>
      </c>
      <c r="C63" s="80">
        <v>12460.2</v>
      </c>
      <c r="D63" s="80">
        <v>11417.7</v>
      </c>
      <c r="E63" s="885">
        <f t="shared" si="0"/>
        <v>109.1305604456239</v>
      </c>
      <c r="F63" s="886">
        <f t="shared" si="3"/>
        <v>51.870600332199636</v>
      </c>
      <c r="G63" s="80">
        <v>16015.6</v>
      </c>
      <c r="H63" s="80">
        <v>15360.4</v>
      </c>
      <c r="I63" s="888">
        <f t="shared" si="1"/>
        <v>104.26551391890837</v>
      </c>
      <c r="J63" s="886">
        <f t="shared" si="2"/>
        <v>66.671384623069969</v>
      </c>
    </row>
    <row r="64" spans="1:10">
      <c r="A64" s="887" t="s">
        <v>48</v>
      </c>
      <c r="B64" s="80">
        <v>22987.7</v>
      </c>
      <c r="C64" s="80">
        <v>22358.2</v>
      </c>
      <c r="D64" s="80">
        <v>19311.5</v>
      </c>
      <c r="E64" s="885">
        <f t="shared" si="0"/>
        <v>115.77660979209278</v>
      </c>
      <c r="F64" s="886">
        <f t="shared" si="3"/>
        <v>97.261579018344591</v>
      </c>
      <c r="G64" s="80">
        <v>21759.8</v>
      </c>
      <c r="H64" s="80">
        <v>19338.7</v>
      </c>
      <c r="I64" s="888">
        <f t="shared" si="1"/>
        <v>112.51945580623308</v>
      </c>
      <c r="J64" s="886">
        <f t="shared" si="2"/>
        <v>94.658447778594635</v>
      </c>
    </row>
    <row r="65" spans="1:10">
      <c r="A65" s="887" t="s">
        <v>49</v>
      </c>
      <c r="B65" s="80">
        <v>26610</v>
      </c>
      <c r="C65" s="80">
        <v>16841.7</v>
      </c>
      <c r="D65" s="80">
        <v>15362.1</v>
      </c>
      <c r="E65" s="885">
        <f t="shared" si="0"/>
        <v>109.6314956939481</v>
      </c>
      <c r="F65" s="886">
        <f t="shared" si="3"/>
        <v>63.290868094701246</v>
      </c>
      <c r="G65" s="80">
        <v>21867.8</v>
      </c>
      <c r="H65" s="80">
        <v>21205.4</v>
      </c>
      <c r="I65" s="888">
        <f t="shared" si="1"/>
        <v>103.12373263414034</v>
      </c>
      <c r="J65" s="886">
        <f t="shared" si="2"/>
        <v>82.178880120255542</v>
      </c>
    </row>
    <row r="66" spans="1:10">
      <c r="A66" s="887" t="s">
        <v>50</v>
      </c>
      <c r="B66" s="80">
        <v>22213.200000000001</v>
      </c>
      <c r="C66" s="80">
        <v>13563.8</v>
      </c>
      <c r="D66" s="80">
        <v>13200.8</v>
      </c>
      <c r="E66" s="885">
        <f t="shared" si="0"/>
        <v>102.74983334343372</v>
      </c>
      <c r="F66" s="886">
        <f t="shared" si="3"/>
        <v>61.061891127797885</v>
      </c>
      <c r="G66" s="80">
        <v>16498</v>
      </c>
      <c r="H66" s="80">
        <v>15439.3</v>
      </c>
      <c r="I66" s="888">
        <f t="shared" si="1"/>
        <v>106.8571761673133</v>
      </c>
      <c r="J66" s="886">
        <f t="shared" si="2"/>
        <v>74.271154088559953</v>
      </c>
    </row>
    <row r="67" spans="1:10">
      <c r="A67" s="887" t="s">
        <v>51</v>
      </c>
      <c r="B67" s="80">
        <v>22252.400000000001</v>
      </c>
      <c r="C67" s="80">
        <v>14376.6</v>
      </c>
      <c r="D67" s="80">
        <v>13349.4</v>
      </c>
      <c r="E67" s="885">
        <f t="shared" si="0"/>
        <v>107.69472785293721</v>
      </c>
      <c r="F67" s="886">
        <f t="shared" si="3"/>
        <v>64.606963743236676</v>
      </c>
      <c r="G67" s="80">
        <v>20868</v>
      </c>
      <c r="H67" s="80">
        <v>19463.900000000001</v>
      </c>
      <c r="I67" s="888">
        <f t="shared" si="1"/>
        <v>107.21386772435122</v>
      </c>
      <c r="J67" s="886">
        <f t="shared" si="2"/>
        <v>93.778648595207699</v>
      </c>
    </row>
    <row r="68" spans="1:10" s="590" customFormat="1">
      <c r="A68" s="891" t="s">
        <v>52</v>
      </c>
      <c r="B68" s="77">
        <v>38474.800000000003</v>
      </c>
      <c r="C68" s="77">
        <v>19777.900000000001</v>
      </c>
      <c r="D68" s="77">
        <v>18429.8</v>
      </c>
      <c r="E68" s="883">
        <f t="shared" si="0"/>
        <v>107.31478366558508</v>
      </c>
      <c r="F68" s="881">
        <f t="shared" si="3"/>
        <v>51.404815619574372</v>
      </c>
      <c r="G68" s="77">
        <v>24843.7</v>
      </c>
      <c r="H68" s="77">
        <v>22869.5</v>
      </c>
      <c r="I68" s="890">
        <f t="shared" si="1"/>
        <v>108.63245807735194</v>
      </c>
      <c r="J68" s="881">
        <f t="shared" si="2"/>
        <v>64.57135579652136</v>
      </c>
    </row>
    <row r="69" spans="1:10">
      <c r="A69" s="887" t="s">
        <v>53</v>
      </c>
      <c r="B69" s="80">
        <v>21431.599999999999</v>
      </c>
      <c r="C69" s="80">
        <v>13740.8</v>
      </c>
      <c r="D69" s="80">
        <v>14126.3</v>
      </c>
      <c r="E69" s="885">
        <f t="shared" si="0"/>
        <v>97.271047620396004</v>
      </c>
      <c r="F69" s="886">
        <f t="shared" si="3"/>
        <v>64.114671793053247</v>
      </c>
      <c r="G69" s="80">
        <v>19114</v>
      </c>
      <c r="H69" s="80">
        <v>18263</v>
      </c>
      <c r="I69" s="888">
        <f t="shared" si="1"/>
        <v>104.65969446421728</v>
      </c>
      <c r="J69" s="886">
        <f t="shared" si="2"/>
        <v>89.186061703279279</v>
      </c>
    </row>
    <row r="70" spans="1:10">
      <c r="A70" s="887" t="s">
        <v>54</v>
      </c>
      <c r="B70" s="80">
        <v>30359.7</v>
      </c>
      <c r="C70" s="80">
        <v>20037.7</v>
      </c>
      <c r="D70" s="80">
        <v>18737.900000000001</v>
      </c>
      <c r="E70" s="885">
        <f t="shared" si="0"/>
        <v>106.93674317826436</v>
      </c>
      <c r="F70" s="886">
        <f t="shared" si="3"/>
        <v>66.00098156437646</v>
      </c>
      <c r="G70" s="80">
        <v>26592.5</v>
      </c>
      <c r="H70" s="80">
        <v>24470.799999999999</v>
      </c>
      <c r="I70" s="888">
        <f t="shared" si="1"/>
        <v>108.67033362211289</v>
      </c>
      <c r="J70" s="886">
        <f t="shared" si="2"/>
        <v>87.591445238259922</v>
      </c>
    </row>
    <row r="71" spans="1:10">
      <c r="A71" s="887" t="s">
        <v>55</v>
      </c>
      <c r="B71" s="80">
        <v>55628.3</v>
      </c>
      <c r="C71" s="80">
        <v>22758.3</v>
      </c>
      <c r="D71" s="80">
        <v>20960.8</v>
      </c>
      <c r="E71" s="885">
        <f t="shared" ref="E71:E95" si="4">C71/D71*100</f>
        <v>108.57553146826457</v>
      </c>
      <c r="F71" s="886">
        <f t="shared" si="3"/>
        <v>40.911370651269223</v>
      </c>
      <c r="G71" s="80">
        <v>25427.8</v>
      </c>
      <c r="H71" s="80">
        <v>24276.799999999999</v>
      </c>
      <c r="I71" s="888">
        <f t="shared" ref="I71:I95" si="5">G71/H71*100</f>
        <v>104.7411520463982</v>
      </c>
      <c r="J71" s="886">
        <f t="shared" ref="J71:J95" si="6">G71/$B71*100</f>
        <v>45.710187081036082</v>
      </c>
    </row>
    <row r="72" spans="1:10">
      <c r="A72" s="887" t="s">
        <v>56</v>
      </c>
      <c r="B72" s="80">
        <v>29266.1</v>
      </c>
      <c r="C72" s="80">
        <v>19441.7</v>
      </c>
      <c r="D72" s="80">
        <v>17737.8</v>
      </c>
      <c r="E72" s="885">
        <f t="shared" si="4"/>
        <v>109.60603908038202</v>
      </c>
      <c r="F72" s="886">
        <f t="shared" ref="F72:F95" si="7">C72/B72*100</f>
        <v>66.430785106317558</v>
      </c>
      <c r="G72" s="80">
        <v>24357</v>
      </c>
      <c r="H72" s="80">
        <v>21928.1</v>
      </c>
      <c r="I72" s="888">
        <f t="shared" si="5"/>
        <v>111.07665506815457</v>
      </c>
      <c r="J72" s="886">
        <f t="shared" si="6"/>
        <v>83.225985013377255</v>
      </c>
    </row>
    <row r="73" spans="1:10" s="894" customFormat="1">
      <c r="A73" s="893" t="s">
        <v>57</v>
      </c>
      <c r="B73" s="77">
        <v>28933.200000000001</v>
      </c>
      <c r="C73" s="77">
        <v>17768.900000000001</v>
      </c>
      <c r="D73" s="77">
        <v>16220.4</v>
      </c>
      <c r="E73" s="883">
        <f t="shared" si="4"/>
        <v>109.54662030529458</v>
      </c>
      <c r="F73" s="881">
        <f t="shared" si="7"/>
        <v>61.413531859593832</v>
      </c>
      <c r="G73" s="77">
        <v>21672.2</v>
      </c>
      <c r="H73" s="77">
        <v>20688.599999999999</v>
      </c>
      <c r="I73" s="890">
        <f t="shared" si="5"/>
        <v>104.75430913643264</v>
      </c>
      <c r="J73" s="881">
        <f t="shared" si="6"/>
        <v>74.904262231623193</v>
      </c>
    </row>
    <row r="74" spans="1:10">
      <c r="A74" s="887" t="s">
        <v>58</v>
      </c>
      <c r="B74" s="80">
        <v>22199.9</v>
      </c>
      <c r="C74" s="80">
        <v>11713.6</v>
      </c>
      <c r="D74" s="80">
        <v>11195.5</v>
      </c>
      <c r="E74" s="885">
        <f t="shared" si="4"/>
        <v>104.62775222187486</v>
      </c>
      <c r="F74" s="886">
        <f t="shared" si="7"/>
        <v>52.764201640547924</v>
      </c>
      <c r="G74" s="80">
        <v>12237</v>
      </c>
      <c r="H74" s="80">
        <v>11461.2</v>
      </c>
      <c r="I74" s="888">
        <f t="shared" si="5"/>
        <v>106.76892471992461</v>
      </c>
      <c r="J74" s="886">
        <f t="shared" si="6"/>
        <v>55.121869918332969</v>
      </c>
    </row>
    <row r="75" spans="1:10">
      <c r="A75" s="887" t="s">
        <v>59</v>
      </c>
      <c r="B75" s="80">
        <v>27940.2</v>
      </c>
      <c r="C75" s="80">
        <v>18486.3</v>
      </c>
      <c r="D75" s="80">
        <v>16536.599999999999</v>
      </c>
      <c r="E75" s="885">
        <f t="shared" si="4"/>
        <v>111.79021080512319</v>
      </c>
      <c r="F75" s="886">
        <f t="shared" si="7"/>
        <v>66.163806987781044</v>
      </c>
      <c r="G75" s="80">
        <v>20336.400000000001</v>
      </c>
      <c r="H75" s="80">
        <v>20271.2</v>
      </c>
      <c r="I75" s="888">
        <f t="shared" si="5"/>
        <v>100.32163858084375</v>
      </c>
      <c r="J75" s="886">
        <f t="shared" si="6"/>
        <v>72.785448923057103</v>
      </c>
    </row>
    <row r="76" spans="1:10">
      <c r="A76" s="887" t="s">
        <v>60</v>
      </c>
      <c r="B76" s="80">
        <v>27925</v>
      </c>
      <c r="C76" s="80">
        <v>12655.4</v>
      </c>
      <c r="D76" s="80">
        <v>11582.3</v>
      </c>
      <c r="E76" s="885">
        <f t="shared" si="4"/>
        <v>109.26499917978293</v>
      </c>
      <c r="F76" s="886">
        <f t="shared" si="7"/>
        <v>45.319247985675915</v>
      </c>
      <c r="G76" s="80">
        <v>11261.7</v>
      </c>
      <c r="H76" s="80">
        <v>8922.5</v>
      </c>
      <c r="I76" s="888">
        <f t="shared" si="5"/>
        <v>126.21686746987952</v>
      </c>
      <c r="J76" s="886">
        <f t="shared" si="6"/>
        <v>40.328379588182635</v>
      </c>
    </row>
    <row r="77" spans="1:10">
      <c r="A77" s="887" t="s">
        <v>61</v>
      </c>
      <c r="B77" s="80">
        <v>29587.200000000001</v>
      </c>
      <c r="C77" s="80">
        <v>13920.8</v>
      </c>
      <c r="D77" s="80">
        <v>12337.3</v>
      </c>
      <c r="E77" s="885">
        <f t="shared" si="4"/>
        <v>112.83506115600659</v>
      </c>
      <c r="F77" s="886">
        <f t="shared" si="7"/>
        <v>47.050075708414447</v>
      </c>
      <c r="G77" s="80">
        <v>27226.3</v>
      </c>
      <c r="H77" s="80">
        <v>24610.7</v>
      </c>
      <c r="I77" s="888">
        <f t="shared" si="5"/>
        <v>110.62789762176615</v>
      </c>
      <c r="J77" s="886">
        <f t="shared" si="6"/>
        <v>92.020535907419415</v>
      </c>
    </row>
    <row r="78" spans="1:10">
      <c r="A78" s="887" t="s">
        <v>62</v>
      </c>
      <c r="B78" s="80">
        <v>19504.5</v>
      </c>
      <c r="C78" s="80">
        <v>15054.9</v>
      </c>
      <c r="D78" s="80">
        <v>13987.3</v>
      </c>
      <c r="E78" s="885">
        <f t="shared" si="4"/>
        <v>107.63263817891946</v>
      </c>
      <c r="F78" s="886">
        <f t="shared" si="7"/>
        <v>77.186803045451043</v>
      </c>
      <c r="G78" s="80">
        <v>17596.599999999999</v>
      </c>
      <c r="H78" s="80">
        <v>16594.7</v>
      </c>
      <c r="I78" s="888">
        <f t="shared" si="5"/>
        <v>106.03746979457296</v>
      </c>
      <c r="J78" s="886">
        <f t="shared" si="6"/>
        <v>90.218154784793242</v>
      </c>
    </row>
    <row r="79" spans="1:10">
      <c r="A79" s="887" t="s">
        <v>63</v>
      </c>
      <c r="B79" s="80">
        <v>30111.7</v>
      </c>
      <c r="C79" s="80">
        <v>12807.3</v>
      </c>
      <c r="D79" s="80">
        <v>9701.4</v>
      </c>
      <c r="E79" s="885">
        <f t="shared" si="4"/>
        <v>132.01496691199208</v>
      </c>
      <c r="F79" s="886">
        <f t="shared" si="7"/>
        <v>42.532636815589953</v>
      </c>
      <c r="G79" s="80">
        <v>18289.900000000001</v>
      </c>
      <c r="H79" s="80">
        <v>17263</v>
      </c>
      <c r="I79" s="888">
        <f t="shared" si="5"/>
        <v>105.94856050512658</v>
      </c>
      <c r="J79" s="886">
        <f t="shared" si="6"/>
        <v>60.740177406124531</v>
      </c>
    </row>
    <row r="80" spans="1:10">
      <c r="A80" s="887" t="s">
        <v>64</v>
      </c>
      <c r="B80" s="80">
        <v>34990</v>
      </c>
      <c r="C80" s="80">
        <v>18192</v>
      </c>
      <c r="D80" s="80">
        <v>16881.099999999999</v>
      </c>
      <c r="E80" s="885">
        <f t="shared" si="4"/>
        <v>107.76548921575018</v>
      </c>
      <c r="F80" s="886">
        <f t="shared" si="7"/>
        <v>51.991997713632465</v>
      </c>
      <c r="G80" s="80">
        <v>20989.200000000001</v>
      </c>
      <c r="H80" s="80">
        <v>21180.5</v>
      </c>
      <c r="I80" s="888">
        <f t="shared" si="5"/>
        <v>99.096810745733109</v>
      </c>
      <c r="J80" s="886">
        <f t="shared" si="6"/>
        <v>59.986281794798515</v>
      </c>
    </row>
    <row r="81" spans="1:10">
      <c r="A81" s="887" t="s">
        <v>65</v>
      </c>
      <c r="B81" s="80">
        <v>31932.5</v>
      </c>
      <c r="C81" s="80">
        <v>28853.200000000001</v>
      </c>
      <c r="D81" s="80">
        <v>25449.1</v>
      </c>
      <c r="E81" s="885">
        <f t="shared" si="4"/>
        <v>113.37611153243141</v>
      </c>
      <c r="F81" s="886">
        <f t="shared" si="7"/>
        <v>90.356846473029051</v>
      </c>
      <c r="G81" s="80">
        <v>26205.3</v>
      </c>
      <c r="H81" s="80">
        <v>25186.799999999999</v>
      </c>
      <c r="I81" s="888">
        <f t="shared" si="5"/>
        <v>104.04378483967793</v>
      </c>
      <c r="J81" s="886">
        <f t="shared" si="6"/>
        <v>82.064667658341818</v>
      </c>
    </row>
    <row r="82" spans="1:10">
      <c r="A82" s="887" t="s">
        <v>66</v>
      </c>
      <c r="B82" s="80">
        <v>27665.8</v>
      </c>
      <c r="C82" s="80">
        <v>17341.400000000001</v>
      </c>
      <c r="D82" s="80">
        <v>15631.1</v>
      </c>
      <c r="E82" s="885">
        <f t="shared" si="4"/>
        <v>110.94164838047227</v>
      </c>
      <c r="F82" s="886">
        <f t="shared" si="7"/>
        <v>62.681722559983811</v>
      </c>
      <c r="G82" s="80">
        <v>20507.5</v>
      </c>
      <c r="H82" s="80">
        <v>18948.599999999999</v>
      </c>
      <c r="I82" s="888">
        <f t="shared" si="5"/>
        <v>108.22699302323127</v>
      </c>
      <c r="J82" s="886">
        <f t="shared" si="6"/>
        <v>74.125815989416537</v>
      </c>
    </row>
    <row r="83" spans="1:10">
      <c r="A83" s="887" t="s">
        <v>67</v>
      </c>
      <c r="B83" s="80">
        <v>27415.3</v>
      </c>
      <c r="C83" s="80">
        <v>15507.9</v>
      </c>
      <c r="D83" s="80">
        <v>14569.4</v>
      </c>
      <c r="E83" s="885">
        <f t="shared" si="4"/>
        <v>106.44158304391395</v>
      </c>
      <c r="F83" s="886">
        <f t="shared" si="7"/>
        <v>56.56658872965096</v>
      </c>
      <c r="G83" s="80">
        <v>25541</v>
      </c>
      <c r="H83" s="80">
        <v>24624.5</v>
      </c>
      <c r="I83" s="888">
        <f t="shared" si="5"/>
        <v>103.72190298280168</v>
      </c>
      <c r="J83" s="886">
        <f t="shared" si="6"/>
        <v>93.163306620755577</v>
      </c>
    </row>
    <row r="84" spans="1:10">
      <c r="A84" s="887" t="s">
        <v>68</v>
      </c>
      <c r="B84" s="80">
        <v>26969.5</v>
      </c>
      <c r="C84" s="80">
        <v>17649.900000000001</v>
      </c>
      <c r="D84" s="80">
        <v>16012.2</v>
      </c>
      <c r="E84" s="885">
        <f t="shared" si="4"/>
        <v>110.22782628245962</v>
      </c>
      <c r="F84" s="886">
        <f t="shared" si="7"/>
        <v>65.443927399469786</v>
      </c>
      <c r="G84" s="80">
        <v>22776.3</v>
      </c>
      <c r="H84" s="80">
        <v>21434</v>
      </c>
      <c r="I84" s="888">
        <f t="shared" si="5"/>
        <v>106.26248017168984</v>
      </c>
      <c r="J84" s="886">
        <f t="shared" si="6"/>
        <v>84.452066222955551</v>
      </c>
    </row>
    <row r="85" spans="1:10">
      <c r="A85" s="887" t="s">
        <v>69</v>
      </c>
      <c r="B85" s="80">
        <v>33320.400000000001</v>
      </c>
      <c r="C85" s="80">
        <v>19464</v>
      </c>
      <c r="D85" s="80">
        <v>18083.2</v>
      </c>
      <c r="E85" s="885">
        <f t="shared" si="4"/>
        <v>107.63581666961599</v>
      </c>
      <c r="F85" s="886">
        <f t="shared" si="7"/>
        <v>58.41466488997731</v>
      </c>
      <c r="G85" s="80">
        <v>21416.400000000001</v>
      </c>
      <c r="H85" s="80">
        <v>20328</v>
      </c>
      <c r="I85" s="888">
        <f t="shared" si="5"/>
        <v>105.35419126328219</v>
      </c>
      <c r="J85" s="886">
        <f t="shared" si="6"/>
        <v>64.274138365685886</v>
      </c>
    </row>
    <row r="86" spans="1:10" s="590" customFormat="1" ht="30.75" customHeight="1">
      <c r="A86" s="889" t="s">
        <v>70</v>
      </c>
      <c r="B86" s="77">
        <v>41670.800000000003</v>
      </c>
      <c r="C86" s="77">
        <v>25738.2</v>
      </c>
      <c r="D86" s="77">
        <v>23009.200000000001</v>
      </c>
      <c r="E86" s="883">
        <f t="shared" si="4"/>
        <v>111.86047320202354</v>
      </c>
      <c r="F86" s="881">
        <f t="shared" si="7"/>
        <v>61.765552857156571</v>
      </c>
      <c r="G86" s="77">
        <v>39397.9</v>
      </c>
      <c r="H86" s="77">
        <v>32866.6</v>
      </c>
      <c r="I86" s="890">
        <f t="shared" si="5"/>
        <v>119.87214984208893</v>
      </c>
      <c r="J86" s="881">
        <f t="shared" si="6"/>
        <v>94.545581078357017</v>
      </c>
    </row>
    <row r="87" spans="1:10">
      <c r="A87" s="887" t="s">
        <v>71</v>
      </c>
      <c r="B87" s="80">
        <v>51750.9</v>
      </c>
      <c r="C87" s="80">
        <v>19118.3</v>
      </c>
      <c r="D87" s="80">
        <v>17407.900000000001</v>
      </c>
      <c r="E87" s="885">
        <f t="shared" si="4"/>
        <v>109.82542408906299</v>
      </c>
      <c r="F87" s="886">
        <f t="shared" si="7"/>
        <v>36.942932393446291</v>
      </c>
      <c r="G87" s="80">
        <v>23317</v>
      </c>
      <c r="H87" s="80">
        <v>21941.1</v>
      </c>
      <c r="I87" s="888">
        <f t="shared" si="5"/>
        <v>106.2708797644603</v>
      </c>
      <c r="J87" s="886">
        <f t="shared" si="6"/>
        <v>45.056221244461447</v>
      </c>
    </row>
    <row r="88" spans="1:10">
      <c r="A88" s="887" t="s">
        <v>72</v>
      </c>
      <c r="B88" s="80">
        <v>55188.800000000003</v>
      </c>
      <c r="C88" s="80">
        <v>37288.699999999997</v>
      </c>
      <c r="D88" s="80">
        <v>34612.699999999997</v>
      </c>
      <c r="E88" s="885">
        <f t="shared" si="4"/>
        <v>107.73126626931733</v>
      </c>
      <c r="F88" s="886">
        <f t="shared" si="7"/>
        <v>67.565701736584231</v>
      </c>
      <c r="G88" s="80">
        <v>70866.8</v>
      </c>
      <c r="H88" s="80">
        <v>54575.199999999997</v>
      </c>
      <c r="I88" s="888">
        <f t="shared" si="5"/>
        <v>129.85165423122592</v>
      </c>
      <c r="J88" s="886">
        <f t="shared" si="6"/>
        <v>128.4079378424608</v>
      </c>
    </row>
    <row r="89" spans="1:10">
      <c r="A89" s="887" t="s">
        <v>73</v>
      </c>
      <c r="B89" s="80">
        <v>33084.800000000003</v>
      </c>
      <c r="C89" s="80">
        <v>23755.1</v>
      </c>
      <c r="D89" s="80">
        <v>20779.5</v>
      </c>
      <c r="E89" s="885">
        <f t="shared" si="4"/>
        <v>114.31988257657788</v>
      </c>
      <c r="F89" s="886">
        <f t="shared" si="7"/>
        <v>71.800645613695707</v>
      </c>
      <c r="G89" s="80">
        <v>24480</v>
      </c>
      <c r="H89" s="80">
        <v>22697</v>
      </c>
      <c r="I89" s="888">
        <f t="shared" si="5"/>
        <v>107.85566374410716</v>
      </c>
      <c r="J89" s="886">
        <f t="shared" si="6"/>
        <v>73.991681980849194</v>
      </c>
    </row>
    <row r="90" spans="1:10">
      <c r="A90" s="887" t="s">
        <v>74</v>
      </c>
      <c r="B90" s="80">
        <v>37143.4</v>
      </c>
      <c r="C90" s="80">
        <v>30990.3</v>
      </c>
      <c r="D90" s="80">
        <v>26845.7</v>
      </c>
      <c r="E90" s="885">
        <f t="shared" si="4"/>
        <v>115.43859910525707</v>
      </c>
      <c r="F90" s="886">
        <f t="shared" si="7"/>
        <v>83.434203653946597</v>
      </c>
      <c r="G90" s="80">
        <v>26274.3</v>
      </c>
      <c r="H90" s="80">
        <v>23032.2</v>
      </c>
      <c r="I90" s="888">
        <f t="shared" si="5"/>
        <v>114.07638002448746</v>
      </c>
      <c r="J90" s="886">
        <f t="shared" si="6"/>
        <v>70.737466144725573</v>
      </c>
    </row>
    <row r="91" spans="1:10">
      <c r="A91" s="887" t="s">
        <v>75</v>
      </c>
      <c r="B91" s="80">
        <v>31066.1</v>
      </c>
      <c r="C91" s="80">
        <v>22543.599999999999</v>
      </c>
      <c r="D91" s="80">
        <v>20768.5</v>
      </c>
      <c r="E91" s="885">
        <f t="shared" si="4"/>
        <v>108.54707850831788</v>
      </c>
      <c r="F91" s="886">
        <f t="shared" si="7"/>
        <v>72.566559690466462</v>
      </c>
      <c r="G91" s="80">
        <v>24782.1</v>
      </c>
      <c r="H91" s="80">
        <v>21175.3</v>
      </c>
      <c r="I91" s="888">
        <f t="shared" si="5"/>
        <v>117.03305266041096</v>
      </c>
      <c r="J91" s="886">
        <f t="shared" si="6"/>
        <v>79.772163226153268</v>
      </c>
    </row>
    <row r="92" spans="1:10">
      <c r="A92" s="887" t="s">
        <v>76</v>
      </c>
      <c r="B92" s="80">
        <v>62343</v>
      </c>
      <c r="C92" s="80">
        <v>36903.9</v>
      </c>
      <c r="D92" s="80">
        <v>34790.800000000003</v>
      </c>
      <c r="E92" s="885">
        <f t="shared" si="4"/>
        <v>106.07373213608196</v>
      </c>
      <c r="F92" s="886">
        <f t="shared" si="7"/>
        <v>59.194937683460857</v>
      </c>
      <c r="G92" s="80">
        <v>64464.9</v>
      </c>
      <c r="H92" s="80">
        <v>48795.6</v>
      </c>
      <c r="I92" s="888">
        <f t="shared" si="5"/>
        <v>132.11211666625678</v>
      </c>
      <c r="J92" s="886">
        <f t="shared" si="6"/>
        <v>103.40358981762188</v>
      </c>
    </row>
    <row r="93" spans="1:10">
      <c r="A93" s="887" t="s">
        <v>77</v>
      </c>
      <c r="B93" s="80">
        <v>59722.2</v>
      </c>
      <c r="C93" s="80">
        <v>36877.9</v>
      </c>
      <c r="D93" s="80">
        <v>34318.6</v>
      </c>
      <c r="E93" s="885">
        <f t="shared" si="4"/>
        <v>107.45747204140031</v>
      </c>
      <c r="F93" s="886">
        <f t="shared" si="7"/>
        <v>61.749064836861344</v>
      </c>
      <c r="G93" s="80">
        <v>40282.400000000001</v>
      </c>
      <c r="H93" s="80">
        <v>36280.300000000003</v>
      </c>
      <c r="I93" s="888">
        <f t="shared" si="5"/>
        <v>111.03105542126168</v>
      </c>
      <c r="J93" s="886">
        <f t="shared" si="6"/>
        <v>67.44962509753492</v>
      </c>
    </row>
    <row r="94" spans="1:10">
      <c r="A94" s="887" t="s">
        <v>78</v>
      </c>
      <c r="B94" s="80">
        <v>30072.400000000001</v>
      </c>
      <c r="C94" s="80">
        <v>15735</v>
      </c>
      <c r="D94" s="80">
        <v>14674.7</v>
      </c>
      <c r="E94" s="885">
        <f t="shared" si="4"/>
        <v>107.2253606547323</v>
      </c>
      <c r="F94" s="886">
        <f t="shared" si="7"/>
        <v>52.323725409345442</v>
      </c>
      <c r="G94" s="80">
        <v>11193.6</v>
      </c>
      <c r="H94" s="80">
        <v>10748</v>
      </c>
      <c r="I94" s="888">
        <f t="shared" si="5"/>
        <v>104.14588760699665</v>
      </c>
      <c r="J94" s="886">
        <f t="shared" si="6"/>
        <v>37.222170495204907</v>
      </c>
    </row>
    <row r="95" spans="1:10">
      <c r="A95" s="887" t="s">
        <v>79</v>
      </c>
      <c r="B95" s="80">
        <v>77057.399999999994</v>
      </c>
      <c r="C95" s="80">
        <v>27892.3</v>
      </c>
      <c r="D95" s="80">
        <v>26838.2</v>
      </c>
      <c r="E95" s="885">
        <f t="shared" si="4"/>
        <v>103.92761064452907</v>
      </c>
      <c r="F95" s="886">
        <f t="shared" si="7"/>
        <v>36.196783177215949</v>
      </c>
      <c r="G95" s="80">
        <v>47402.5</v>
      </c>
      <c r="H95" s="80">
        <v>44919.3</v>
      </c>
      <c r="I95" s="888">
        <f t="shared" si="5"/>
        <v>105.52813601280518</v>
      </c>
      <c r="J95" s="886">
        <f t="shared" si="6"/>
        <v>61.515831055810345</v>
      </c>
    </row>
    <row r="96" spans="1:10">
      <c r="A96" s="889" t="s">
        <v>177</v>
      </c>
      <c r="B96" s="77">
        <v>21656.6</v>
      </c>
      <c r="C96" s="77">
        <v>14736.9</v>
      </c>
      <c r="D96" s="77">
        <v>0</v>
      </c>
      <c r="E96" s="895"/>
      <c r="F96" s="881">
        <f>C96/B96*100</f>
        <v>68.048077722264807</v>
      </c>
      <c r="G96" s="77">
        <v>18048</v>
      </c>
      <c r="H96" s="77">
        <v>0</v>
      </c>
      <c r="I96" s="896"/>
      <c r="J96" s="881">
        <f>G96/$B96*100</f>
        <v>83.337181274992389</v>
      </c>
    </row>
    <row r="97" spans="1:10">
      <c r="A97" s="87" t="s">
        <v>178</v>
      </c>
      <c r="B97" s="80">
        <v>21347</v>
      </c>
      <c r="C97" s="80">
        <v>14472.2</v>
      </c>
      <c r="D97" s="80">
        <v>0</v>
      </c>
      <c r="E97" s="885"/>
      <c r="F97" s="886">
        <f>C97/B97*100</f>
        <v>67.795006324073654</v>
      </c>
      <c r="G97" s="80">
        <v>17523.400000000001</v>
      </c>
      <c r="H97" s="80">
        <v>0</v>
      </c>
      <c r="I97" s="888"/>
      <c r="J97" s="886">
        <f>G97/$B97*100</f>
        <v>82.088349651004833</v>
      </c>
    </row>
    <row r="98" spans="1:10">
      <c r="A98" s="87" t="s">
        <v>179</v>
      </c>
      <c r="B98" s="80">
        <v>23024.5</v>
      </c>
      <c r="C98" s="80">
        <v>18473.099999999999</v>
      </c>
      <c r="D98" s="80">
        <v>0</v>
      </c>
      <c r="E98" s="885"/>
      <c r="F98" s="886">
        <f>C98/B98*100</f>
        <v>80.232361180481661</v>
      </c>
      <c r="G98" s="80">
        <v>21387.7</v>
      </c>
      <c r="H98" s="80">
        <v>0</v>
      </c>
      <c r="I98" s="888"/>
      <c r="J98" s="886">
        <f>G98/$B98*100</f>
        <v>92.891050837151738</v>
      </c>
    </row>
    <row r="99" spans="1:10">
      <c r="A99"/>
      <c r="B99"/>
      <c r="C99"/>
      <c r="D99" s="877"/>
      <c r="E99"/>
      <c r="F99"/>
      <c r="G99"/>
      <c r="H99"/>
      <c r="I99"/>
      <c r="J99"/>
    </row>
    <row r="100" spans="1:10">
      <c r="A100"/>
      <c r="B100"/>
      <c r="C100"/>
      <c r="D100" s="877"/>
      <c r="E100"/>
      <c r="F100"/>
      <c r="G100"/>
      <c r="H100"/>
      <c r="I100"/>
      <c r="J100"/>
    </row>
    <row r="101" spans="1:10">
      <c r="A101"/>
      <c r="B101"/>
      <c r="C101"/>
      <c r="D101" s="877"/>
      <c r="E101"/>
      <c r="F101"/>
      <c r="G101"/>
      <c r="H101"/>
      <c r="I101"/>
      <c r="J101"/>
    </row>
    <row r="102" spans="1:10">
      <c r="A102"/>
      <c r="B102"/>
      <c r="C102"/>
      <c r="D102"/>
      <c r="E102"/>
      <c r="F102"/>
      <c r="G102"/>
      <c r="H102"/>
      <c r="I102"/>
      <c r="J102"/>
    </row>
    <row r="103" spans="1:10">
      <c r="A103"/>
      <c r="B103"/>
      <c r="C103"/>
      <c r="D103"/>
      <c r="E103"/>
      <c r="F103"/>
      <c r="G103"/>
      <c r="H103"/>
      <c r="I103"/>
      <c r="J103"/>
    </row>
    <row r="104" spans="1:10">
      <c r="A104"/>
      <c r="B104"/>
      <c r="C104"/>
      <c r="D104"/>
      <c r="E104"/>
      <c r="F104"/>
      <c r="G104"/>
      <c r="H104"/>
      <c r="I104"/>
      <c r="J104"/>
    </row>
    <row r="105" spans="1:10">
      <c r="A105"/>
      <c r="B105"/>
      <c r="C105"/>
      <c r="D105"/>
      <c r="E105"/>
      <c r="F105"/>
      <c r="G105"/>
      <c r="H105"/>
      <c r="I105"/>
      <c r="J105"/>
    </row>
    <row r="106" spans="1:10">
      <c r="A106"/>
      <c r="B106"/>
      <c r="C106"/>
      <c r="D106"/>
      <c r="E106"/>
      <c r="F106"/>
      <c r="G106"/>
      <c r="H106"/>
      <c r="I106"/>
      <c r="J106"/>
    </row>
    <row r="107" spans="1:10">
      <c r="A107"/>
      <c r="B107"/>
      <c r="C107"/>
      <c r="D107"/>
      <c r="E107"/>
      <c r="F107"/>
      <c r="G107"/>
      <c r="H107"/>
      <c r="I107"/>
      <c r="J107"/>
    </row>
    <row r="108" spans="1:10">
      <c r="A108"/>
      <c r="B108"/>
      <c r="C108"/>
      <c r="D108"/>
      <c r="E108"/>
      <c r="F108"/>
      <c r="G108"/>
      <c r="H108"/>
      <c r="I108"/>
      <c r="J108"/>
    </row>
    <row r="109" spans="1:10">
      <c r="A109"/>
      <c r="B109"/>
      <c r="C109"/>
      <c r="D109"/>
      <c r="E109"/>
      <c r="F109"/>
      <c r="G109"/>
      <c r="H109"/>
      <c r="I109"/>
      <c r="J109"/>
    </row>
    <row r="110" spans="1:10">
      <c r="A110"/>
      <c r="B110"/>
      <c r="C110"/>
      <c r="D110"/>
      <c r="E110"/>
      <c r="F110"/>
      <c r="G110"/>
      <c r="H110"/>
      <c r="I110"/>
      <c r="J110"/>
    </row>
    <row r="111" spans="1:10">
      <c r="A111"/>
      <c r="B111"/>
      <c r="C111"/>
      <c r="D111"/>
      <c r="E111"/>
      <c r="F111"/>
      <c r="G111"/>
      <c r="H111"/>
      <c r="I111"/>
      <c r="J111"/>
    </row>
    <row r="112" spans="1:10">
      <c r="A112"/>
      <c r="B112"/>
      <c r="C112"/>
      <c r="D112"/>
      <c r="E112"/>
      <c r="F112"/>
      <c r="G112"/>
      <c r="H112"/>
      <c r="I112"/>
      <c r="J112"/>
    </row>
    <row r="113" spans="1:10">
      <c r="A113"/>
      <c r="B113"/>
      <c r="C113"/>
      <c r="D113"/>
      <c r="E113"/>
      <c r="F113"/>
      <c r="G113"/>
      <c r="H113"/>
      <c r="I113"/>
      <c r="J113"/>
    </row>
    <row r="114" spans="1:10">
      <c r="A114"/>
      <c r="B114"/>
      <c r="C114"/>
      <c r="D114"/>
      <c r="E114"/>
      <c r="F114"/>
      <c r="G114"/>
      <c r="H114"/>
      <c r="I114"/>
      <c r="J114"/>
    </row>
    <row r="115" spans="1:10">
      <c r="A115"/>
      <c r="B115"/>
      <c r="C115"/>
      <c r="D115"/>
      <c r="E115"/>
      <c r="F115"/>
      <c r="G115"/>
      <c r="H115"/>
      <c r="I115"/>
      <c r="J115"/>
    </row>
    <row r="116" spans="1:10">
      <c r="A116"/>
      <c r="B116"/>
      <c r="C116"/>
      <c r="D116"/>
      <c r="E116"/>
      <c r="F116"/>
      <c r="G116"/>
      <c r="H116"/>
      <c r="I116"/>
      <c r="J116"/>
    </row>
    <row r="117" spans="1:10">
      <c r="A117"/>
      <c r="B117"/>
      <c r="C117"/>
      <c r="D117"/>
      <c r="E117"/>
      <c r="F117"/>
      <c r="G117"/>
      <c r="H117"/>
      <c r="I117"/>
      <c r="J117"/>
    </row>
    <row r="118" spans="1:10">
      <c r="A118"/>
      <c r="B118"/>
      <c r="C118"/>
      <c r="D118"/>
      <c r="E118"/>
      <c r="F118"/>
      <c r="G118"/>
      <c r="H118"/>
      <c r="I118"/>
      <c r="J118"/>
    </row>
    <row r="119" spans="1:10">
      <c r="A119"/>
      <c r="B119"/>
      <c r="C119"/>
      <c r="D119"/>
      <c r="E119"/>
      <c r="F119"/>
      <c r="G119"/>
      <c r="H119"/>
      <c r="I119"/>
      <c r="J119"/>
    </row>
    <row r="120" spans="1:10">
      <c r="A120"/>
      <c r="B120"/>
      <c r="C120"/>
      <c r="D120"/>
      <c r="E120"/>
      <c r="F120"/>
      <c r="G120"/>
      <c r="H120"/>
      <c r="I120"/>
      <c r="J120"/>
    </row>
    <row r="121" spans="1:10">
      <c r="A121"/>
      <c r="B121"/>
      <c r="C121"/>
      <c r="D121"/>
      <c r="E121"/>
      <c r="F121"/>
      <c r="G121"/>
      <c r="H121"/>
      <c r="I121"/>
      <c r="J121"/>
    </row>
    <row r="122" spans="1:10">
      <c r="A122"/>
      <c r="B122"/>
      <c r="C122"/>
      <c r="D122"/>
      <c r="E122"/>
      <c r="F122"/>
      <c r="G122"/>
      <c r="H122"/>
      <c r="I122"/>
      <c r="J122"/>
    </row>
    <row r="123" spans="1:10">
      <c r="A123"/>
      <c r="B123"/>
      <c r="C123"/>
      <c r="D123"/>
      <c r="E123"/>
      <c r="F123"/>
      <c r="G123"/>
      <c r="H123"/>
      <c r="I123"/>
      <c r="J123"/>
    </row>
    <row r="124" spans="1:10">
      <c r="A124"/>
      <c r="B124"/>
      <c r="C124"/>
      <c r="D124"/>
      <c r="E124"/>
      <c r="F124"/>
      <c r="G124"/>
      <c r="H124"/>
      <c r="I124"/>
      <c r="J124"/>
    </row>
    <row r="125" spans="1:10">
      <c r="A125"/>
      <c r="B125"/>
      <c r="C125"/>
      <c r="D125"/>
      <c r="E125"/>
      <c r="F125"/>
      <c r="G125"/>
      <c r="H125"/>
      <c r="I125"/>
      <c r="J125"/>
    </row>
    <row r="126" spans="1:10">
      <c r="A126"/>
      <c r="B126"/>
      <c r="C126"/>
      <c r="D126"/>
      <c r="E126"/>
      <c r="F126"/>
      <c r="G126"/>
      <c r="H126"/>
      <c r="I126"/>
      <c r="J126"/>
    </row>
    <row r="127" spans="1:10">
      <c r="A127"/>
      <c r="B127"/>
      <c r="C127"/>
      <c r="D127"/>
      <c r="E127"/>
      <c r="F127"/>
      <c r="G127"/>
      <c r="H127"/>
      <c r="I127"/>
      <c r="J127"/>
    </row>
    <row r="128" spans="1:10">
      <c r="A128"/>
      <c r="B128"/>
      <c r="C128"/>
      <c r="D128"/>
      <c r="E128"/>
      <c r="F128"/>
      <c r="G128"/>
      <c r="H128"/>
      <c r="I128"/>
      <c r="J128"/>
    </row>
    <row r="129" spans="1:10">
      <c r="A129"/>
      <c r="B129"/>
      <c r="C129"/>
      <c r="D129"/>
      <c r="E129"/>
      <c r="F129"/>
      <c r="G129"/>
      <c r="H129"/>
      <c r="I129"/>
      <c r="J129"/>
    </row>
    <row r="130" spans="1:10">
      <c r="A130"/>
      <c r="B130"/>
      <c r="C130"/>
      <c r="D130"/>
      <c r="E130"/>
      <c r="F130"/>
      <c r="G130"/>
      <c r="H130"/>
      <c r="I130"/>
      <c r="J130"/>
    </row>
    <row r="131" spans="1:10">
      <c r="A131"/>
      <c r="B131"/>
      <c r="C131"/>
      <c r="D131"/>
      <c r="E131"/>
      <c r="F131"/>
      <c r="G131"/>
      <c r="H131"/>
      <c r="I131"/>
      <c r="J131"/>
    </row>
    <row r="132" spans="1:10">
      <c r="A132"/>
      <c r="B132"/>
      <c r="C132"/>
      <c r="D132"/>
      <c r="E132"/>
      <c r="F132"/>
      <c r="G132"/>
      <c r="H132"/>
      <c r="I132"/>
      <c r="J132"/>
    </row>
    <row r="133" spans="1:10">
      <c r="A133"/>
      <c r="B133"/>
      <c r="C133"/>
      <c r="D133"/>
      <c r="E133"/>
      <c r="F133"/>
      <c r="G133"/>
      <c r="H133"/>
      <c r="I133"/>
      <c r="J133"/>
    </row>
    <row r="134" spans="1:10">
      <c r="A134"/>
      <c r="B134"/>
      <c r="C134"/>
      <c r="D134"/>
      <c r="E134"/>
      <c r="F134"/>
      <c r="G134"/>
      <c r="H134"/>
      <c r="I134"/>
      <c r="J134"/>
    </row>
    <row r="135" spans="1:10">
      <c r="A135"/>
      <c r="B135"/>
      <c r="C135"/>
      <c r="D135"/>
      <c r="E135"/>
      <c r="F135"/>
      <c r="G135"/>
      <c r="H135"/>
      <c r="I135"/>
      <c r="J135"/>
    </row>
    <row r="136" spans="1:10">
      <c r="A136"/>
      <c r="B136"/>
      <c r="C136"/>
      <c r="D136"/>
      <c r="E136"/>
      <c r="F136"/>
      <c r="G136"/>
      <c r="H136"/>
      <c r="I136"/>
      <c r="J136"/>
    </row>
    <row r="137" spans="1:10">
      <c r="A137"/>
      <c r="B137"/>
      <c r="C137"/>
      <c r="D137"/>
      <c r="E137"/>
      <c r="F137"/>
      <c r="G137"/>
      <c r="H137"/>
      <c r="I137"/>
      <c r="J137"/>
    </row>
    <row r="138" spans="1:10">
      <c r="A138"/>
      <c r="B138"/>
      <c r="C138"/>
      <c r="D138"/>
      <c r="E138"/>
      <c r="F138"/>
      <c r="G138"/>
      <c r="H138"/>
      <c r="I138"/>
      <c r="J138"/>
    </row>
    <row r="139" spans="1:10">
      <c r="A139"/>
      <c r="B139"/>
      <c r="C139"/>
      <c r="D139"/>
      <c r="E139"/>
      <c r="F139"/>
      <c r="G139"/>
      <c r="H139"/>
      <c r="I139"/>
      <c r="J139"/>
    </row>
    <row r="140" spans="1:10">
      <c r="A140"/>
      <c r="B140"/>
      <c r="C140"/>
      <c r="D140"/>
      <c r="E140"/>
      <c r="F140"/>
      <c r="G140"/>
      <c r="H140"/>
      <c r="I140"/>
      <c r="J140"/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/>
      <c r="B142"/>
      <c r="C142"/>
      <c r="D142"/>
      <c r="E142"/>
      <c r="F142"/>
      <c r="G142"/>
      <c r="H142"/>
      <c r="I142"/>
      <c r="J142"/>
    </row>
    <row r="143" spans="1:10">
      <c r="A143"/>
      <c r="B143"/>
      <c r="C143"/>
      <c r="D143"/>
      <c r="E143"/>
      <c r="F143"/>
      <c r="G143"/>
      <c r="H143"/>
      <c r="I143"/>
      <c r="J143"/>
    </row>
    <row r="144" spans="1:10">
      <c r="A144"/>
      <c r="B144"/>
      <c r="C144"/>
      <c r="D144"/>
      <c r="E144"/>
      <c r="F144"/>
      <c r="G144"/>
      <c r="H144"/>
      <c r="I144"/>
      <c r="J144"/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/>
      <c r="B146"/>
      <c r="C146"/>
      <c r="D146"/>
      <c r="E146"/>
      <c r="F146"/>
      <c r="G146"/>
      <c r="H146"/>
      <c r="I146"/>
      <c r="J146"/>
    </row>
    <row r="147" spans="1:10">
      <c r="A147"/>
      <c r="B147"/>
      <c r="C147"/>
      <c r="D147"/>
      <c r="E147"/>
      <c r="F147"/>
      <c r="G147"/>
      <c r="H147"/>
      <c r="I147"/>
      <c r="J147"/>
    </row>
    <row r="148" spans="1:10">
      <c r="A148"/>
      <c r="B148"/>
      <c r="C148"/>
      <c r="D148"/>
      <c r="E148"/>
      <c r="F148"/>
      <c r="G148"/>
      <c r="H148"/>
      <c r="I148"/>
      <c r="J148"/>
    </row>
    <row r="149" spans="1:10">
      <c r="A149"/>
      <c r="B149"/>
      <c r="C149"/>
      <c r="D149"/>
      <c r="E149"/>
      <c r="F149"/>
      <c r="G149"/>
      <c r="H149"/>
      <c r="I149"/>
      <c r="J149"/>
    </row>
    <row r="150" spans="1:10">
      <c r="A150"/>
      <c r="B150"/>
      <c r="C150"/>
      <c r="D150"/>
      <c r="E150"/>
      <c r="F150"/>
      <c r="G150"/>
      <c r="H150"/>
      <c r="I150"/>
      <c r="J150"/>
    </row>
    <row r="151" spans="1:10">
      <c r="A151"/>
      <c r="B151"/>
      <c r="C151"/>
      <c r="D151"/>
      <c r="E151"/>
      <c r="F151"/>
      <c r="G151"/>
      <c r="H151"/>
      <c r="I151"/>
      <c r="J151"/>
    </row>
    <row r="152" spans="1:10">
      <c r="A152"/>
      <c r="B152"/>
      <c r="C152"/>
      <c r="D152"/>
      <c r="E152"/>
      <c r="F152"/>
      <c r="G152"/>
      <c r="H152"/>
      <c r="I152"/>
      <c r="J152"/>
    </row>
    <row r="153" spans="1:10">
      <c r="A153"/>
      <c r="B153"/>
      <c r="C153"/>
      <c r="D153"/>
      <c r="E153"/>
      <c r="F153"/>
      <c r="G153"/>
      <c r="H153"/>
      <c r="I153"/>
      <c r="J153"/>
    </row>
    <row r="154" spans="1:10">
      <c r="A154"/>
      <c r="B154"/>
      <c r="C154"/>
      <c r="D154"/>
      <c r="E154"/>
      <c r="F154"/>
      <c r="G154"/>
      <c r="H154"/>
      <c r="I154"/>
      <c r="J154"/>
    </row>
    <row r="155" spans="1:10">
      <c r="A155"/>
      <c r="B155"/>
      <c r="C155"/>
      <c r="D155"/>
      <c r="E155"/>
      <c r="F155"/>
      <c r="G155"/>
      <c r="H155"/>
      <c r="I155"/>
      <c r="J155"/>
    </row>
    <row r="156" spans="1:10">
      <c r="A156"/>
      <c r="B156"/>
      <c r="C156"/>
      <c r="D156"/>
      <c r="E156"/>
      <c r="F156"/>
      <c r="G156"/>
      <c r="H156"/>
      <c r="I156"/>
      <c r="J156"/>
    </row>
    <row r="157" spans="1:10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G158"/>
      <c r="H158"/>
      <c r="I158"/>
      <c r="J158"/>
    </row>
    <row r="159" spans="1:10">
      <c r="A159"/>
      <c r="B159"/>
      <c r="C159"/>
      <c r="D159"/>
      <c r="E159"/>
      <c r="F159"/>
      <c r="G159"/>
      <c r="H159"/>
      <c r="I159"/>
      <c r="J159"/>
    </row>
    <row r="160" spans="1:10">
      <c r="A160"/>
      <c r="B160"/>
      <c r="C160"/>
      <c r="D160"/>
      <c r="E160"/>
      <c r="F160"/>
      <c r="G160"/>
      <c r="H160"/>
      <c r="I160"/>
      <c r="J160"/>
    </row>
    <row r="161" spans="1:10">
      <c r="A161"/>
      <c r="B161"/>
      <c r="C161"/>
      <c r="D161"/>
      <c r="E161"/>
      <c r="F161"/>
      <c r="G161"/>
      <c r="H161"/>
      <c r="I161"/>
      <c r="J161"/>
    </row>
    <row r="162" spans="1:10">
      <c r="A162"/>
      <c r="B162"/>
      <c r="C162"/>
      <c r="D162"/>
      <c r="E162"/>
      <c r="F162"/>
      <c r="G162"/>
      <c r="H162"/>
      <c r="I162"/>
      <c r="J162"/>
    </row>
    <row r="163" spans="1:10">
      <c r="A163"/>
      <c r="B163"/>
      <c r="C163"/>
      <c r="D163"/>
      <c r="E163"/>
      <c r="F163"/>
      <c r="G163"/>
      <c r="H163"/>
      <c r="I163"/>
      <c r="J163"/>
    </row>
    <row r="164" spans="1:10">
      <c r="A164"/>
      <c r="B164"/>
      <c r="C164"/>
      <c r="D164"/>
      <c r="E164"/>
      <c r="F164"/>
      <c r="G164"/>
      <c r="H164"/>
      <c r="I164"/>
      <c r="J164"/>
    </row>
    <row r="165" spans="1:10">
      <c r="A165"/>
      <c r="B165"/>
      <c r="C165"/>
      <c r="D165"/>
      <c r="E165"/>
      <c r="F165"/>
      <c r="G165"/>
      <c r="H165"/>
      <c r="I165"/>
      <c r="J165"/>
    </row>
    <row r="166" spans="1:10">
      <c r="A166"/>
      <c r="B166"/>
      <c r="C166"/>
      <c r="D166"/>
      <c r="E166"/>
      <c r="F166"/>
      <c r="G166"/>
      <c r="H166"/>
      <c r="I166"/>
      <c r="J166"/>
    </row>
    <row r="167" spans="1:10">
      <c r="A167"/>
      <c r="B167"/>
      <c r="C167"/>
      <c r="D167"/>
      <c r="E167"/>
      <c r="F167"/>
      <c r="G167"/>
      <c r="H167"/>
      <c r="I167"/>
      <c r="J167"/>
    </row>
    <row r="168" spans="1:10">
      <c r="A168"/>
      <c r="B168"/>
      <c r="C168"/>
      <c r="D168"/>
      <c r="E168"/>
      <c r="F168"/>
      <c r="G168"/>
      <c r="H168"/>
      <c r="I168"/>
      <c r="J168"/>
    </row>
    <row r="169" spans="1:10">
      <c r="A169"/>
      <c r="B169"/>
      <c r="C169"/>
      <c r="D169"/>
      <c r="E169"/>
      <c r="F169"/>
      <c r="G169"/>
      <c r="H169"/>
      <c r="I169"/>
      <c r="J169"/>
    </row>
    <row r="170" spans="1:10">
      <c r="A170"/>
      <c r="B170"/>
      <c r="C170"/>
      <c r="D170"/>
      <c r="E170"/>
      <c r="F170"/>
      <c r="G170"/>
      <c r="H170"/>
      <c r="I170"/>
      <c r="J170"/>
    </row>
    <row r="171" spans="1:10">
      <c r="A171"/>
      <c r="B171"/>
      <c r="C171"/>
      <c r="D171"/>
      <c r="E171"/>
      <c r="F171"/>
      <c r="G171"/>
      <c r="H171"/>
      <c r="I171"/>
      <c r="J171"/>
    </row>
    <row r="172" spans="1:10">
      <c r="A172"/>
      <c r="B172"/>
      <c r="C172"/>
      <c r="D172"/>
      <c r="E172"/>
      <c r="F172"/>
      <c r="G172"/>
      <c r="H172"/>
      <c r="I172"/>
      <c r="J172"/>
    </row>
    <row r="173" spans="1:10">
      <c r="A173"/>
      <c r="B173"/>
      <c r="C173"/>
      <c r="D173"/>
      <c r="E173"/>
      <c r="F173"/>
      <c r="G173"/>
      <c r="H173"/>
      <c r="I173"/>
      <c r="J173"/>
    </row>
    <row r="174" spans="1:10">
      <c r="A174"/>
      <c r="B174"/>
      <c r="C174"/>
      <c r="D174"/>
      <c r="E174"/>
      <c r="F174"/>
      <c r="G174"/>
      <c r="H174"/>
      <c r="I174"/>
      <c r="J174"/>
    </row>
    <row r="175" spans="1:10">
      <c r="A175"/>
      <c r="B175"/>
      <c r="C175"/>
      <c r="D175"/>
      <c r="E175"/>
      <c r="F175"/>
      <c r="G175"/>
      <c r="H175"/>
      <c r="I175"/>
      <c r="J175"/>
    </row>
    <row r="176" spans="1:10">
      <c r="A176"/>
      <c r="B176"/>
      <c r="C176"/>
      <c r="D176"/>
      <c r="E176"/>
      <c r="F176"/>
      <c r="G176"/>
      <c r="H176"/>
      <c r="I176"/>
      <c r="J176"/>
    </row>
    <row r="177" spans="1:10">
      <c r="A177"/>
      <c r="B177"/>
      <c r="C177"/>
      <c r="D177"/>
      <c r="E177"/>
      <c r="F177"/>
      <c r="G177"/>
      <c r="H177"/>
      <c r="I177"/>
      <c r="J177"/>
    </row>
    <row r="178" spans="1:10">
      <c r="A178"/>
      <c r="B178"/>
      <c r="C178"/>
      <c r="D178"/>
      <c r="E178"/>
      <c r="F178"/>
      <c r="G178"/>
      <c r="H178"/>
      <c r="I178"/>
      <c r="J178"/>
    </row>
    <row r="179" spans="1:10">
      <c r="A179"/>
      <c r="B179"/>
      <c r="C179"/>
      <c r="D179"/>
      <c r="E179"/>
      <c r="F179"/>
      <c r="G179"/>
      <c r="H179"/>
      <c r="I179"/>
      <c r="J179"/>
    </row>
    <row r="180" spans="1:10">
      <c r="A180"/>
      <c r="B180"/>
      <c r="C180"/>
      <c r="D180"/>
      <c r="E180"/>
      <c r="F180"/>
      <c r="G180"/>
      <c r="H180"/>
      <c r="I180"/>
      <c r="J180"/>
    </row>
    <row r="181" spans="1:10">
      <c r="A181"/>
      <c r="B181"/>
      <c r="C181"/>
      <c r="D181"/>
      <c r="E181"/>
      <c r="F181"/>
      <c r="G181"/>
      <c r="H181"/>
      <c r="I181"/>
      <c r="J181"/>
    </row>
    <row r="182" spans="1:10">
      <c r="A182"/>
      <c r="B182"/>
      <c r="C182"/>
      <c r="D182"/>
      <c r="E182"/>
      <c r="F182"/>
      <c r="G182"/>
      <c r="H182"/>
      <c r="I182"/>
      <c r="J182"/>
    </row>
    <row r="183" spans="1:10">
      <c r="A183"/>
      <c r="B183"/>
      <c r="C183"/>
      <c r="D183"/>
      <c r="E183"/>
      <c r="F183"/>
      <c r="G183"/>
      <c r="H183"/>
      <c r="I183"/>
      <c r="J183"/>
    </row>
    <row r="184" spans="1:10">
      <c r="A184"/>
      <c r="B184"/>
      <c r="C184"/>
      <c r="D184"/>
      <c r="E184"/>
      <c r="F184"/>
      <c r="G184"/>
      <c r="H184"/>
      <c r="I184"/>
      <c r="J184"/>
    </row>
    <row r="185" spans="1:10">
      <c r="A185"/>
      <c r="B185"/>
      <c r="C185"/>
      <c r="D185"/>
      <c r="E185"/>
      <c r="F185"/>
      <c r="G185"/>
      <c r="H185"/>
      <c r="I185"/>
      <c r="J185"/>
    </row>
    <row r="186" spans="1:10">
      <c r="A186"/>
      <c r="B186"/>
      <c r="C186"/>
      <c r="D186"/>
      <c r="E186"/>
      <c r="F186"/>
      <c r="G186"/>
      <c r="H186"/>
      <c r="I186"/>
      <c r="J186"/>
    </row>
    <row r="187" spans="1:10">
      <c r="A187"/>
      <c r="B187"/>
      <c r="C187"/>
      <c r="D187"/>
      <c r="E187"/>
      <c r="F187"/>
      <c r="G187"/>
      <c r="H187"/>
      <c r="I187"/>
      <c r="J187"/>
    </row>
    <row r="188" spans="1:10">
      <c r="A188"/>
      <c r="B188"/>
      <c r="C188"/>
      <c r="D188"/>
      <c r="E188"/>
      <c r="F188"/>
      <c r="G188"/>
      <c r="H188"/>
      <c r="I188"/>
      <c r="J188"/>
    </row>
    <row r="189" spans="1:10">
      <c r="A189"/>
      <c r="B189"/>
      <c r="C189"/>
      <c r="D189"/>
      <c r="E189"/>
      <c r="F189"/>
      <c r="G189"/>
      <c r="H189"/>
      <c r="I189"/>
      <c r="J189"/>
    </row>
    <row r="190" spans="1:10">
      <c r="A190"/>
      <c r="B190"/>
      <c r="C190"/>
      <c r="D190"/>
      <c r="E190"/>
      <c r="F190"/>
      <c r="G190"/>
      <c r="H190"/>
      <c r="I190"/>
      <c r="J190"/>
    </row>
    <row r="191" spans="1:10">
      <c r="A191"/>
      <c r="B191"/>
      <c r="C191"/>
      <c r="D191"/>
      <c r="E191"/>
      <c r="F191"/>
      <c r="G191"/>
      <c r="H191"/>
      <c r="I191"/>
      <c r="J191"/>
    </row>
    <row r="192" spans="1:10">
      <c r="A192"/>
      <c r="B192"/>
      <c r="C192"/>
      <c r="D192"/>
      <c r="E192"/>
      <c r="F192"/>
      <c r="G192"/>
      <c r="H192"/>
      <c r="I192"/>
      <c r="J192"/>
    </row>
    <row r="193" spans="1:10">
      <c r="A193"/>
      <c r="B193"/>
      <c r="C193"/>
      <c r="D193"/>
      <c r="E193"/>
      <c r="F193"/>
      <c r="G193"/>
      <c r="H193"/>
      <c r="I193"/>
      <c r="J193"/>
    </row>
    <row r="194" spans="1:10">
      <c r="A194"/>
      <c r="B194"/>
      <c r="C194"/>
      <c r="D194"/>
      <c r="E194"/>
      <c r="F194"/>
      <c r="G194"/>
      <c r="H194"/>
      <c r="I194"/>
      <c r="J194"/>
    </row>
    <row r="195" spans="1:10">
      <c r="A195"/>
      <c r="B195"/>
      <c r="C195"/>
      <c r="D195"/>
      <c r="E195"/>
      <c r="F195"/>
      <c r="G195"/>
      <c r="H195"/>
      <c r="I195"/>
      <c r="J195"/>
    </row>
    <row r="196" spans="1:10">
      <c r="A196"/>
      <c r="B196"/>
      <c r="C196"/>
      <c r="D196"/>
      <c r="E196"/>
      <c r="F196"/>
      <c r="G196"/>
      <c r="H196"/>
      <c r="I196"/>
      <c r="J196"/>
    </row>
    <row r="197" spans="1:10">
      <c r="A197"/>
      <c r="B197"/>
      <c r="C197"/>
      <c r="D197"/>
      <c r="E197"/>
      <c r="F197"/>
      <c r="G197"/>
      <c r="H197"/>
      <c r="I197"/>
      <c r="J197"/>
    </row>
    <row r="198" spans="1:10">
      <c r="A198"/>
      <c r="B198"/>
      <c r="C198"/>
      <c r="D198"/>
      <c r="E198"/>
      <c r="F198"/>
      <c r="G198"/>
      <c r="H198"/>
      <c r="I198"/>
      <c r="J198"/>
    </row>
    <row r="199" spans="1:10">
      <c r="A199"/>
      <c r="B199"/>
      <c r="C199"/>
      <c r="D199"/>
      <c r="E199"/>
      <c r="F199"/>
      <c r="G199"/>
      <c r="H199"/>
      <c r="I199"/>
      <c r="J199"/>
    </row>
    <row r="200" spans="1:10">
      <c r="A200"/>
      <c r="B200"/>
      <c r="C200"/>
      <c r="D200"/>
      <c r="E200"/>
      <c r="F200"/>
      <c r="G200"/>
      <c r="H200"/>
      <c r="I200"/>
      <c r="J200"/>
    </row>
    <row r="201" spans="1:10">
      <c r="A201"/>
      <c r="B201"/>
      <c r="C201"/>
      <c r="D201"/>
      <c r="E201"/>
      <c r="F201"/>
      <c r="G201"/>
      <c r="H201"/>
      <c r="I201"/>
      <c r="J201"/>
    </row>
    <row r="202" spans="1:10">
      <c r="A202"/>
      <c r="B202"/>
      <c r="C202"/>
      <c r="D202"/>
      <c r="E202"/>
      <c r="F202"/>
      <c r="G202"/>
      <c r="H202"/>
      <c r="I202"/>
      <c r="J202"/>
    </row>
    <row r="203" spans="1:10">
      <c r="A203"/>
      <c r="B203"/>
      <c r="C203"/>
      <c r="D203"/>
      <c r="E203"/>
      <c r="F203"/>
      <c r="G203"/>
      <c r="H203"/>
      <c r="I203"/>
      <c r="J203"/>
    </row>
    <row r="204" spans="1:10">
      <c r="A204"/>
      <c r="B204"/>
      <c r="C204"/>
      <c r="D204"/>
      <c r="E204"/>
      <c r="F204"/>
      <c r="G204"/>
      <c r="H204"/>
      <c r="I204"/>
      <c r="J204"/>
    </row>
    <row r="205" spans="1:10">
      <c r="A205"/>
      <c r="B205"/>
      <c r="C205"/>
      <c r="D205"/>
      <c r="E205"/>
      <c r="F205"/>
      <c r="G205"/>
      <c r="H205"/>
      <c r="I205"/>
      <c r="J205"/>
    </row>
    <row r="206" spans="1:10">
      <c r="A206"/>
      <c r="B206"/>
      <c r="C206"/>
      <c r="D206"/>
      <c r="E206"/>
      <c r="F206"/>
      <c r="G206"/>
      <c r="H206"/>
      <c r="I206"/>
      <c r="J206"/>
    </row>
    <row r="207" spans="1:10">
      <c r="A207"/>
      <c r="B207"/>
      <c r="C207"/>
      <c r="D207"/>
      <c r="E207"/>
      <c r="F207"/>
      <c r="G207"/>
      <c r="H207"/>
      <c r="I207"/>
      <c r="J207"/>
    </row>
    <row r="208" spans="1:10">
      <c r="A208"/>
      <c r="B208"/>
      <c r="C208"/>
      <c r="D208"/>
      <c r="E208"/>
      <c r="F208"/>
      <c r="G208"/>
      <c r="H208"/>
      <c r="I208"/>
      <c r="J208"/>
    </row>
    <row r="209" spans="1:10">
      <c r="A209"/>
      <c r="B209"/>
      <c r="C209"/>
      <c r="D209"/>
      <c r="E209"/>
      <c r="F209"/>
      <c r="G209"/>
      <c r="H209"/>
      <c r="I209"/>
      <c r="J209"/>
    </row>
    <row r="210" spans="1:10">
      <c r="A210"/>
      <c r="B210"/>
      <c r="C210"/>
      <c r="D210"/>
      <c r="E210"/>
      <c r="F210"/>
      <c r="G210"/>
      <c r="H210"/>
      <c r="I210"/>
      <c r="J210"/>
    </row>
    <row r="211" spans="1:10">
      <c r="A211"/>
      <c r="B211"/>
      <c r="C211"/>
      <c r="D211"/>
      <c r="E211"/>
      <c r="F211"/>
      <c r="G211"/>
      <c r="H211"/>
      <c r="I211"/>
      <c r="J211"/>
    </row>
    <row r="212" spans="1:10">
      <c r="A212"/>
      <c r="B212"/>
      <c r="C212"/>
      <c r="D212"/>
      <c r="E212"/>
      <c r="F212"/>
      <c r="G212"/>
      <c r="H212"/>
      <c r="I212"/>
      <c r="J212"/>
    </row>
    <row r="213" spans="1:10">
      <c r="A213"/>
      <c r="B213"/>
      <c r="C213"/>
      <c r="D213"/>
      <c r="E213"/>
      <c r="F213"/>
      <c r="G213"/>
      <c r="H213"/>
      <c r="I213"/>
      <c r="J213"/>
    </row>
    <row r="214" spans="1:10">
      <c r="A214"/>
      <c r="B214"/>
      <c r="C214"/>
      <c r="D214"/>
      <c r="E214"/>
      <c r="F214"/>
      <c r="G214"/>
      <c r="H214"/>
      <c r="I214"/>
      <c r="J214"/>
    </row>
    <row r="215" spans="1:10">
      <c r="A215"/>
      <c r="B215"/>
      <c r="C215"/>
      <c r="D215"/>
      <c r="E215"/>
      <c r="F215"/>
      <c r="G215"/>
      <c r="H215"/>
      <c r="I215"/>
      <c r="J215"/>
    </row>
    <row r="216" spans="1:10">
      <c r="A216"/>
      <c r="B216"/>
      <c r="C216"/>
      <c r="D216"/>
      <c r="E216"/>
      <c r="F216"/>
      <c r="G216"/>
      <c r="H216"/>
      <c r="I216"/>
      <c r="J216"/>
    </row>
    <row r="217" spans="1:10">
      <c r="A217"/>
      <c r="B217"/>
      <c r="C217"/>
      <c r="D217"/>
      <c r="E217"/>
      <c r="F217"/>
      <c r="G217"/>
      <c r="H217"/>
      <c r="I217"/>
      <c r="J217"/>
    </row>
    <row r="218" spans="1:10">
      <c r="A218"/>
      <c r="B218"/>
      <c r="C218"/>
      <c r="D218"/>
      <c r="E218"/>
      <c r="F218"/>
      <c r="G218"/>
      <c r="H218"/>
      <c r="I218"/>
      <c r="J218"/>
    </row>
    <row r="219" spans="1:10">
      <c r="A219"/>
      <c r="B219"/>
      <c r="C219"/>
      <c r="D219"/>
      <c r="E219"/>
      <c r="F219"/>
      <c r="G219"/>
      <c r="H219"/>
      <c r="I219"/>
      <c r="J219"/>
    </row>
    <row r="220" spans="1:10">
      <c r="A220"/>
      <c r="B220"/>
      <c r="C220"/>
      <c r="D220"/>
      <c r="E220"/>
      <c r="F220"/>
      <c r="G220"/>
      <c r="H220"/>
      <c r="I220"/>
      <c r="J220"/>
    </row>
    <row r="221" spans="1:10">
      <c r="A221"/>
      <c r="B221"/>
      <c r="C221"/>
      <c r="D221"/>
      <c r="E221"/>
      <c r="F221"/>
      <c r="G221"/>
      <c r="H221"/>
      <c r="I221"/>
      <c r="J221"/>
    </row>
    <row r="222" spans="1:10">
      <c r="A222"/>
      <c r="B222"/>
      <c r="C222"/>
      <c r="D222"/>
      <c r="E222"/>
      <c r="F222"/>
      <c r="G222"/>
      <c r="H222"/>
      <c r="I222"/>
      <c r="J222"/>
    </row>
    <row r="223" spans="1:10">
      <c r="A223"/>
      <c r="B223"/>
      <c r="C223"/>
      <c r="D223"/>
      <c r="E223"/>
      <c r="F223"/>
      <c r="G223"/>
      <c r="H223"/>
      <c r="I223"/>
      <c r="J223"/>
    </row>
    <row r="224" spans="1:10">
      <c r="A224"/>
      <c r="B224"/>
      <c r="C224"/>
      <c r="D224"/>
      <c r="E224"/>
      <c r="F224"/>
      <c r="G224"/>
      <c r="H224"/>
      <c r="I224"/>
      <c r="J224"/>
    </row>
    <row r="225" spans="1:10">
      <c r="A225"/>
      <c r="B225"/>
      <c r="C225"/>
      <c r="D225"/>
      <c r="E225"/>
      <c r="F225"/>
      <c r="G225"/>
      <c r="H225"/>
      <c r="I225"/>
      <c r="J225"/>
    </row>
    <row r="226" spans="1:10">
      <c r="A226"/>
      <c r="B226"/>
      <c r="C226"/>
      <c r="D226"/>
      <c r="E226"/>
      <c r="F226"/>
      <c r="G226"/>
      <c r="H226"/>
      <c r="I226"/>
      <c r="J226"/>
    </row>
    <row r="227" spans="1:10">
      <c r="A227"/>
      <c r="B227"/>
      <c r="C227"/>
      <c r="D227"/>
      <c r="E227"/>
      <c r="F227"/>
      <c r="G227"/>
      <c r="H227"/>
      <c r="I227"/>
      <c r="J227"/>
    </row>
    <row r="228" spans="1:10">
      <c r="A228"/>
      <c r="B228"/>
      <c r="C228"/>
      <c r="D228"/>
      <c r="E228"/>
      <c r="F228"/>
      <c r="G228"/>
      <c r="H228"/>
      <c r="I228"/>
      <c r="J228"/>
    </row>
    <row r="229" spans="1:10">
      <c r="A229"/>
      <c r="B229"/>
      <c r="C229"/>
      <c r="D229"/>
      <c r="E229"/>
      <c r="F229"/>
      <c r="G229"/>
      <c r="H229"/>
      <c r="I229"/>
      <c r="J229"/>
    </row>
    <row r="230" spans="1:10">
      <c r="A230"/>
      <c r="B230"/>
      <c r="C230"/>
      <c r="D230"/>
      <c r="E230"/>
      <c r="F230"/>
      <c r="G230"/>
      <c r="H230"/>
      <c r="I230"/>
      <c r="J230"/>
    </row>
    <row r="231" spans="1:10">
      <c r="A231"/>
      <c r="B231"/>
      <c r="C231"/>
      <c r="D231"/>
      <c r="E231"/>
      <c r="F231"/>
      <c r="G231"/>
      <c r="H231"/>
      <c r="I231"/>
      <c r="J231"/>
    </row>
    <row r="232" spans="1:10">
      <c r="A232"/>
      <c r="B232"/>
      <c r="C232"/>
      <c r="D232"/>
      <c r="E232"/>
      <c r="F232"/>
      <c r="G232"/>
      <c r="H232"/>
      <c r="I232"/>
      <c r="J232"/>
    </row>
    <row r="233" spans="1:10">
      <c r="A233"/>
      <c r="B233"/>
      <c r="C233"/>
      <c r="D233"/>
      <c r="E233"/>
      <c r="F233"/>
      <c r="G233"/>
      <c r="H233"/>
      <c r="I233"/>
      <c r="J233"/>
    </row>
    <row r="234" spans="1:10">
      <c r="A234"/>
      <c r="B234"/>
      <c r="C234"/>
      <c r="D234"/>
      <c r="E234"/>
      <c r="F234"/>
      <c r="G234"/>
      <c r="H234"/>
      <c r="I234"/>
      <c r="J234"/>
    </row>
    <row r="235" spans="1:10">
      <c r="A235"/>
      <c r="B235"/>
      <c r="C235"/>
      <c r="D235"/>
      <c r="E235"/>
      <c r="F235"/>
      <c r="G235"/>
      <c r="H235"/>
      <c r="I235"/>
      <c r="J235"/>
    </row>
    <row r="236" spans="1:10">
      <c r="A236"/>
      <c r="B236"/>
      <c r="C236"/>
      <c r="D236"/>
      <c r="E236"/>
      <c r="F236"/>
      <c r="G236"/>
      <c r="H236"/>
      <c r="I236"/>
      <c r="J236"/>
    </row>
    <row r="237" spans="1:10">
      <c r="A237"/>
      <c r="B237"/>
      <c r="C237"/>
      <c r="D237"/>
      <c r="E237"/>
      <c r="F237"/>
      <c r="G237"/>
      <c r="H237"/>
      <c r="I237"/>
      <c r="J237"/>
    </row>
    <row r="238" spans="1:10">
      <c r="A238"/>
      <c r="B238"/>
      <c r="C238"/>
      <c r="D238"/>
      <c r="E238"/>
      <c r="F238"/>
      <c r="G238"/>
      <c r="H238"/>
      <c r="I238"/>
      <c r="J238"/>
    </row>
    <row r="239" spans="1:10">
      <c r="A239"/>
      <c r="B239"/>
      <c r="C239"/>
      <c r="D239"/>
      <c r="E239"/>
      <c r="F239"/>
      <c r="G239"/>
      <c r="H239"/>
      <c r="I239"/>
      <c r="J239"/>
    </row>
    <row r="240" spans="1:10">
      <c r="A240"/>
      <c r="B240"/>
      <c r="C240"/>
      <c r="D240"/>
      <c r="E240"/>
      <c r="F240"/>
      <c r="G240"/>
      <c r="H240"/>
      <c r="I240"/>
      <c r="J240"/>
    </row>
    <row r="241" spans="1:10">
      <c r="A241"/>
      <c r="B241"/>
      <c r="C241"/>
      <c r="D241"/>
      <c r="E241"/>
      <c r="F241"/>
      <c r="G241"/>
      <c r="H241"/>
      <c r="I241"/>
      <c r="J241"/>
    </row>
    <row r="242" spans="1:10">
      <c r="A242"/>
      <c r="B242"/>
      <c r="C242"/>
      <c r="D242"/>
      <c r="E242"/>
      <c r="F242"/>
      <c r="G242"/>
      <c r="H242"/>
      <c r="I242"/>
      <c r="J242"/>
    </row>
    <row r="243" spans="1:10">
      <c r="A243"/>
      <c r="B243"/>
      <c r="C243"/>
      <c r="D243"/>
      <c r="E243"/>
      <c r="F243"/>
      <c r="G243"/>
      <c r="H243"/>
      <c r="I243"/>
      <c r="J243"/>
    </row>
    <row r="244" spans="1:10">
      <c r="A244"/>
      <c r="B244"/>
      <c r="C244"/>
      <c r="D244"/>
      <c r="E244"/>
      <c r="F244"/>
      <c r="G244"/>
      <c r="H244"/>
      <c r="I244"/>
      <c r="J244"/>
    </row>
    <row r="245" spans="1:10">
      <c r="A245"/>
      <c r="B245"/>
      <c r="C245"/>
      <c r="D245"/>
      <c r="E245"/>
      <c r="F245"/>
      <c r="G245"/>
      <c r="H245"/>
      <c r="I245"/>
      <c r="J245"/>
    </row>
    <row r="246" spans="1:10">
      <c r="A246"/>
      <c r="B246"/>
      <c r="C246"/>
      <c r="D246"/>
      <c r="E246"/>
      <c r="F246"/>
      <c r="G246"/>
      <c r="H246"/>
      <c r="I246"/>
      <c r="J246"/>
    </row>
    <row r="247" spans="1:10">
      <c r="A247"/>
      <c r="B247"/>
      <c r="C247"/>
      <c r="D247"/>
      <c r="E247"/>
      <c r="F247"/>
      <c r="G247"/>
      <c r="H247"/>
      <c r="I247"/>
      <c r="J247"/>
    </row>
    <row r="248" spans="1:10">
      <c r="A248"/>
      <c r="B248"/>
      <c r="C248"/>
      <c r="D248"/>
      <c r="E248"/>
      <c r="F248"/>
      <c r="G248"/>
      <c r="H248"/>
      <c r="I248"/>
      <c r="J248"/>
    </row>
    <row r="249" spans="1:10">
      <c r="A249"/>
      <c r="B249"/>
      <c r="C249"/>
      <c r="D249"/>
      <c r="E249"/>
      <c r="F249"/>
      <c r="G249"/>
      <c r="H249"/>
      <c r="I249"/>
      <c r="J249"/>
    </row>
    <row r="250" spans="1:10">
      <c r="A250"/>
      <c r="B250"/>
      <c r="C250"/>
      <c r="D250"/>
      <c r="E250"/>
      <c r="F250"/>
      <c r="G250"/>
      <c r="H250"/>
      <c r="I250"/>
      <c r="J250"/>
    </row>
    <row r="251" spans="1:10">
      <c r="A251"/>
      <c r="B251"/>
      <c r="C251"/>
      <c r="D251"/>
      <c r="E251"/>
      <c r="F251"/>
      <c r="G251"/>
      <c r="H251"/>
      <c r="I251"/>
      <c r="J251"/>
    </row>
    <row r="252" spans="1:10">
      <c r="A252"/>
      <c r="B252"/>
      <c r="C252"/>
      <c r="D252"/>
      <c r="E252"/>
      <c r="F252"/>
      <c r="G252"/>
      <c r="H252"/>
      <c r="I252"/>
      <c r="J252"/>
    </row>
    <row r="253" spans="1:10">
      <c r="A253"/>
      <c r="B253"/>
      <c r="C253"/>
      <c r="D253"/>
      <c r="E253"/>
      <c r="F253"/>
      <c r="G253"/>
      <c r="H253"/>
      <c r="I253"/>
      <c r="J253"/>
    </row>
    <row r="254" spans="1:10">
      <c r="A254"/>
      <c r="B254"/>
      <c r="C254"/>
      <c r="D254"/>
      <c r="E254"/>
      <c r="F254"/>
      <c r="G254"/>
      <c r="H254"/>
      <c r="I254"/>
      <c r="J254"/>
    </row>
    <row r="255" spans="1:10">
      <c r="A255"/>
      <c r="B255"/>
      <c r="C255"/>
      <c r="D255"/>
      <c r="E255"/>
      <c r="F255"/>
      <c r="G255"/>
      <c r="H255"/>
      <c r="I255"/>
      <c r="J255"/>
    </row>
    <row r="256" spans="1:10">
      <c r="A256"/>
      <c r="B256"/>
      <c r="C256"/>
      <c r="D256"/>
      <c r="E256"/>
      <c r="F256"/>
      <c r="G256"/>
      <c r="H256"/>
      <c r="I256"/>
      <c r="J256"/>
    </row>
    <row r="257" spans="1:10">
      <c r="A257"/>
      <c r="B257"/>
      <c r="C257"/>
      <c r="D257"/>
      <c r="E257"/>
      <c r="F257"/>
      <c r="G257"/>
      <c r="H257"/>
      <c r="I257"/>
      <c r="J257"/>
    </row>
    <row r="258" spans="1:10">
      <c r="A258"/>
      <c r="B258"/>
      <c r="C258"/>
      <c r="D258"/>
      <c r="E258"/>
      <c r="F258"/>
      <c r="G258"/>
      <c r="H258"/>
      <c r="I258"/>
      <c r="J258"/>
    </row>
    <row r="259" spans="1:10">
      <c r="A259"/>
      <c r="B259"/>
      <c r="C259"/>
      <c r="D259"/>
      <c r="E259"/>
      <c r="F259"/>
      <c r="G259"/>
      <c r="H259"/>
      <c r="I259"/>
      <c r="J259"/>
    </row>
    <row r="260" spans="1:10">
      <c r="A260"/>
      <c r="B260"/>
      <c r="C260"/>
      <c r="D260"/>
      <c r="E260"/>
      <c r="F260"/>
      <c r="G260"/>
      <c r="H260"/>
      <c r="I260"/>
      <c r="J260"/>
    </row>
    <row r="261" spans="1:10">
      <c r="A261"/>
      <c r="B261"/>
      <c r="C261"/>
      <c r="D261"/>
      <c r="E261"/>
      <c r="F261"/>
      <c r="G261"/>
      <c r="H261"/>
      <c r="I261"/>
      <c r="J261"/>
    </row>
    <row r="262" spans="1:10">
      <c r="A262"/>
      <c r="B262"/>
      <c r="C262"/>
      <c r="D262"/>
      <c r="E262"/>
      <c r="F262"/>
      <c r="G262"/>
      <c r="H262"/>
      <c r="I262"/>
      <c r="J262"/>
    </row>
    <row r="263" spans="1:10">
      <c r="A263"/>
      <c r="B263"/>
      <c r="C263"/>
      <c r="D263"/>
      <c r="E263"/>
      <c r="F263"/>
      <c r="G263"/>
      <c r="H263"/>
      <c r="I263"/>
      <c r="J263"/>
    </row>
    <row r="264" spans="1:10">
      <c r="A264"/>
      <c r="B264"/>
      <c r="C264"/>
      <c r="D264"/>
      <c r="E264"/>
      <c r="F264"/>
      <c r="G264"/>
      <c r="H264"/>
      <c r="I264"/>
      <c r="J264"/>
    </row>
    <row r="265" spans="1:10">
      <c r="A265"/>
      <c r="B265"/>
      <c r="C265"/>
      <c r="D265"/>
      <c r="E265"/>
      <c r="F265"/>
      <c r="G265"/>
      <c r="H265"/>
      <c r="I265"/>
      <c r="J265"/>
    </row>
    <row r="266" spans="1:10">
      <c r="A266"/>
      <c r="B266"/>
      <c r="C266"/>
      <c r="D266"/>
      <c r="E266"/>
      <c r="F266"/>
      <c r="G266"/>
      <c r="H266"/>
      <c r="I266"/>
      <c r="J266"/>
    </row>
    <row r="267" spans="1:10">
      <c r="A267"/>
      <c r="B267"/>
      <c r="C267"/>
      <c r="D267"/>
      <c r="E267"/>
      <c r="F267"/>
      <c r="G267"/>
      <c r="H267"/>
      <c r="I267"/>
      <c r="J267"/>
    </row>
    <row r="268" spans="1:10">
      <c r="A268"/>
      <c r="B268"/>
      <c r="C268"/>
      <c r="D268"/>
      <c r="E268"/>
      <c r="F268"/>
      <c r="G268"/>
      <c r="H268"/>
      <c r="I268"/>
      <c r="J268"/>
    </row>
    <row r="269" spans="1:10">
      <c r="A269"/>
      <c r="B269"/>
      <c r="C269"/>
      <c r="D269"/>
      <c r="E269"/>
      <c r="F269"/>
      <c r="G269"/>
      <c r="H269"/>
      <c r="I269"/>
      <c r="J269"/>
    </row>
    <row r="270" spans="1:10">
      <c r="A270"/>
      <c r="B270"/>
      <c r="C270"/>
      <c r="D270"/>
      <c r="E270"/>
      <c r="F270"/>
      <c r="G270"/>
      <c r="H270"/>
      <c r="I270"/>
      <c r="J270"/>
    </row>
    <row r="271" spans="1:10">
      <c r="A271"/>
      <c r="B271"/>
      <c r="C271"/>
      <c r="D271"/>
      <c r="E271"/>
      <c r="F271"/>
      <c r="G271"/>
      <c r="H271"/>
      <c r="I271"/>
      <c r="J271"/>
    </row>
    <row r="272" spans="1:10">
      <c r="A272"/>
      <c r="B272"/>
      <c r="C272"/>
      <c r="D272"/>
      <c r="E272"/>
      <c r="F272"/>
      <c r="G272"/>
      <c r="H272"/>
      <c r="I272"/>
      <c r="J272"/>
    </row>
    <row r="273" spans="1:10">
      <c r="A273"/>
      <c r="B273"/>
      <c r="C273"/>
      <c r="D273"/>
      <c r="E273"/>
      <c r="F273"/>
      <c r="G273"/>
      <c r="H273"/>
      <c r="I273"/>
      <c r="J273"/>
    </row>
    <row r="274" spans="1:10">
      <c r="A274"/>
      <c r="B274"/>
      <c r="C274"/>
      <c r="D274"/>
      <c r="E274"/>
      <c r="F274"/>
      <c r="G274"/>
      <c r="H274"/>
      <c r="I274"/>
      <c r="J274"/>
    </row>
    <row r="275" spans="1:10">
      <c r="A275"/>
      <c r="B275"/>
      <c r="C275"/>
      <c r="D275"/>
      <c r="E275"/>
      <c r="F275"/>
      <c r="G275"/>
      <c r="H275"/>
      <c r="I275"/>
      <c r="J275"/>
    </row>
    <row r="276" spans="1:10">
      <c r="A276"/>
      <c r="B276"/>
      <c r="C276"/>
      <c r="D276"/>
      <c r="E276"/>
      <c r="F276"/>
      <c r="G276"/>
      <c r="H276"/>
      <c r="I276"/>
      <c r="J276"/>
    </row>
    <row r="277" spans="1:10">
      <c r="A277"/>
      <c r="B277"/>
      <c r="C277"/>
      <c r="D277"/>
      <c r="E277"/>
      <c r="F277"/>
      <c r="G277"/>
      <c r="H277"/>
      <c r="I277"/>
      <c r="J277"/>
    </row>
    <row r="278" spans="1:10">
      <c r="A278"/>
      <c r="B278"/>
      <c r="C278"/>
      <c r="D278"/>
      <c r="E278"/>
      <c r="F278"/>
      <c r="G278"/>
      <c r="H278"/>
      <c r="I278"/>
      <c r="J278"/>
    </row>
    <row r="279" spans="1:10">
      <c r="A279"/>
      <c r="B279"/>
      <c r="C279"/>
      <c r="D279"/>
      <c r="E279"/>
      <c r="F279"/>
      <c r="G279"/>
      <c r="H279"/>
      <c r="I279"/>
      <c r="J279"/>
    </row>
    <row r="280" spans="1:10">
      <c r="A280"/>
      <c r="B280"/>
      <c r="C280"/>
      <c r="D280"/>
      <c r="E280"/>
      <c r="F280"/>
      <c r="G280"/>
      <c r="H280"/>
      <c r="I280"/>
      <c r="J280"/>
    </row>
    <row r="281" spans="1:10">
      <c r="A281"/>
      <c r="B281"/>
      <c r="C281"/>
      <c r="D281"/>
      <c r="E281"/>
      <c r="F281"/>
      <c r="G281"/>
      <c r="H281"/>
      <c r="I281"/>
      <c r="J281"/>
    </row>
    <row r="282" spans="1:10">
      <c r="A282"/>
      <c r="B282"/>
      <c r="C282"/>
      <c r="D282"/>
      <c r="E282"/>
      <c r="F282"/>
      <c r="G282"/>
      <c r="H282"/>
      <c r="I282"/>
      <c r="J282"/>
    </row>
    <row r="283" spans="1:10">
      <c r="A283"/>
      <c r="B283"/>
      <c r="C283"/>
      <c r="D283"/>
      <c r="E283"/>
      <c r="F283"/>
      <c r="G283"/>
      <c r="H283"/>
      <c r="I283"/>
      <c r="J283"/>
    </row>
    <row r="284" spans="1:10">
      <c r="A284"/>
      <c r="B284"/>
      <c r="C284"/>
      <c r="D284"/>
      <c r="E284"/>
      <c r="F284"/>
      <c r="G284"/>
      <c r="H284"/>
      <c r="I284"/>
      <c r="J284"/>
    </row>
    <row r="285" spans="1:10">
      <c r="A285"/>
      <c r="B285"/>
      <c r="C285"/>
      <c r="D285"/>
      <c r="E285"/>
      <c r="F285"/>
      <c r="G285"/>
      <c r="H285"/>
      <c r="I285"/>
      <c r="J285"/>
    </row>
    <row r="286" spans="1:10">
      <c r="A286"/>
      <c r="B286"/>
      <c r="C286"/>
      <c r="D286"/>
      <c r="E286"/>
      <c r="F286"/>
      <c r="G286"/>
      <c r="H286"/>
      <c r="I286"/>
      <c r="J286"/>
    </row>
    <row r="287" spans="1:10">
      <c r="A287"/>
      <c r="B287"/>
      <c r="C287"/>
      <c r="D287"/>
      <c r="E287"/>
      <c r="F287"/>
      <c r="G287"/>
      <c r="H287"/>
      <c r="I287"/>
      <c r="J287"/>
    </row>
    <row r="288" spans="1:10">
      <c r="A288"/>
      <c r="B288"/>
      <c r="C288"/>
      <c r="D288"/>
      <c r="E288"/>
      <c r="F288"/>
      <c r="G288"/>
      <c r="H288"/>
      <c r="I288"/>
      <c r="J288"/>
    </row>
    <row r="289" spans="1:10">
      <c r="A289"/>
      <c r="B289"/>
      <c r="C289"/>
      <c r="D289"/>
      <c r="E289"/>
      <c r="F289"/>
      <c r="G289"/>
      <c r="H289"/>
      <c r="I289"/>
      <c r="J289"/>
    </row>
    <row r="290" spans="1:10">
      <c r="A290"/>
      <c r="B290"/>
      <c r="C290"/>
      <c r="D290"/>
      <c r="E290"/>
      <c r="F290"/>
      <c r="G290"/>
      <c r="H290"/>
      <c r="I290"/>
      <c r="J290"/>
    </row>
    <row r="291" spans="1:10">
      <c r="A291"/>
      <c r="B291"/>
      <c r="C291"/>
      <c r="D291"/>
      <c r="E291"/>
      <c r="F291"/>
      <c r="G291"/>
      <c r="H291"/>
      <c r="I291"/>
      <c r="J291"/>
    </row>
    <row r="292" spans="1:10">
      <c r="A292"/>
      <c r="B292"/>
      <c r="C292"/>
      <c r="D292"/>
      <c r="E292"/>
      <c r="F292"/>
      <c r="G292"/>
      <c r="H292"/>
      <c r="I292"/>
      <c r="J292"/>
    </row>
    <row r="293" spans="1:10">
      <c r="A293"/>
      <c r="B293"/>
      <c r="C293"/>
      <c r="D293"/>
      <c r="E293"/>
      <c r="F293"/>
      <c r="G293"/>
      <c r="H293"/>
      <c r="I293"/>
      <c r="J293"/>
    </row>
    <row r="294" spans="1:10">
      <c r="A294"/>
      <c r="B294"/>
      <c r="C294"/>
      <c r="D294"/>
      <c r="E294"/>
      <c r="F294"/>
      <c r="G294"/>
      <c r="H294"/>
      <c r="I294"/>
      <c r="J294"/>
    </row>
    <row r="295" spans="1:10">
      <c r="A295"/>
      <c r="B295"/>
      <c r="C295"/>
      <c r="D295"/>
      <c r="E295"/>
      <c r="F295"/>
      <c r="G295"/>
      <c r="H295"/>
      <c r="I295"/>
      <c r="J295"/>
    </row>
    <row r="296" spans="1:10">
      <c r="A296"/>
      <c r="B296"/>
      <c r="C296"/>
      <c r="D296"/>
      <c r="E296"/>
      <c r="F296"/>
      <c r="G296"/>
      <c r="H296"/>
      <c r="I296"/>
      <c r="J296"/>
    </row>
    <row r="297" spans="1:10">
      <c r="A297"/>
      <c r="B297"/>
      <c r="C297"/>
      <c r="D297"/>
      <c r="E297"/>
      <c r="F297"/>
      <c r="G297"/>
      <c r="H297"/>
      <c r="I297"/>
      <c r="J297"/>
    </row>
    <row r="298" spans="1:10">
      <c r="A298"/>
      <c r="B298"/>
      <c r="C298"/>
      <c r="D298"/>
      <c r="E298"/>
      <c r="F298"/>
      <c r="G298"/>
      <c r="H298"/>
      <c r="I298"/>
      <c r="J298"/>
    </row>
    <row r="299" spans="1:10">
      <c r="A299"/>
      <c r="B299"/>
      <c r="C299"/>
      <c r="D299"/>
      <c r="E299"/>
      <c r="F299"/>
      <c r="G299"/>
      <c r="H299"/>
      <c r="I299"/>
      <c r="J299"/>
    </row>
    <row r="300" spans="1:10">
      <c r="A300"/>
      <c r="B300"/>
      <c r="C300"/>
      <c r="D300"/>
      <c r="E300"/>
      <c r="F300"/>
      <c r="G300"/>
      <c r="H300"/>
      <c r="I300"/>
      <c r="J300"/>
    </row>
    <row r="301" spans="1:10">
      <c r="A301"/>
      <c r="B301"/>
      <c r="C301"/>
      <c r="D301"/>
      <c r="E301"/>
      <c r="F301"/>
      <c r="G301"/>
      <c r="H301"/>
      <c r="I301"/>
      <c r="J301"/>
    </row>
    <row r="302" spans="1:10">
      <c r="A302"/>
      <c r="B302"/>
      <c r="C302"/>
      <c r="D302"/>
      <c r="E302"/>
      <c r="F302"/>
      <c r="G302"/>
      <c r="H302"/>
      <c r="I302"/>
      <c r="J302"/>
    </row>
    <row r="303" spans="1:10">
      <c r="A303"/>
      <c r="B303"/>
      <c r="C303"/>
      <c r="D303"/>
      <c r="E303"/>
      <c r="F303"/>
      <c r="G303"/>
      <c r="H303"/>
      <c r="I303"/>
      <c r="J303"/>
    </row>
    <row r="304" spans="1:10">
      <c r="A304"/>
      <c r="B304"/>
      <c r="C304"/>
      <c r="D304"/>
      <c r="E304"/>
      <c r="F304"/>
      <c r="G304"/>
      <c r="H304"/>
      <c r="I304"/>
      <c r="J304"/>
    </row>
    <row r="305" spans="1:10">
      <c r="A305"/>
      <c r="B305"/>
      <c r="C305"/>
      <c r="D305"/>
      <c r="E305"/>
      <c r="F305"/>
      <c r="G305"/>
      <c r="H305"/>
      <c r="I305"/>
      <c r="J305"/>
    </row>
    <row r="306" spans="1:10">
      <c r="A306"/>
      <c r="B306"/>
      <c r="C306"/>
      <c r="D306"/>
      <c r="E306"/>
      <c r="F306"/>
      <c r="G306"/>
      <c r="H306"/>
      <c r="I306"/>
      <c r="J306"/>
    </row>
    <row r="307" spans="1:10">
      <c r="A307"/>
      <c r="B307"/>
      <c r="C307"/>
      <c r="D307"/>
      <c r="E307"/>
      <c r="F307"/>
      <c r="G307"/>
      <c r="H307"/>
      <c r="I307"/>
      <c r="J307"/>
    </row>
    <row r="308" spans="1:10">
      <c r="A308"/>
      <c r="B308"/>
      <c r="C308"/>
      <c r="D308"/>
      <c r="E308"/>
      <c r="F308"/>
      <c r="G308"/>
      <c r="H308"/>
      <c r="I308"/>
      <c r="J308"/>
    </row>
    <row r="309" spans="1:10">
      <c r="A309"/>
      <c r="B309"/>
      <c r="C309"/>
      <c r="D309"/>
      <c r="E309"/>
      <c r="F309"/>
      <c r="G309"/>
      <c r="H309"/>
      <c r="I309"/>
      <c r="J309"/>
    </row>
    <row r="310" spans="1:10">
      <c r="A310"/>
      <c r="B310"/>
      <c r="C310"/>
      <c r="D310"/>
      <c r="E310"/>
      <c r="F310"/>
      <c r="G310"/>
      <c r="H310"/>
      <c r="I310"/>
      <c r="J310"/>
    </row>
    <row r="311" spans="1:10">
      <c r="A311"/>
      <c r="B311"/>
      <c r="C311"/>
      <c r="D311"/>
      <c r="E311"/>
      <c r="F311"/>
      <c r="G311"/>
      <c r="H311"/>
      <c r="I311"/>
      <c r="J311"/>
    </row>
    <row r="312" spans="1:10">
      <c r="A312"/>
      <c r="B312"/>
      <c r="C312"/>
      <c r="D312"/>
      <c r="E312"/>
      <c r="F312"/>
      <c r="G312"/>
      <c r="H312"/>
      <c r="I312"/>
      <c r="J312"/>
    </row>
    <row r="313" spans="1:10">
      <c r="A313"/>
      <c r="B313"/>
      <c r="C313"/>
      <c r="D313"/>
      <c r="E313"/>
      <c r="F313"/>
      <c r="G313"/>
      <c r="H313"/>
      <c r="I313"/>
      <c r="J313"/>
    </row>
    <row r="314" spans="1:10">
      <c r="A314"/>
      <c r="B314"/>
      <c r="C314"/>
      <c r="D314"/>
      <c r="E314"/>
      <c r="F314"/>
      <c r="G314"/>
      <c r="H314"/>
      <c r="I314"/>
      <c r="J314"/>
    </row>
    <row r="315" spans="1:10">
      <c r="A315"/>
      <c r="B315"/>
      <c r="C315"/>
      <c r="D315"/>
      <c r="E315"/>
      <c r="F315"/>
      <c r="G315"/>
      <c r="H315"/>
      <c r="I315"/>
      <c r="J315"/>
    </row>
    <row r="316" spans="1:10">
      <c r="A316"/>
      <c r="B316"/>
      <c r="C316"/>
      <c r="D316"/>
      <c r="E316"/>
      <c r="F316"/>
      <c r="G316"/>
      <c r="H316"/>
      <c r="I316"/>
      <c r="J316"/>
    </row>
    <row r="317" spans="1:10">
      <c r="A317"/>
      <c r="B317"/>
      <c r="C317"/>
      <c r="D317"/>
      <c r="E317"/>
      <c r="F317"/>
      <c r="G317"/>
      <c r="H317"/>
      <c r="I317"/>
      <c r="J317"/>
    </row>
    <row r="318" spans="1:10">
      <c r="A318"/>
      <c r="B318"/>
      <c r="C318"/>
      <c r="D318"/>
      <c r="E318"/>
      <c r="F318"/>
      <c r="G318"/>
      <c r="H318"/>
      <c r="I318"/>
      <c r="J318"/>
    </row>
    <row r="319" spans="1:10">
      <c r="A319"/>
      <c r="B319"/>
      <c r="C319"/>
      <c r="D319"/>
      <c r="E319"/>
      <c r="F319"/>
      <c r="G319"/>
      <c r="H319"/>
      <c r="I319"/>
      <c r="J319"/>
    </row>
    <row r="320" spans="1:10">
      <c r="A320"/>
      <c r="B320"/>
      <c r="C320"/>
      <c r="D320"/>
      <c r="E320"/>
      <c r="F320"/>
      <c r="G320"/>
      <c r="H320"/>
      <c r="I320"/>
      <c r="J320"/>
    </row>
    <row r="321" spans="1:10">
      <c r="A321"/>
      <c r="B321"/>
      <c r="C321"/>
      <c r="D321"/>
      <c r="E321"/>
      <c r="F321"/>
      <c r="G321"/>
      <c r="H321"/>
      <c r="I321"/>
      <c r="J321"/>
    </row>
    <row r="322" spans="1:10">
      <c r="A322"/>
      <c r="B322"/>
      <c r="C322"/>
      <c r="D322"/>
      <c r="E322"/>
      <c r="F322"/>
      <c r="G322"/>
      <c r="H322"/>
      <c r="I322"/>
      <c r="J322"/>
    </row>
    <row r="323" spans="1:10">
      <c r="A323"/>
      <c r="B323"/>
      <c r="C323"/>
      <c r="D323"/>
      <c r="E323"/>
      <c r="F323"/>
      <c r="G323"/>
      <c r="H323"/>
      <c r="I323"/>
      <c r="J323"/>
    </row>
    <row r="324" spans="1:10">
      <c r="A324"/>
      <c r="B324"/>
      <c r="C324"/>
      <c r="D324"/>
      <c r="E324"/>
      <c r="F324"/>
      <c r="G324"/>
      <c r="H324"/>
      <c r="I324"/>
      <c r="J324"/>
    </row>
    <row r="325" spans="1:10">
      <c r="A325"/>
      <c r="B325"/>
      <c r="C325"/>
      <c r="D325"/>
      <c r="E325"/>
      <c r="F325"/>
      <c r="G325"/>
      <c r="H325"/>
      <c r="I325"/>
      <c r="J325"/>
    </row>
    <row r="326" spans="1:10">
      <c r="A326"/>
      <c r="B326"/>
      <c r="C326"/>
      <c r="D326"/>
      <c r="E326"/>
      <c r="F326"/>
      <c r="G326"/>
      <c r="H326"/>
      <c r="I326"/>
      <c r="J326"/>
    </row>
    <row r="327" spans="1:10">
      <c r="A327"/>
      <c r="B327"/>
      <c r="C327"/>
      <c r="D327"/>
      <c r="E327"/>
      <c r="F327"/>
      <c r="G327"/>
      <c r="H327"/>
      <c r="I327"/>
      <c r="J327"/>
    </row>
    <row r="328" spans="1:10">
      <c r="A328"/>
      <c r="B328"/>
      <c r="C328"/>
      <c r="D328"/>
      <c r="E328"/>
      <c r="F328"/>
      <c r="G328"/>
      <c r="H328"/>
      <c r="I328"/>
      <c r="J328"/>
    </row>
    <row r="329" spans="1:10">
      <c r="A329"/>
      <c r="B329"/>
      <c r="C329"/>
      <c r="D329"/>
      <c r="E329"/>
      <c r="F329"/>
      <c r="G329"/>
      <c r="H329"/>
      <c r="I329"/>
      <c r="J329"/>
    </row>
    <row r="330" spans="1:10">
      <c r="A330"/>
      <c r="B330"/>
      <c r="C330"/>
      <c r="D330"/>
      <c r="E330"/>
      <c r="F330"/>
      <c r="G330"/>
      <c r="H330"/>
      <c r="I330"/>
      <c r="J330"/>
    </row>
    <row r="331" spans="1:10">
      <c r="A331"/>
      <c r="B331"/>
      <c r="C331"/>
      <c r="D331"/>
      <c r="E331"/>
      <c r="F331"/>
      <c r="G331"/>
      <c r="H331"/>
      <c r="I331"/>
      <c r="J331"/>
    </row>
    <row r="332" spans="1:10">
      <c r="A332"/>
      <c r="B332"/>
      <c r="C332"/>
      <c r="D332"/>
      <c r="E332"/>
      <c r="F332"/>
      <c r="G332"/>
      <c r="H332"/>
      <c r="I332"/>
      <c r="J332"/>
    </row>
    <row r="333" spans="1:10">
      <c r="A333"/>
      <c r="B333"/>
      <c r="C333"/>
      <c r="D333"/>
      <c r="E333"/>
      <c r="F333"/>
      <c r="G333"/>
      <c r="H333"/>
      <c r="I333"/>
      <c r="J333"/>
    </row>
    <row r="334" spans="1:10">
      <c r="A334"/>
      <c r="B334"/>
      <c r="C334"/>
      <c r="D334"/>
      <c r="E334"/>
      <c r="F334"/>
      <c r="G334"/>
      <c r="H334"/>
      <c r="I334"/>
      <c r="J334"/>
    </row>
    <row r="335" spans="1:10">
      <c r="A335"/>
      <c r="B335"/>
      <c r="C335"/>
      <c r="D335"/>
      <c r="E335"/>
      <c r="F335"/>
      <c r="G335"/>
      <c r="H335"/>
      <c r="I335"/>
      <c r="J335"/>
    </row>
    <row r="336" spans="1:10">
      <c r="A336"/>
      <c r="B336"/>
      <c r="C336"/>
      <c r="D336"/>
      <c r="E336"/>
      <c r="F336"/>
      <c r="G336"/>
      <c r="H336"/>
      <c r="I336"/>
      <c r="J336"/>
    </row>
    <row r="337" spans="1:10">
      <c r="A337"/>
      <c r="B337"/>
      <c r="C337"/>
      <c r="D337"/>
      <c r="E337"/>
      <c r="F337"/>
      <c r="G337"/>
      <c r="H337"/>
      <c r="I337"/>
      <c r="J337"/>
    </row>
    <row r="338" spans="1:10">
      <c r="A338"/>
      <c r="B338"/>
      <c r="C338"/>
      <c r="D338"/>
      <c r="E338"/>
      <c r="F338"/>
      <c r="G338"/>
      <c r="H338"/>
      <c r="I338"/>
      <c r="J338"/>
    </row>
    <row r="339" spans="1:10">
      <c r="A339"/>
      <c r="B339"/>
      <c r="C339"/>
      <c r="D339"/>
      <c r="E339"/>
      <c r="F339"/>
      <c r="G339"/>
      <c r="H339"/>
      <c r="I339"/>
      <c r="J339"/>
    </row>
    <row r="340" spans="1:10">
      <c r="A340"/>
      <c r="B340"/>
      <c r="C340"/>
      <c r="D340"/>
      <c r="E340"/>
      <c r="F340"/>
      <c r="G340"/>
      <c r="H340"/>
      <c r="I340"/>
      <c r="J340"/>
    </row>
    <row r="341" spans="1:10">
      <c r="A341"/>
      <c r="B341"/>
      <c r="C341"/>
      <c r="D341" s="877"/>
      <c r="E341"/>
      <c r="F341"/>
      <c r="G341"/>
      <c r="H341"/>
      <c r="I341"/>
      <c r="J341"/>
    </row>
    <row r="342" spans="1:10">
      <c r="A342"/>
      <c r="B342"/>
      <c r="C342"/>
      <c r="D342" s="877"/>
      <c r="E342"/>
      <c r="F342"/>
      <c r="G342"/>
      <c r="H342"/>
      <c r="I342"/>
      <c r="J342"/>
    </row>
    <row r="343" spans="1:10">
      <c r="A343"/>
      <c r="B343"/>
      <c r="C343"/>
      <c r="D343" s="877"/>
      <c r="E343"/>
      <c r="F343"/>
      <c r="G343"/>
      <c r="H343"/>
      <c r="I343"/>
      <c r="J343"/>
    </row>
    <row r="344" spans="1:10">
      <c r="A344"/>
      <c r="B344"/>
      <c r="C344"/>
      <c r="D344" s="877"/>
      <c r="E344"/>
      <c r="F344"/>
      <c r="G344"/>
      <c r="H344"/>
      <c r="I344"/>
      <c r="J344"/>
    </row>
    <row r="345" spans="1:10">
      <c r="A345"/>
      <c r="B345"/>
      <c r="C345"/>
      <c r="D345" s="877"/>
      <c r="E345"/>
      <c r="F345"/>
      <c r="G345"/>
      <c r="H345"/>
      <c r="I345"/>
      <c r="J345"/>
    </row>
    <row r="346" spans="1:10">
      <c r="A346"/>
      <c r="B346"/>
      <c r="C346"/>
      <c r="D346" s="877"/>
      <c r="E346"/>
      <c r="F346"/>
      <c r="G346"/>
      <c r="H346"/>
      <c r="I346"/>
      <c r="J346"/>
    </row>
    <row r="347" spans="1:10">
      <c r="A347"/>
      <c r="B347"/>
      <c r="C347"/>
      <c r="D347" s="877"/>
      <c r="E347"/>
      <c r="F347"/>
      <c r="G347"/>
      <c r="H347"/>
      <c r="I347"/>
      <c r="J347"/>
    </row>
    <row r="348" spans="1:10">
      <c r="A348"/>
      <c r="B348"/>
      <c r="C348"/>
      <c r="D348" s="877"/>
      <c r="E348"/>
      <c r="F348"/>
      <c r="G348"/>
      <c r="H348"/>
      <c r="I348"/>
      <c r="J348"/>
    </row>
    <row r="349" spans="1:10">
      <c r="A349"/>
      <c r="B349"/>
      <c r="C349"/>
      <c r="D349" s="877"/>
      <c r="E349"/>
      <c r="F349"/>
      <c r="G349"/>
      <c r="H349"/>
      <c r="I349"/>
      <c r="J349"/>
    </row>
    <row r="350" spans="1:10">
      <c r="A350"/>
      <c r="B350"/>
      <c r="C350"/>
      <c r="D350" s="877"/>
      <c r="E350"/>
      <c r="F350"/>
      <c r="G350"/>
      <c r="H350"/>
      <c r="I350"/>
      <c r="J350"/>
    </row>
    <row r="351" spans="1:10">
      <c r="A351"/>
      <c r="B351"/>
      <c r="C351"/>
      <c r="D351" s="877"/>
      <c r="E351"/>
      <c r="F351"/>
      <c r="G351"/>
      <c r="H351"/>
      <c r="I351"/>
      <c r="J351"/>
    </row>
    <row r="352" spans="1:10">
      <c r="A352"/>
      <c r="B352"/>
      <c r="C352"/>
      <c r="D352" s="877"/>
      <c r="E352"/>
      <c r="F352"/>
      <c r="G352"/>
      <c r="H352"/>
      <c r="I352"/>
      <c r="J352"/>
    </row>
    <row r="353" spans="1:10">
      <c r="A353"/>
      <c r="B353"/>
      <c r="C353"/>
      <c r="D353" s="877"/>
      <c r="E353"/>
      <c r="F353"/>
      <c r="G353"/>
      <c r="H353"/>
      <c r="I353"/>
      <c r="J353"/>
    </row>
    <row r="354" spans="1:10">
      <c r="A354"/>
      <c r="B354"/>
      <c r="C354"/>
      <c r="D354" s="877"/>
      <c r="E354"/>
      <c r="F354"/>
      <c r="G354"/>
      <c r="H354"/>
      <c r="I354"/>
      <c r="J354"/>
    </row>
    <row r="355" spans="1:10">
      <c r="A355"/>
      <c r="B355"/>
      <c r="C355"/>
      <c r="D355" s="877"/>
      <c r="E355"/>
      <c r="F355"/>
      <c r="G355"/>
      <c r="H355"/>
      <c r="I355"/>
      <c r="J355"/>
    </row>
    <row r="356" spans="1:10">
      <c r="A356"/>
      <c r="B356"/>
      <c r="C356"/>
      <c r="D356" s="877"/>
      <c r="E356"/>
      <c r="F356"/>
      <c r="G356"/>
      <c r="H356"/>
      <c r="I356"/>
      <c r="J356"/>
    </row>
    <row r="357" spans="1:10">
      <c r="A357"/>
      <c r="B357"/>
      <c r="C357"/>
      <c r="D357" s="877"/>
      <c r="E357"/>
      <c r="F357"/>
      <c r="G357"/>
      <c r="H357"/>
      <c r="I357"/>
      <c r="J357"/>
    </row>
    <row r="358" spans="1:10">
      <c r="A358"/>
      <c r="B358"/>
      <c r="C358"/>
      <c r="D358" s="877"/>
      <c r="E358"/>
      <c r="F358"/>
      <c r="G358"/>
      <c r="H358"/>
      <c r="I358"/>
      <c r="J358"/>
    </row>
    <row r="359" spans="1:10">
      <c r="A359"/>
      <c r="B359"/>
      <c r="C359"/>
      <c r="D359" s="877"/>
      <c r="E359"/>
      <c r="F359"/>
      <c r="G359"/>
      <c r="H359"/>
      <c r="I359"/>
      <c r="J359"/>
    </row>
    <row r="360" spans="1:10">
      <c r="A360"/>
      <c r="B360"/>
      <c r="C360"/>
      <c r="D360" s="877"/>
      <c r="E360"/>
      <c r="F360"/>
      <c r="G360"/>
      <c r="H360"/>
      <c r="I360"/>
      <c r="J360"/>
    </row>
    <row r="361" spans="1:10">
      <c r="A361"/>
      <c r="B361"/>
      <c r="C361"/>
      <c r="D361" s="877"/>
      <c r="E361"/>
      <c r="F361"/>
      <c r="G361"/>
      <c r="H361"/>
      <c r="I361"/>
      <c r="J361"/>
    </row>
    <row r="362" spans="1:10">
      <c r="A362"/>
      <c r="B362"/>
      <c r="C362"/>
      <c r="D362" s="877"/>
      <c r="E362"/>
      <c r="F362"/>
      <c r="G362"/>
      <c r="H362"/>
      <c r="I362"/>
      <c r="J362"/>
    </row>
    <row r="363" spans="1:10">
      <c r="A363"/>
      <c r="B363"/>
      <c r="C363"/>
      <c r="D363" s="877"/>
      <c r="E363"/>
      <c r="F363"/>
      <c r="G363"/>
      <c r="H363"/>
      <c r="I363"/>
      <c r="J363"/>
    </row>
    <row r="364" spans="1:10">
      <c r="A364"/>
      <c r="B364"/>
      <c r="C364"/>
      <c r="D364" s="877"/>
      <c r="E364"/>
      <c r="F364"/>
      <c r="G364"/>
      <c r="H364"/>
      <c r="I364"/>
      <c r="J364"/>
    </row>
    <row r="365" spans="1:10">
      <c r="A365"/>
      <c r="B365"/>
      <c r="C365"/>
      <c r="D365" s="877"/>
      <c r="E365"/>
      <c r="F365"/>
      <c r="G365"/>
      <c r="H365"/>
      <c r="I365"/>
      <c r="J365"/>
    </row>
    <row r="366" spans="1:10">
      <c r="A366"/>
      <c r="B366"/>
      <c r="C366"/>
      <c r="D366" s="877"/>
      <c r="E366"/>
      <c r="F366"/>
      <c r="G366"/>
      <c r="H366"/>
      <c r="I366"/>
      <c r="J366"/>
    </row>
    <row r="367" spans="1:10">
      <c r="A367"/>
      <c r="B367"/>
      <c r="C367"/>
      <c r="D367" s="877"/>
      <c r="E367"/>
      <c r="F367"/>
      <c r="G367"/>
      <c r="H367"/>
      <c r="I367"/>
      <c r="J367"/>
    </row>
    <row r="368" spans="1:10">
      <c r="A368"/>
      <c r="B368"/>
      <c r="C368"/>
      <c r="D368" s="877"/>
      <c r="E368"/>
      <c r="F368"/>
      <c r="G368"/>
      <c r="H368"/>
      <c r="I368"/>
      <c r="J368"/>
    </row>
    <row r="369" spans="1:10">
      <c r="A369"/>
      <c r="B369"/>
      <c r="C369"/>
      <c r="D369" s="877"/>
      <c r="E369"/>
      <c r="F369"/>
      <c r="G369"/>
      <c r="H369"/>
      <c r="I369"/>
      <c r="J369"/>
    </row>
    <row r="370" spans="1:10">
      <c r="A370"/>
      <c r="B370"/>
      <c r="C370"/>
      <c r="D370" s="877"/>
      <c r="E370"/>
      <c r="F370"/>
      <c r="G370"/>
      <c r="H370"/>
      <c r="I370"/>
      <c r="J370"/>
    </row>
    <row r="371" spans="1:10">
      <c r="A371"/>
      <c r="B371"/>
      <c r="C371"/>
      <c r="D371" s="877"/>
      <c r="E371"/>
      <c r="F371"/>
      <c r="G371"/>
      <c r="H371"/>
      <c r="I371"/>
      <c r="J371"/>
    </row>
    <row r="372" spans="1:10">
      <c r="A372"/>
      <c r="B372"/>
      <c r="C372"/>
      <c r="D372" s="877"/>
      <c r="E372"/>
      <c r="F372"/>
      <c r="G372"/>
      <c r="H372"/>
      <c r="I372"/>
      <c r="J372"/>
    </row>
    <row r="373" spans="1:10">
      <c r="A373"/>
      <c r="B373"/>
      <c r="C373"/>
      <c r="D373" s="877"/>
      <c r="E373"/>
      <c r="F373"/>
      <c r="G373"/>
      <c r="H373"/>
      <c r="I373"/>
      <c r="J373"/>
    </row>
    <row r="374" spans="1:10">
      <c r="A374"/>
      <c r="B374"/>
      <c r="C374"/>
      <c r="D374" s="877"/>
      <c r="E374"/>
      <c r="F374"/>
      <c r="G374"/>
      <c r="H374"/>
      <c r="I374"/>
      <c r="J374"/>
    </row>
    <row r="375" spans="1:10">
      <c r="A375"/>
      <c r="B375"/>
      <c r="C375"/>
      <c r="D375" s="877"/>
      <c r="E375"/>
      <c r="F375"/>
      <c r="G375"/>
      <c r="H375"/>
      <c r="I375"/>
      <c r="J375"/>
    </row>
    <row r="376" spans="1:10">
      <c r="A376"/>
      <c r="B376"/>
      <c r="C376"/>
      <c r="D376" s="877"/>
      <c r="E376"/>
      <c r="F376"/>
      <c r="G376"/>
      <c r="H376"/>
      <c r="I376"/>
      <c r="J376"/>
    </row>
    <row r="377" spans="1:10">
      <c r="A377"/>
      <c r="B377"/>
      <c r="C377"/>
      <c r="D377" s="877"/>
      <c r="E377"/>
      <c r="F377"/>
      <c r="G377"/>
      <c r="H377"/>
      <c r="I377"/>
      <c r="J377"/>
    </row>
    <row r="378" spans="1:10">
      <c r="A378"/>
      <c r="B378"/>
      <c r="C378"/>
      <c r="D378" s="877"/>
      <c r="E378"/>
      <c r="F378"/>
      <c r="G378"/>
      <c r="H378"/>
      <c r="I378"/>
      <c r="J378"/>
    </row>
    <row r="379" spans="1:10">
      <c r="A379"/>
      <c r="B379"/>
      <c r="C379"/>
      <c r="D379" s="877"/>
      <c r="E379"/>
      <c r="F379"/>
      <c r="G379"/>
      <c r="H379"/>
      <c r="I379"/>
      <c r="J379"/>
    </row>
    <row r="380" spans="1:10">
      <c r="A380"/>
      <c r="B380"/>
      <c r="C380"/>
      <c r="D380" s="877"/>
      <c r="E380"/>
      <c r="F380"/>
      <c r="G380"/>
      <c r="H380"/>
      <c r="I380"/>
      <c r="J380"/>
    </row>
    <row r="381" spans="1:10">
      <c r="A381"/>
      <c r="B381"/>
      <c r="C381"/>
      <c r="D381" s="877"/>
      <c r="E381"/>
      <c r="F381"/>
      <c r="G381"/>
      <c r="H381"/>
      <c r="I381"/>
      <c r="J381"/>
    </row>
    <row r="382" spans="1:10">
      <c r="A382"/>
      <c r="B382"/>
      <c r="C382"/>
      <c r="D382" s="877"/>
      <c r="E382"/>
      <c r="F382"/>
      <c r="G382"/>
      <c r="H382"/>
      <c r="I382"/>
      <c r="J382"/>
    </row>
    <row r="383" spans="1:10">
      <c r="A383"/>
      <c r="B383"/>
      <c r="C383"/>
      <c r="D383" s="877"/>
      <c r="E383"/>
      <c r="F383"/>
      <c r="G383"/>
      <c r="H383"/>
      <c r="I383"/>
      <c r="J383"/>
    </row>
    <row r="384" spans="1:10">
      <c r="A384"/>
      <c r="B384"/>
      <c r="C384"/>
      <c r="D384" s="877"/>
      <c r="E384"/>
      <c r="F384"/>
      <c r="G384"/>
      <c r="H384"/>
      <c r="I384"/>
      <c r="J384"/>
    </row>
    <row r="385" spans="1:10">
      <c r="A385"/>
      <c r="B385"/>
      <c r="C385"/>
      <c r="D385" s="877"/>
      <c r="E385"/>
      <c r="F385"/>
      <c r="G385"/>
      <c r="H385"/>
      <c r="I385"/>
      <c r="J385"/>
    </row>
    <row r="386" spans="1:10">
      <c r="A386"/>
      <c r="B386"/>
      <c r="C386"/>
      <c r="D386" s="877"/>
      <c r="E386"/>
      <c r="F386"/>
      <c r="G386"/>
      <c r="H386"/>
      <c r="I386"/>
      <c r="J386"/>
    </row>
    <row r="387" spans="1:10">
      <c r="A387"/>
      <c r="B387"/>
      <c r="C387"/>
      <c r="D387" s="877"/>
      <c r="E387"/>
      <c r="F387"/>
      <c r="G387"/>
      <c r="H387"/>
      <c r="I387"/>
      <c r="J387"/>
    </row>
    <row r="388" spans="1:10">
      <c r="A388"/>
      <c r="B388"/>
      <c r="C388"/>
      <c r="D388" s="877"/>
      <c r="E388"/>
      <c r="F388"/>
      <c r="G388"/>
      <c r="H388"/>
      <c r="I388"/>
      <c r="J388"/>
    </row>
    <row r="389" spans="1:10">
      <c r="A389"/>
      <c r="B389"/>
      <c r="C389"/>
      <c r="D389" s="877"/>
      <c r="E389"/>
      <c r="F389"/>
      <c r="G389"/>
      <c r="H389"/>
      <c r="I389"/>
      <c r="J389"/>
    </row>
    <row r="390" spans="1:10">
      <c r="A390"/>
      <c r="B390"/>
      <c r="C390"/>
      <c r="D390" s="877"/>
      <c r="E390"/>
      <c r="F390"/>
      <c r="G390"/>
      <c r="H390"/>
      <c r="I390"/>
      <c r="J390"/>
    </row>
    <row r="391" spans="1:10">
      <c r="A391"/>
      <c r="B391"/>
      <c r="C391"/>
      <c r="D391" s="877"/>
      <c r="E391"/>
      <c r="F391"/>
      <c r="G391"/>
      <c r="H391"/>
      <c r="I391"/>
      <c r="J391"/>
    </row>
    <row r="392" spans="1:10">
      <c r="A392"/>
      <c r="B392"/>
      <c r="C392"/>
      <c r="D392" s="877"/>
      <c r="E392"/>
      <c r="F392"/>
      <c r="G392"/>
      <c r="H392"/>
      <c r="I392"/>
      <c r="J392"/>
    </row>
    <row r="393" spans="1:10">
      <c r="A393"/>
      <c r="B393"/>
      <c r="C393"/>
      <c r="D393" s="877"/>
      <c r="E393"/>
      <c r="F393"/>
      <c r="G393"/>
      <c r="H393"/>
      <c r="I393"/>
      <c r="J393"/>
    </row>
    <row r="394" spans="1:10">
      <c r="A394"/>
      <c r="B394"/>
      <c r="C394"/>
      <c r="D394" s="877"/>
      <c r="E394"/>
      <c r="F394"/>
      <c r="G394"/>
      <c r="H394"/>
      <c r="I394"/>
      <c r="J394"/>
    </row>
    <row r="395" spans="1:10">
      <c r="A395"/>
      <c r="B395"/>
      <c r="C395"/>
      <c r="D395" s="877"/>
      <c r="E395"/>
      <c r="F395"/>
      <c r="G395"/>
      <c r="H395"/>
      <c r="I395"/>
      <c r="J395"/>
    </row>
    <row r="396" spans="1:10">
      <c r="A396"/>
      <c r="B396"/>
      <c r="C396"/>
      <c r="D396" s="877"/>
      <c r="E396"/>
      <c r="F396"/>
      <c r="G396"/>
      <c r="H396"/>
      <c r="I396"/>
      <c r="J396"/>
    </row>
    <row r="397" spans="1:10">
      <c r="A397"/>
      <c r="B397"/>
      <c r="C397"/>
      <c r="D397" s="877"/>
      <c r="E397"/>
      <c r="F397"/>
      <c r="G397"/>
      <c r="H397"/>
      <c r="I397"/>
      <c r="J397"/>
    </row>
    <row r="398" spans="1:10">
      <c r="A398"/>
      <c r="B398"/>
      <c r="C398"/>
      <c r="D398" s="877"/>
      <c r="E398"/>
      <c r="F398"/>
      <c r="G398"/>
      <c r="H398"/>
      <c r="I398"/>
      <c r="J398"/>
    </row>
    <row r="399" spans="1:10">
      <c r="A399"/>
      <c r="B399"/>
      <c r="C399"/>
      <c r="D399" s="877"/>
      <c r="E399"/>
      <c r="F399"/>
      <c r="G399"/>
      <c r="H399"/>
      <c r="I399"/>
      <c r="J399"/>
    </row>
    <row r="400" spans="1:10">
      <c r="A400"/>
      <c r="B400"/>
      <c r="C400"/>
      <c r="D400" s="877"/>
      <c r="E400"/>
      <c r="F400"/>
      <c r="G400"/>
      <c r="H400"/>
      <c r="I400"/>
      <c r="J400"/>
    </row>
    <row r="401" spans="1:10">
      <c r="A401"/>
      <c r="B401"/>
      <c r="C401"/>
      <c r="D401" s="877"/>
      <c r="E401"/>
      <c r="F401"/>
      <c r="G401"/>
      <c r="H401"/>
      <c r="I401"/>
      <c r="J401"/>
    </row>
    <row r="402" spans="1:10">
      <c r="A402"/>
      <c r="B402"/>
      <c r="C402"/>
      <c r="D402" s="877"/>
      <c r="E402"/>
      <c r="F402"/>
      <c r="G402"/>
      <c r="H402"/>
      <c r="I402"/>
      <c r="J402"/>
    </row>
    <row r="403" spans="1:10">
      <c r="A403"/>
      <c r="B403"/>
      <c r="C403"/>
      <c r="D403" s="877"/>
      <c r="E403"/>
      <c r="F403"/>
      <c r="G403"/>
      <c r="H403"/>
      <c r="I403"/>
      <c r="J403"/>
    </row>
    <row r="404" spans="1:10">
      <c r="A404"/>
      <c r="B404"/>
      <c r="C404"/>
      <c r="D404" s="877"/>
      <c r="E404"/>
      <c r="F404"/>
      <c r="G404"/>
      <c r="H404"/>
      <c r="I404"/>
      <c r="J404"/>
    </row>
    <row r="405" spans="1:10">
      <c r="A405"/>
      <c r="B405"/>
      <c r="C405"/>
      <c r="D405" s="877"/>
      <c r="E405"/>
      <c r="F405"/>
      <c r="G405"/>
      <c r="H405"/>
      <c r="I405"/>
      <c r="J405"/>
    </row>
    <row r="406" spans="1:10">
      <c r="A406"/>
      <c r="B406"/>
      <c r="C406"/>
      <c r="D406" s="877"/>
      <c r="E406"/>
      <c r="F406"/>
      <c r="G406"/>
      <c r="H406"/>
      <c r="I406"/>
      <c r="J406"/>
    </row>
    <row r="407" spans="1:10">
      <c r="A407"/>
      <c r="B407"/>
      <c r="C407"/>
      <c r="D407" s="877"/>
      <c r="E407"/>
      <c r="F407"/>
      <c r="G407"/>
      <c r="H407"/>
      <c r="I407"/>
      <c r="J407"/>
    </row>
    <row r="408" spans="1:10">
      <c r="A408"/>
      <c r="B408"/>
      <c r="C408"/>
      <c r="D408" s="877"/>
      <c r="E408"/>
      <c r="F408"/>
      <c r="G408"/>
      <c r="H408"/>
      <c r="I408"/>
      <c r="J408"/>
    </row>
    <row r="409" spans="1:10">
      <c r="A409"/>
      <c r="B409"/>
      <c r="C409"/>
      <c r="D409" s="877"/>
      <c r="E409"/>
      <c r="F409"/>
      <c r="G409"/>
      <c r="H409"/>
      <c r="I409"/>
      <c r="J409"/>
    </row>
    <row r="410" spans="1:10">
      <c r="A410"/>
      <c r="B410"/>
      <c r="C410"/>
      <c r="D410" s="877"/>
      <c r="E410"/>
      <c r="F410"/>
      <c r="G410"/>
      <c r="H410"/>
      <c r="I410"/>
      <c r="J410"/>
    </row>
    <row r="411" spans="1:10">
      <c r="A411"/>
      <c r="B411"/>
      <c r="C411"/>
      <c r="D411" s="877"/>
      <c r="E411"/>
      <c r="F411"/>
      <c r="G411"/>
      <c r="H411"/>
      <c r="I411"/>
      <c r="J411"/>
    </row>
    <row r="412" spans="1:10">
      <c r="A412"/>
      <c r="B412"/>
      <c r="C412"/>
      <c r="D412" s="877"/>
      <c r="E412"/>
      <c r="F412"/>
      <c r="G412"/>
      <c r="H412"/>
      <c r="I412"/>
      <c r="J412"/>
    </row>
    <row r="413" spans="1:10">
      <c r="A413"/>
      <c r="B413"/>
      <c r="C413"/>
      <c r="D413" s="877"/>
      <c r="E413"/>
      <c r="F413"/>
      <c r="G413"/>
      <c r="H413"/>
      <c r="I413"/>
      <c r="J413"/>
    </row>
    <row r="414" spans="1:10">
      <c r="A414"/>
      <c r="B414"/>
      <c r="C414"/>
      <c r="D414" s="877"/>
      <c r="E414"/>
      <c r="F414"/>
      <c r="G414"/>
      <c r="H414"/>
      <c r="I414"/>
      <c r="J414"/>
    </row>
    <row r="415" spans="1:10">
      <c r="A415"/>
      <c r="B415"/>
      <c r="C415"/>
      <c r="D415" s="877"/>
      <c r="E415"/>
      <c r="F415"/>
      <c r="G415"/>
      <c r="H415"/>
      <c r="I415"/>
      <c r="J415"/>
    </row>
    <row r="416" spans="1:10">
      <c r="A416"/>
      <c r="B416"/>
      <c r="C416"/>
      <c r="D416" s="877"/>
      <c r="E416"/>
      <c r="F416"/>
      <c r="G416"/>
      <c r="H416"/>
      <c r="I416"/>
      <c r="J416"/>
    </row>
    <row r="417" spans="1:10">
      <c r="A417"/>
      <c r="B417"/>
      <c r="C417"/>
      <c r="D417" s="877"/>
      <c r="E417"/>
      <c r="F417"/>
      <c r="G417"/>
      <c r="H417"/>
      <c r="I417"/>
      <c r="J417"/>
    </row>
    <row r="418" spans="1:10">
      <c r="A418"/>
      <c r="B418"/>
      <c r="C418"/>
      <c r="D418" s="877"/>
      <c r="E418"/>
      <c r="F418"/>
      <c r="G418"/>
      <c r="H418"/>
      <c r="I418"/>
      <c r="J418"/>
    </row>
    <row r="419" spans="1:10">
      <c r="A419"/>
      <c r="B419"/>
      <c r="C419"/>
      <c r="D419" s="877"/>
      <c r="E419"/>
      <c r="F419"/>
      <c r="G419"/>
      <c r="H419"/>
      <c r="I419"/>
      <c r="J419"/>
    </row>
    <row r="420" spans="1:10">
      <c r="A420"/>
      <c r="B420"/>
      <c r="C420"/>
      <c r="D420" s="877"/>
      <c r="E420"/>
      <c r="F420"/>
      <c r="G420"/>
      <c r="H420"/>
      <c r="I420"/>
      <c r="J420"/>
    </row>
    <row r="421" spans="1:10">
      <c r="A421"/>
      <c r="B421"/>
      <c r="C421"/>
      <c r="D421" s="877"/>
      <c r="E421"/>
      <c r="F421"/>
      <c r="G421"/>
      <c r="H421"/>
      <c r="I421"/>
      <c r="J421"/>
    </row>
    <row r="422" spans="1:10">
      <c r="A422"/>
      <c r="B422"/>
      <c r="C422"/>
      <c r="D422" s="877"/>
      <c r="E422"/>
      <c r="F422"/>
      <c r="G422"/>
      <c r="H422"/>
      <c r="I422"/>
      <c r="J422"/>
    </row>
    <row r="423" spans="1:10">
      <c r="A423"/>
      <c r="B423"/>
      <c r="C423"/>
      <c r="D423" s="877"/>
      <c r="E423"/>
      <c r="F423"/>
      <c r="G423"/>
      <c r="H423"/>
      <c r="I423"/>
      <c r="J423"/>
    </row>
    <row r="424" spans="1:10">
      <c r="A424"/>
      <c r="B424"/>
      <c r="C424"/>
      <c r="D424" s="877"/>
      <c r="E424"/>
      <c r="F424"/>
      <c r="G424"/>
      <c r="H424"/>
      <c r="I424"/>
      <c r="J424"/>
    </row>
    <row r="425" spans="1:10">
      <c r="A425"/>
      <c r="B425"/>
      <c r="C425"/>
      <c r="D425" s="877"/>
      <c r="E425"/>
      <c r="F425"/>
      <c r="G425"/>
      <c r="H425"/>
      <c r="I425"/>
      <c r="J425"/>
    </row>
    <row r="426" spans="1:10">
      <c r="A426"/>
      <c r="B426"/>
      <c r="C426"/>
      <c r="D426" s="877"/>
      <c r="E426"/>
      <c r="F426"/>
      <c r="G426"/>
      <c r="H426"/>
      <c r="I426"/>
      <c r="J426"/>
    </row>
    <row r="427" spans="1:10">
      <c r="A427"/>
      <c r="B427"/>
      <c r="C427"/>
      <c r="D427" s="877"/>
      <c r="E427"/>
      <c r="F427"/>
      <c r="G427"/>
      <c r="H427"/>
      <c r="I427"/>
      <c r="J427"/>
    </row>
    <row r="428" spans="1:10">
      <c r="A428"/>
      <c r="B428"/>
      <c r="C428"/>
      <c r="D428" s="877"/>
      <c r="E428"/>
      <c r="F428"/>
      <c r="G428"/>
      <c r="H428"/>
      <c r="I428"/>
      <c r="J428"/>
    </row>
    <row r="429" spans="1:10">
      <c r="A429"/>
      <c r="B429"/>
      <c r="C429"/>
      <c r="D429" s="877"/>
      <c r="E429"/>
      <c r="F429"/>
      <c r="G429"/>
      <c r="H429"/>
      <c r="I429"/>
      <c r="J429"/>
    </row>
    <row r="430" spans="1:10">
      <c r="A430"/>
      <c r="B430"/>
      <c r="C430"/>
      <c r="D430" s="877"/>
      <c r="E430"/>
      <c r="F430"/>
      <c r="G430"/>
      <c r="H430"/>
      <c r="I430"/>
      <c r="J430"/>
    </row>
    <row r="431" spans="1:10">
      <c r="A431"/>
      <c r="B431"/>
      <c r="C431"/>
      <c r="D431" s="877"/>
      <c r="E431"/>
      <c r="F431"/>
      <c r="G431"/>
      <c r="H431"/>
      <c r="I431"/>
      <c r="J431"/>
    </row>
    <row r="432" spans="1:10">
      <c r="A432"/>
      <c r="B432"/>
      <c r="C432"/>
      <c r="D432" s="877"/>
      <c r="E432"/>
      <c r="F432"/>
      <c r="G432"/>
      <c r="H432"/>
      <c r="I432"/>
      <c r="J432"/>
    </row>
    <row r="433" spans="1:10">
      <c r="A433"/>
      <c r="B433"/>
      <c r="C433"/>
      <c r="D433" s="877"/>
      <c r="E433"/>
      <c r="F433"/>
      <c r="G433"/>
      <c r="H433"/>
      <c r="I433"/>
      <c r="J433"/>
    </row>
    <row r="434" spans="1:10">
      <c r="A434"/>
      <c r="B434"/>
      <c r="C434"/>
      <c r="D434" s="877"/>
      <c r="E434"/>
      <c r="F434"/>
      <c r="G434"/>
      <c r="H434"/>
      <c r="I434"/>
      <c r="J434"/>
    </row>
    <row r="435" spans="1:10">
      <c r="A435"/>
      <c r="B435"/>
      <c r="C435"/>
      <c r="D435" s="877"/>
      <c r="E435"/>
      <c r="F435"/>
      <c r="G435"/>
      <c r="H435"/>
      <c r="I435"/>
      <c r="J435"/>
    </row>
    <row r="436" spans="1:10">
      <c r="A436"/>
      <c r="B436"/>
      <c r="C436"/>
      <c r="D436" s="877"/>
      <c r="E436"/>
      <c r="F436"/>
      <c r="G436"/>
      <c r="H436"/>
      <c r="I436"/>
      <c r="J436"/>
    </row>
    <row r="437" spans="1:10">
      <c r="A437"/>
      <c r="B437"/>
      <c r="C437"/>
      <c r="D437" s="877"/>
      <c r="E437"/>
      <c r="F437"/>
      <c r="G437"/>
      <c r="H437"/>
      <c r="I437"/>
      <c r="J437"/>
    </row>
    <row r="438" spans="1:10">
      <c r="A438"/>
      <c r="B438"/>
      <c r="C438"/>
      <c r="D438" s="877"/>
      <c r="E438"/>
      <c r="F438"/>
      <c r="G438"/>
      <c r="H438"/>
      <c r="I438"/>
      <c r="J438"/>
    </row>
    <row r="439" spans="1:10">
      <c r="A439"/>
      <c r="B439"/>
      <c r="C439"/>
      <c r="D439" s="877"/>
      <c r="E439"/>
      <c r="F439"/>
      <c r="G439"/>
      <c r="H439"/>
      <c r="I439"/>
      <c r="J439"/>
    </row>
    <row r="440" spans="1:10">
      <c r="A440"/>
      <c r="B440"/>
      <c r="C440"/>
      <c r="D440" s="877"/>
      <c r="E440"/>
      <c r="F440"/>
      <c r="G440"/>
      <c r="H440"/>
      <c r="I440"/>
      <c r="J440"/>
    </row>
    <row r="441" spans="1:10">
      <c r="A441"/>
      <c r="B441"/>
      <c r="C441"/>
      <c r="D441" s="877"/>
      <c r="E441"/>
      <c r="F441"/>
      <c r="G441"/>
      <c r="H441"/>
      <c r="I441"/>
      <c r="J441"/>
    </row>
    <row r="442" spans="1:10">
      <c r="A442"/>
      <c r="B442"/>
      <c r="C442"/>
      <c r="D442" s="877"/>
      <c r="E442"/>
      <c r="F442"/>
      <c r="G442"/>
      <c r="H442"/>
      <c r="I442"/>
      <c r="J442"/>
    </row>
    <row r="443" spans="1:10">
      <c r="A443"/>
      <c r="B443"/>
      <c r="C443"/>
      <c r="D443" s="877"/>
      <c r="E443"/>
      <c r="F443"/>
      <c r="G443"/>
      <c r="H443"/>
      <c r="I443"/>
      <c r="J443"/>
    </row>
    <row r="444" spans="1:10">
      <c r="A444"/>
      <c r="B444"/>
      <c r="C444"/>
      <c r="D444" s="877"/>
      <c r="E444"/>
      <c r="F444"/>
      <c r="G444"/>
      <c r="H444"/>
      <c r="I444"/>
      <c r="J444"/>
    </row>
    <row r="445" spans="1:10">
      <c r="A445"/>
      <c r="B445"/>
      <c r="C445"/>
      <c r="D445" s="877"/>
      <c r="E445"/>
      <c r="F445"/>
      <c r="G445"/>
      <c r="H445"/>
      <c r="I445"/>
      <c r="J445"/>
    </row>
    <row r="446" spans="1:10">
      <c r="A446"/>
      <c r="B446"/>
      <c r="C446"/>
      <c r="D446" s="877"/>
      <c r="E446"/>
      <c r="F446"/>
      <c r="G446"/>
      <c r="H446"/>
      <c r="I446"/>
      <c r="J446"/>
    </row>
    <row r="447" spans="1:10">
      <c r="A447"/>
      <c r="B447"/>
      <c r="C447"/>
      <c r="D447" s="877"/>
      <c r="E447"/>
      <c r="F447"/>
      <c r="G447"/>
      <c r="H447"/>
      <c r="I447"/>
      <c r="J447"/>
    </row>
    <row r="448" spans="1:10">
      <c r="A448"/>
      <c r="B448"/>
      <c r="C448"/>
      <c r="D448" s="877"/>
      <c r="E448"/>
      <c r="F448"/>
      <c r="G448"/>
      <c r="H448"/>
      <c r="I448"/>
      <c r="J448"/>
    </row>
    <row r="449" spans="1:10">
      <c r="A449"/>
      <c r="B449"/>
      <c r="C449"/>
      <c r="D449" s="877"/>
      <c r="E449"/>
      <c r="F449"/>
      <c r="G449"/>
      <c r="H449"/>
      <c r="I449"/>
      <c r="J449"/>
    </row>
    <row r="450" spans="1:10">
      <c r="A450"/>
      <c r="B450"/>
      <c r="C450"/>
      <c r="D450" s="877"/>
      <c r="E450"/>
      <c r="F450"/>
      <c r="G450"/>
      <c r="H450"/>
      <c r="I450"/>
      <c r="J450"/>
    </row>
    <row r="451" spans="1:10">
      <c r="A451"/>
      <c r="B451"/>
      <c r="C451"/>
      <c r="D451" s="877"/>
      <c r="E451"/>
      <c r="F451"/>
      <c r="G451"/>
      <c r="H451"/>
      <c r="I451"/>
      <c r="J451"/>
    </row>
    <row r="452" spans="1:10">
      <c r="A452"/>
      <c r="B452"/>
      <c r="C452"/>
      <c r="D452" s="877"/>
      <c r="E452"/>
      <c r="F452"/>
      <c r="G452"/>
      <c r="H452"/>
      <c r="I452"/>
      <c r="J452"/>
    </row>
    <row r="453" spans="1:10">
      <c r="A453"/>
      <c r="B453"/>
      <c r="C453"/>
      <c r="D453" s="877"/>
      <c r="E453"/>
      <c r="F453"/>
      <c r="G453"/>
      <c r="H453"/>
      <c r="I453"/>
      <c r="J453"/>
    </row>
    <row r="454" spans="1:10">
      <c r="A454"/>
      <c r="B454"/>
      <c r="C454"/>
      <c r="D454" s="877"/>
      <c r="E454"/>
      <c r="F454"/>
      <c r="G454"/>
      <c r="H454"/>
      <c r="I454"/>
      <c r="J454"/>
    </row>
    <row r="455" spans="1:10">
      <c r="A455"/>
      <c r="B455"/>
      <c r="C455"/>
      <c r="D455" s="877"/>
      <c r="E455"/>
      <c r="F455"/>
      <c r="G455"/>
      <c r="H455"/>
      <c r="I455"/>
      <c r="J455"/>
    </row>
    <row r="456" spans="1:10">
      <c r="A456"/>
      <c r="B456"/>
      <c r="C456"/>
      <c r="D456" s="877"/>
      <c r="E456"/>
      <c r="F456"/>
      <c r="G456"/>
      <c r="H456"/>
      <c r="I456"/>
      <c r="J456"/>
    </row>
    <row r="457" spans="1:10">
      <c r="A457"/>
      <c r="B457"/>
      <c r="C457"/>
      <c r="D457" s="877"/>
      <c r="E457"/>
      <c r="F457"/>
      <c r="G457"/>
      <c r="H457"/>
      <c r="I457"/>
      <c r="J457"/>
    </row>
    <row r="458" spans="1:10">
      <c r="A458"/>
      <c r="B458"/>
      <c r="C458"/>
      <c r="D458" s="877"/>
      <c r="E458"/>
      <c r="F458"/>
      <c r="G458"/>
      <c r="H458"/>
      <c r="I458"/>
      <c r="J458"/>
    </row>
    <row r="459" spans="1:10">
      <c r="A459"/>
      <c r="B459"/>
      <c r="C459"/>
      <c r="D459" s="877"/>
      <c r="E459"/>
      <c r="F459"/>
      <c r="G459"/>
      <c r="H459"/>
      <c r="I459"/>
      <c r="J459"/>
    </row>
    <row r="460" spans="1:10">
      <c r="A460"/>
      <c r="B460"/>
      <c r="C460"/>
      <c r="D460" s="877"/>
      <c r="E460"/>
      <c r="F460"/>
      <c r="G460"/>
      <c r="H460"/>
      <c r="I460"/>
      <c r="J460"/>
    </row>
    <row r="461" spans="1:10">
      <c r="A461"/>
      <c r="B461"/>
      <c r="C461"/>
      <c r="D461" s="877"/>
      <c r="E461"/>
      <c r="F461"/>
      <c r="G461"/>
      <c r="H461"/>
      <c r="I461"/>
      <c r="J461"/>
    </row>
    <row r="462" spans="1:10">
      <c r="A462"/>
      <c r="B462"/>
      <c r="C462"/>
      <c r="D462" s="877"/>
      <c r="E462"/>
      <c r="F462"/>
      <c r="G462"/>
      <c r="H462"/>
      <c r="I462"/>
      <c r="J462"/>
    </row>
    <row r="463" spans="1:10">
      <c r="A463"/>
      <c r="B463"/>
      <c r="C463"/>
      <c r="D463" s="877"/>
      <c r="E463"/>
      <c r="F463"/>
      <c r="G463"/>
      <c r="H463"/>
      <c r="I463"/>
      <c r="J463"/>
    </row>
    <row r="464" spans="1:10">
      <c r="A464"/>
      <c r="B464"/>
      <c r="C464"/>
      <c r="D464" s="877"/>
      <c r="E464"/>
      <c r="F464"/>
      <c r="G464"/>
      <c r="H464"/>
      <c r="I464"/>
      <c r="J464"/>
    </row>
    <row r="465" spans="1:10">
      <c r="A465"/>
      <c r="B465"/>
      <c r="C465"/>
      <c r="D465" s="877"/>
      <c r="E465"/>
      <c r="F465"/>
      <c r="G465"/>
      <c r="H465"/>
      <c r="I465"/>
      <c r="J465"/>
    </row>
    <row r="466" spans="1:10">
      <c r="A466"/>
      <c r="B466"/>
      <c r="C466"/>
      <c r="D466" s="877"/>
      <c r="E466"/>
      <c r="F466"/>
      <c r="G466"/>
      <c r="H466"/>
      <c r="I466"/>
      <c r="J466"/>
    </row>
    <row r="467" spans="1:10">
      <c r="A467"/>
      <c r="B467"/>
      <c r="C467"/>
      <c r="D467" s="877"/>
      <c r="E467"/>
      <c r="F467"/>
      <c r="G467"/>
      <c r="H467"/>
      <c r="I467"/>
      <c r="J467"/>
    </row>
    <row r="468" spans="1:10">
      <c r="A468"/>
      <c r="B468"/>
      <c r="C468"/>
      <c r="D468" s="877"/>
      <c r="E468"/>
      <c r="F468"/>
      <c r="G468"/>
      <c r="H468"/>
      <c r="I468"/>
      <c r="J468"/>
    </row>
    <row r="469" spans="1:10">
      <c r="A469"/>
      <c r="B469"/>
      <c r="C469"/>
      <c r="D469" s="877"/>
      <c r="E469"/>
      <c r="F469"/>
      <c r="G469"/>
      <c r="H469"/>
      <c r="I469"/>
      <c r="J469"/>
    </row>
    <row r="470" spans="1:10">
      <c r="A470"/>
      <c r="B470"/>
      <c r="C470"/>
      <c r="D470" s="877"/>
      <c r="E470"/>
      <c r="F470"/>
      <c r="G470"/>
      <c r="H470"/>
      <c r="I470"/>
      <c r="J470"/>
    </row>
    <row r="471" spans="1:10">
      <c r="A471"/>
      <c r="B471"/>
      <c r="C471"/>
      <c r="D471" s="877"/>
      <c r="E471"/>
      <c r="F471"/>
      <c r="G471"/>
      <c r="H471"/>
      <c r="I471"/>
      <c r="J471"/>
    </row>
    <row r="472" spans="1:10">
      <c r="A472"/>
      <c r="B472"/>
      <c r="C472"/>
      <c r="D472" s="877"/>
      <c r="E472"/>
      <c r="F472"/>
      <c r="G472"/>
      <c r="H472"/>
      <c r="I472"/>
      <c r="J472"/>
    </row>
    <row r="473" spans="1:10">
      <c r="A473"/>
      <c r="B473"/>
      <c r="C473"/>
      <c r="D473" s="877"/>
      <c r="E473"/>
      <c r="F473"/>
      <c r="G473"/>
      <c r="H473"/>
      <c r="I473"/>
      <c r="J473"/>
    </row>
    <row r="474" spans="1:10">
      <c r="A474"/>
      <c r="B474"/>
      <c r="C474"/>
      <c r="D474" s="877"/>
      <c r="E474"/>
      <c r="F474"/>
      <c r="G474"/>
      <c r="H474"/>
      <c r="I474"/>
      <c r="J474"/>
    </row>
    <row r="475" spans="1:10">
      <c r="A475"/>
      <c r="B475"/>
      <c r="C475"/>
      <c r="D475" s="877"/>
      <c r="E475"/>
      <c r="F475"/>
      <c r="G475"/>
      <c r="H475"/>
      <c r="I475"/>
      <c r="J475"/>
    </row>
    <row r="476" spans="1:10">
      <c r="A476"/>
      <c r="B476"/>
      <c r="C476"/>
      <c r="D476" s="877"/>
      <c r="E476"/>
      <c r="F476"/>
      <c r="G476"/>
      <c r="H476"/>
      <c r="I476"/>
      <c r="J476"/>
    </row>
    <row r="477" spans="1:10">
      <c r="A477"/>
      <c r="B477"/>
      <c r="C477"/>
      <c r="D477" s="877"/>
      <c r="E477"/>
      <c r="F477"/>
      <c r="G477"/>
      <c r="H477"/>
      <c r="I477"/>
      <c r="J477"/>
    </row>
    <row r="478" spans="1:10">
      <c r="A478"/>
      <c r="B478"/>
      <c r="C478"/>
      <c r="D478" s="877"/>
      <c r="E478"/>
      <c r="F478"/>
      <c r="G478"/>
      <c r="H478"/>
      <c r="I478"/>
      <c r="J478"/>
    </row>
    <row r="479" spans="1:10">
      <c r="A479"/>
      <c r="B479"/>
      <c r="C479"/>
      <c r="D479" s="877"/>
      <c r="E479"/>
      <c r="F479"/>
      <c r="G479"/>
      <c r="H479"/>
      <c r="I479"/>
      <c r="J479"/>
    </row>
    <row r="480" spans="1:10">
      <c r="A480"/>
      <c r="B480"/>
      <c r="C480"/>
      <c r="D480" s="877"/>
      <c r="E480"/>
      <c r="F480"/>
      <c r="G480"/>
      <c r="H480"/>
      <c r="I480"/>
      <c r="J480"/>
    </row>
    <row r="481" spans="1:10">
      <c r="A481"/>
      <c r="B481"/>
      <c r="C481"/>
      <c r="D481" s="877"/>
      <c r="E481"/>
      <c r="F481"/>
      <c r="G481"/>
      <c r="H481"/>
      <c r="I481"/>
      <c r="J481"/>
    </row>
    <row r="482" spans="1:10">
      <c r="A482"/>
      <c r="B482"/>
      <c r="C482"/>
      <c r="D482" s="877"/>
      <c r="E482"/>
      <c r="F482"/>
      <c r="G482"/>
      <c r="H482"/>
      <c r="I482"/>
      <c r="J482"/>
    </row>
    <row r="483" spans="1:10">
      <c r="A483"/>
      <c r="B483"/>
      <c r="C483"/>
      <c r="D483" s="877"/>
      <c r="E483"/>
      <c r="F483"/>
      <c r="G483"/>
      <c r="H483"/>
      <c r="I483"/>
      <c r="J483"/>
    </row>
    <row r="484" spans="1:10">
      <c r="A484"/>
      <c r="B484"/>
      <c r="C484"/>
      <c r="D484" s="877"/>
      <c r="E484"/>
      <c r="F484"/>
      <c r="G484"/>
      <c r="H484"/>
      <c r="I484"/>
      <c r="J484"/>
    </row>
    <row r="485" spans="1:10">
      <c r="A485"/>
      <c r="B485"/>
      <c r="C485"/>
      <c r="D485" s="877"/>
      <c r="E485"/>
      <c r="F485"/>
      <c r="G485"/>
      <c r="H485"/>
      <c r="I485"/>
      <c r="J485"/>
    </row>
    <row r="486" spans="1:10">
      <c r="A486"/>
      <c r="B486"/>
      <c r="C486"/>
      <c r="D486" s="877"/>
      <c r="E486"/>
      <c r="F486"/>
      <c r="G486"/>
      <c r="H486"/>
      <c r="I486"/>
      <c r="J486"/>
    </row>
    <row r="487" spans="1:10">
      <c r="A487"/>
      <c r="B487"/>
      <c r="C487"/>
      <c r="D487" s="877"/>
      <c r="E487"/>
      <c r="F487"/>
      <c r="G487"/>
      <c r="H487"/>
      <c r="I487"/>
      <c r="J487"/>
    </row>
    <row r="488" spans="1:10">
      <c r="A488"/>
      <c r="B488"/>
      <c r="C488"/>
      <c r="D488" s="877"/>
      <c r="E488"/>
      <c r="F488"/>
      <c r="G488"/>
      <c r="H488"/>
      <c r="I488"/>
      <c r="J488"/>
    </row>
    <row r="489" spans="1:10">
      <c r="A489"/>
      <c r="B489"/>
      <c r="C489"/>
      <c r="D489" s="877"/>
      <c r="E489"/>
      <c r="F489"/>
      <c r="G489"/>
      <c r="H489"/>
      <c r="I489"/>
      <c r="J489"/>
    </row>
    <row r="490" spans="1:10">
      <c r="A490"/>
      <c r="B490"/>
      <c r="C490"/>
      <c r="D490" s="877"/>
      <c r="E490"/>
      <c r="F490"/>
      <c r="G490"/>
      <c r="H490"/>
      <c r="I490"/>
      <c r="J490"/>
    </row>
    <row r="491" spans="1:10">
      <c r="A491"/>
      <c r="B491"/>
      <c r="C491"/>
      <c r="D491" s="877"/>
      <c r="E491"/>
      <c r="F491"/>
      <c r="G491"/>
      <c r="H491"/>
      <c r="I491"/>
      <c r="J491"/>
    </row>
    <row r="492" spans="1:10">
      <c r="A492"/>
      <c r="B492"/>
      <c r="C492"/>
      <c r="D492" s="877"/>
      <c r="E492"/>
      <c r="F492"/>
      <c r="G492"/>
      <c r="H492"/>
      <c r="I492"/>
      <c r="J492"/>
    </row>
    <row r="493" spans="1:10">
      <c r="A493"/>
      <c r="B493"/>
      <c r="C493"/>
      <c r="D493" s="877"/>
      <c r="E493"/>
      <c r="F493"/>
      <c r="G493"/>
      <c r="H493"/>
      <c r="I493"/>
      <c r="J493"/>
    </row>
    <row r="494" spans="1:10">
      <c r="A494"/>
      <c r="B494"/>
      <c r="C494"/>
      <c r="D494" s="877"/>
      <c r="E494"/>
      <c r="F494"/>
      <c r="G494"/>
      <c r="H494"/>
      <c r="I494"/>
      <c r="J494"/>
    </row>
    <row r="495" spans="1:10">
      <c r="A495"/>
      <c r="B495"/>
      <c r="C495"/>
      <c r="D495" s="877"/>
      <c r="E495"/>
      <c r="F495"/>
      <c r="G495"/>
      <c r="H495"/>
      <c r="I495"/>
      <c r="J495"/>
    </row>
    <row r="496" spans="1:10">
      <c r="A496"/>
      <c r="B496"/>
      <c r="C496"/>
      <c r="D496" s="877"/>
      <c r="E496"/>
      <c r="F496"/>
      <c r="G496"/>
      <c r="H496"/>
      <c r="I496"/>
      <c r="J496"/>
    </row>
    <row r="497" spans="1:10">
      <c r="A497"/>
      <c r="B497"/>
      <c r="C497"/>
      <c r="D497" s="877"/>
      <c r="E497"/>
      <c r="F497"/>
      <c r="G497"/>
      <c r="H497"/>
      <c r="I497"/>
      <c r="J497"/>
    </row>
    <row r="498" spans="1:10">
      <c r="A498"/>
      <c r="B498"/>
      <c r="C498"/>
      <c r="D498" s="877"/>
      <c r="E498"/>
      <c r="F498"/>
      <c r="G498"/>
      <c r="H498"/>
      <c r="I498"/>
      <c r="J498"/>
    </row>
    <row r="499" spans="1:10">
      <c r="A499"/>
      <c r="B499"/>
      <c r="C499"/>
      <c r="D499" s="877"/>
      <c r="E499"/>
      <c r="F499"/>
      <c r="G499"/>
      <c r="H499"/>
      <c r="I499"/>
      <c r="J499"/>
    </row>
    <row r="500" spans="1:10">
      <c r="A500"/>
      <c r="B500"/>
      <c r="C500"/>
      <c r="D500" s="877"/>
      <c r="E500"/>
      <c r="F500"/>
      <c r="G500"/>
      <c r="H500"/>
      <c r="I500"/>
      <c r="J500"/>
    </row>
    <row r="501" spans="1:10">
      <c r="A501"/>
      <c r="B501"/>
      <c r="C501"/>
      <c r="D501" s="877"/>
      <c r="E501"/>
      <c r="F501"/>
      <c r="G501"/>
      <c r="H501"/>
      <c r="I501"/>
      <c r="J501"/>
    </row>
    <row r="502" spans="1:10">
      <c r="A502"/>
      <c r="B502"/>
      <c r="C502"/>
      <c r="D502" s="877"/>
      <c r="E502"/>
      <c r="F502"/>
      <c r="G502"/>
      <c r="H502"/>
      <c r="I502"/>
      <c r="J502"/>
    </row>
    <row r="503" spans="1:10">
      <c r="A503"/>
      <c r="B503"/>
      <c r="C503"/>
      <c r="D503" s="877"/>
      <c r="E503"/>
      <c r="F503"/>
      <c r="G503"/>
      <c r="H503"/>
      <c r="I503"/>
      <c r="J503"/>
    </row>
    <row r="504" spans="1:10">
      <c r="A504"/>
      <c r="B504"/>
      <c r="C504"/>
      <c r="D504" s="877"/>
      <c r="E504"/>
      <c r="F504"/>
      <c r="G504"/>
      <c r="H504"/>
      <c r="I504"/>
      <c r="J504"/>
    </row>
    <row r="505" spans="1:10">
      <c r="A505"/>
      <c r="B505"/>
      <c r="C505"/>
      <c r="D505" s="877"/>
      <c r="E505"/>
      <c r="F505"/>
      <c r="G505"/>
      <c r="H505"/>
      <c r="I505"/>
      <c r="J505"/>
    </row>
    <row r="506" spans="1:10">
      <c r="A506"/>
      <c r="B506"/>
      <c r="C506"/>
      <c r="D506" s="877"/>
      <c r="E506"/>
      <c r="F506"/>
      <c r="G506"/>
      <c r="H506"/>
      <c r="I506"/>
      <c r="J506"/>
    </row>
    <row r="507" spans="1:10">
      <c r="A507"/>
      <c r="B507"/>
      <c r="C507"/>
      <c r="D507" s="877"/>
      <c r="E507"/>
      <c r="F507"/>
      <c r="G507"/>
      <c r="H507"/>
      <c r="I507"/>
      <c r="J507"/>
    </row>
    <row r="508" spans="1:10">
      <c r="A508"/>
      <c r="B508"/>
      <c r="C508"/>
      <c r="D508" s="877"/>
      <c r="E508"/>
      <c r="F508"/>
      <c r="G508"/>
      <c r="H508"/>
      <c r="I508"/>
      <c r="J508"/>
    </row>
    <row r="509" spans="1:10">
      <c r="A509"/>
      <c r="B509"/>
      <c r="C509"/>
      <c r="D509" s="877"/>
      <c r="E509"/>
      <c r="F509"/>
      <c r="G509"/>
      <c r="H509"/>
      <c r="I509"/>
      <c r="J509"/>
    </row>
    <row r="510" spans="1:10">
      <c r="A510"/>
      <c r="B510"/>
      <c r="C510"/>
      <c r="D510" s="877"/>
      <c r="E510"/>
      <c r="F510"/>
      <c r="G510"/>
      <c r="H510"/>
      <c r="I510"/>
      <c r="J510"/>
    </row>
    <row r="511" spans="1:10">
      <c r="A511"/>
      <c r="B511"/>
      <c r="C511"/>
      <c r="D511" s="877"/>
      <c r="E511"/>
      <c r="F511"/>
      <c r="G511"/>
      <c r="H511"/>
      <c r="I511"/>
      <c r="J511"/>
    </row>
    <row r="512" spans="1:10">
      <c r="A512"/>
      <c r="B512"/>
      <c r="C512"/>
      <c r="D512" s="877"/>
      <c r="E512"/>
      <c r="F512"/>
      <c r="G512"/>
      <c r="H512"/>
      <c r="I512"/>
      <c r="J512"/>
    </row>
    <row r="513" spans="1:10">
      <c r="A513"/>
      <c r="B513"/>
      <c r="C513"/>
      <c r="D513" s="877"/>
      <c r="E513"/>
      <c r="F513"/>
      <c r="G513"/>
      <c r="H513"/>
      <c r="I513"/>
      <c r="J513"/>
    </row>
    <row r="514" spans="1:10">
      <c r="A514"/>
      <c r="B514"/>
      <c r="C514"/>
      <c r="D514" s="877"/>
      <c r="E514"/>
      <c r="F514"/>
      <c r="G514"/>
      <c r="H514"/>
      <c r="I514"/>
      <c r="J514"/>
    </row>
    <row r="515" spans="1:10">
      <c r="A515"/>
      <c r="B515"/>
      <c r="C515"/>
      <c r="D515" s="877"/>
      <c r="E515"/>
      <c r="F515"/>
      <c r="G515"/>
      <c r="H515"/>
      <c r="I515"/>
      <c r="J515"/>
    </row>
    <row r="516" spans="1:10">
      <c r="A516"/>
      <c r="B516"/>
      <c r="C516"/>
      <c r="D516" s="877"/>
      <c r="E516"/>
      <c r="F516"/>
      <c r="G516"/>
      <c r="H516"/>
      <c r="I516"/>
      <c r="J516"/>
    </row>
    <row r="517" spans="1:10">
      <c r="A517"/>
      <c r="B517"/>
      <c r="C517"/>
      <c r="D517" s="877"/>
      <c r="E517"/>
      <c r="F517"/>
      <c r="G517"/>
      <c r="H517"/>
      <c r="I517"/>
      <c r="J517"/>
    </row>
    <row r="518" spans="1:10">
      <c r="A518"/>
      <c r="B518"/>
      <c r="C518"/>
      <c r="D518" s="877"/>
      <c r="E518"/>
      <c r="F518"/>
      <c r="G518"/>
      <c r="H518"/>
      <c r="I518"/>
      <c r="J518"/>
    </row>
    <row r="519" spans="1:10">
      <c r="A519"/>
      <c r="B519"/>
      <c r="C519"/>
      <c r="D519" s="877"/>
      <c r="E519"/>
      <c r="F519"/>
      <c r="G519"/>
      <c r="H519"/>
      <c r="I519"/>
      <c r="J519"/>
    </row>
    <row r="520" spans="1:10">
      <c r="A520"/>
      <c r="B520"/>
      <c r="C520"/>
      <c r="D520" s="877"/>
      <c r="E520"/>
      <c r="F520"/>
      <c r="G520"/>
      <c r="H520"/>
      <c r="I520"/>
      <c r="J520"/>
    </row>
    <row r="521" spans="1:10">
      <c r="A521"/>
      <c r="B521"/>
      <c r="C521"/>
      <c r="D521" s="877"/>
      <c r="E521"/>
      <c r="F521"/>
      <c r="G521"/>
      <c r="H521"/>
      <c r="I521"/>
      <c r="J521"/>
    </row>
    <row r="522" spans="1:10">
      <c r="A522"/>
      <c r="B522"/>
      <c r="C522"/>
      <c r="D522" s="877"/>
      <c r="E522"/>
      <c r="F522"/>
      <c r="G522"/>
      <c r="H522"/>
      <c r="I522"/>
      <c r="J522"/>
    </row>
    <row r="523" spans="1:10">
      <c r="A523"/>
      <c r="B523"/>
      <c r="C523"/>
      <c r="D523" s="877"/>
      <c r="E523"/>
      <c r="F523"/>
      <c r="G523"/>
      <c r="H523"/>
      <c r="I523"/>
      <c r="J523"/>
    </row>
    <row r="524" spans="1:10">
      <c r="A524"/>
      <c r="B524"/>
      <c r="C524"/>
      <c r="D524" s="877"/>
      <c r="E524"/>
      <c r="F524"/>
      <c r="G524"/>
      <c r="H524"/>
      <c r="I524"/>
      <c r="J524"/>
    </row>
    <row r="525" spans="1:10">
      <c r="A525"/>
      <c r="B525"/>
      <c r="C525"/>
      <c r="D525" s="877"/>
      <c r="E525"/>
      <c r="F525"/>
      <c r="G525"/>
      <c r="H525"/>
      <c r="I525"/>
      <c r="J525"/>
    </row>
    <row r="526" spans="1:10">
      <c r="A526"/>
      <c r="B526"/>
      <c r="C526"/>
      <c r="D526" s="877"/>
      <c r="E526"/>
      <c r="F526"/>
      <c r="G526"/>
      <c r="H526"/>
      <c r="I526"/>
      <c r="J526"/>
    </row>
    <row r="527" spans="1:10">
      <c r="A527"/>
      <c r="B527"/>
      <c r="C527"/>
      <c r="D527" s="877"/>
      <c r="E527"/>
      <c r="F527"/>
      <c r="G527"/>
      <c r="H527"/>
      <c r="I527"/>
      <c r="J527"/>
    </row>
    <row r="528" spans="1:10">
      <c r="A528"/>
      <c r="B528"/>
      <c r="C528"/>
      <c r="D528" s="877"/>
      <c r="E528"/>
      <c r="F528"/>
      <c r="G528"/>
      <c r="H528"/>
      <c r="I528"/>
      <c r="J528"/>
    </row>
    <row r="529" spans="1:10">
      <c r="A529"/>
      <c r="B529"/>
      <c r="C529"/>
      <c r="D529" s="877"/>
      <c r="E529"/>
      <c r="F529"/>
      <c r="G529"/>
      <c r="H529"/>
      <c r="I529"/>
      <c r="J529"/>
    </row>
    <row r="530" spans="1:10">
      <c r="A530"/>
      <c r="B530"/>
      <c r="C530"/>
      <c r="D530" s="877"/>
      <c r="E530"/>
      <c r="F530"/>
      <c r="G530"/>
      <c r="H530"/>
      <c r="I530"/>
      <c r="J530"/>
    </row>
    <row r="531" spans="1:10">
      <c r="A531"/>
      <c r="B531"/>
      <c r="C531"/>
      <c r="D531" s="877"/>
      <c r="E531"/>
      <c r="F531"/>
      <c r="G531"/>
      <c r="H531"/>
      <c r="I531"/>
      <c r="J531"/>
    </row>
    <row r="532" spans="1:10">
      <c r="A532"/>
      <c r="B532"/>
      <c r="C532"/>
      <c r="D532" s="877"/>
      <c r="E532"/>
      <c r="F532"/>
      <c r="G532"/>
      <c r="H532"/>
      <c r="I532"/>
      <c r="J532"/>
    </row>
    <row r="533" spans="1:10">
      <c r="A533"/>
      <c r="B533"/>
      <c r="C533"/>
      <c r="D533" s="877"/>
      <c r="E533"/>
      <c r="F533"/>
      <c r="G533"/>
      <c r="H533"/>
      <c r="I533"/>
      <c r="J533"/>
    </row>
    <row r="534" spans="1:10">
      <c r="A534"/>
      <c r="B534"/>
      <c r="C534"/>
      <c r="D534" s="877"/>
      <c r="E534"/>
      <c r="F534"/>
      <c r="G534"/>
      <c r="H534"/>
      <c r="I534"/>
      <c r="J534"/>
    </row>
    <row r="535" spans="1:10">
      <c r="A535"/>
      <c r="B535"/>
      <c r="C535"/>
      <c r="D535" s="877"/>
      <c r="E535"/>
      <c r="F535"/>
      <c r="G535"/>
      <c r="H535"/>
      <c r="I535"/>
      <c r="J535"/>
    </row>
    <row r="536" spans="1:10">
      <c r="A536"/>
      <c r="B536"/>
      <c r="C536"/>
      <c r="D536" s="877"/>
      <c r="E536"/>
      <c r="F536"/>
      <c r="G536"/>
      <c r="H536"/>
      <c r="I536"/>
      <c r="J536"/>
    </row>
    <row r="537" spans="1:10">
      <c r="A537"/>
      <c r="B537"/>
      <c r="C537"/>
      <c r="D537" s="877"/>
      <c r="E537"/>
      <c r="F537"/>
      <c r="G537"/>
      <c r="H537"/>
      <c r="I537"/>
      <c r="J537"/>
    </row>
    <row r="538" spans="1:10">
      <c r="A538"/>
      <c r="B538"/>
      <c r="C538"/>
      <c r="D538" s="877"/>
      <c r="E538"/>
      <c r="F538"/>
      <c r="G538"/>
      <c r="H538"/>
      <c r="I538"/>
      <c r="J538"/>
    </row>
    <row r="539" spans="1:10">
      <c r="A539"/>
      <c r="B539"/>
      <c r="C539"/>
      <c r="D539" s="877"/>
      <c r="E539"/>
      <c r="F539"/>
      <c r="G539"/>
      <c r="H539"/>
      <c r="I539"/>
      <c r="J539"/>
    </row>
    <row r="540" spans="1:10">
      <c r="A540"/>
      <c r="B540"/>
      <c r="C540"/>
      <c r="D540" s="877"/>
      <c r="E540"/>
      <c r="F540"/>
      <c r="G540"/>
      <c r="H540"/>
      <c r="I540"/>
      <c r="J540"/>
    </row>
    <row r="541" spans="1:10">
      <c r="A541"/>
      <c r="B541"/>
      <c r="C541"/>
      <c r="D541" s="877"/>
      <c r="E541"/>
      <c r="F541"/>
      <c r="G541"/>
      <c r="H541"/>
      <c r="I541"/>
      <c r="J541"/>
    </row>
    <row r="542" spans="1:10">
      <c r="A542"/>
      <c r="B542"/>
      <c r="C542"/>
      <c r="D542" s="877"/>
      <c r="E542"/>
      <c r="F542"/>
      <c r="G542"/>
      <c r="H542"/>
      <c r="I542"/>
      <c r="J542"/>
    </row>
    <row r="543" spans="1:10">
      <c r="A543"/>
      <c r="B543"/>
      <c r="C543"/>
      <c r="D543" s="877"/>
      <c r="E543"/>
      <c r="F543"/>
      <c r="G543"/>
      <c r="H543"/>
      <c r="I543"/>
      <c r="J543"/>
    </row>
    <row r="544" spans="1:10">
      <c r="A544"/>
      <c r="B544"/>
      <c r="C544"/>
      <c r="D544" s="877"/>
      <c r="E544"/>
      <c r="F544"/>
      <c r="G544"/>
      <c r="H544"/>
      <c r="I544"/>
      <c r="J544"/>
    </row>
    <row r="545" spans="1:10">
      <c r="A545"/>
      <c r="B545"/>
      <c r="C545"/>
      <c r="D545" s="877"/>
      <c r="E545"/>
      <c r="F545"/>
      <c r="G545"/>
      <c r="H545"/>
      <c r="I545"/>
      <c r="J545"/>
    </row>
    <row r="546" spans="1:10">
      <c r="A546"/>
      <c r="B546"/>
      <c r="C546"/>
      <c r="D546" s="877"/>
      <c r="E546"/>
      <c r="F546"/>
      <c r="G546"/>
      <c r="H546"/>
      <c r="I546"/>
      <c r="J546"/>
    </row>
    <row r="547" spans="1:10">
      <c r="A547"/>
      <c r="B547"/>
      <c r="C547"/>
      <c r="D547" s="877"/>
      <c r="E547"/>
      <c r="F547"/>
      <c r="G547"/>
      <c r="H547"/>
      <c r="I547"/>
      <c r="J547"/>
    </row>
    <row r="548" spans="1:10">
      <c r="A548"/>
      <c r="B548"/>
      <c r="C548"/>
      <c r="D548" s="877"/>
      <c r="E548"/>
      <c r="F548"/>
      <c r="G548"/>
      <c r="H548"/>
      <c r="I548"/>
      <c r="J548"/>
    </row>
    <row r="549" spans="1:10">
      <c r="A549"/>
      <c r="B549"/>
      <c r="C549"/>
      <c r="D549" s="877"/>
      <c r="E549"/>
      <c r="F549"/>
      <c r="G549"/>
      <c r="H549"/>
      <c r="I549"/>
      <c r="J549"/>
    </row>
    <row r="550" spans="1:10">
      <c r="A550"/>
      <c r="B550"/>
      <c r="C550"/>
      <c r="D550" s="877"/>
      <c r="E550"/>
      <c r="F550"/>
      <c r="G550"/>
      <c r="H550"/>
      <c r="I550"/>
      <c r="J550"/>
    </row>
    <row r="551" spans="1:10">
      <c r="A551"/>
      <c r="B551"/>
      <c r="C551"/>
      <c r="D551" s="877"/>
      <c r="E551"/>
      <c r="F551"/>
      <c r="G551"/>
      <c r="H551"/>
      <c r="I551"/>
      <c r="J551"/>
    </row>
    <row r="552" spans="1:10">
      <c r="A552"/>
      <c r="B552"/>
      <c r="C552"/>
      <c r="D552" s="877"/>
      <c r="E552"/>
      <c r="F552"/>
      <c r="G552"/>
      <c r="H552"/>
      <c r="I552"/>
      <c r="J552"/>
    </row>
    <row r="553" spans="1:10">
      <c r="A553"/>
      <c r="B553"/>
      <c r="C553"/>
      <c r="D553" s="877"/>
      <c r="E553"/>
      <c r="F553"/>
      <c r="G553"/>
      <c r="H553"/>
      <c r="I553"/>
      <c r="J553"/>
    </row>
    <row r="554" spans="1:10">
      <c r="A554"/>
      <c r="B554"/>
      <c r="C554"/>
      <c r="D554" s="877"/>
      <c r="E554"/>
      <c r="F554"/>
      <c r="G554"/>
      <c r="H554"/>
      <c r="I554"/>
      <c r="J554"/>
    </row>
    <row r="555" spans="1:10">
      <c r="A555"/>
      <c r="B555"/>
      <c r="C555"/>
      <c r="D555" s="877"/>
      <c r="E555"/>
      <c r="F555"/>
      <c r="G555"/>
      <c r="H555"/>
      <c r="I555"/>
      <c r="J555"/>
    </row>
    <row r="556" spans="1:10">
      <c r="A556"/>
      <c r="B556"/>
      <c r="C556"/>
      <c r="D556" s="877"/>
      <c r="E556"/>
      <c r="F556"/>
      <c r="G556"/>
      <c r="H556"/>
      <c r="I556"/>
      <c r="J556"/>
    </row>
    <row r="557" spans="1:10">
      <c r="A557"/>
      <c r="B557"/>
      <c r="C557"/>
      <c r="D557" s="877"/>
      <c r="E557"/>
      <c r="F557"/>
      <c r="G557"/>
      <c r="H557"/>
      <c r="I557"/>
      <c r="J557"/>
    </row>
    <row r="558" spans="1:10">
      <c r="A558"/>
      <c r="B558"/>
      <c r="C558"/>
      <c r="D558" s="877"/>
      <c r="E558"/>
      <c r="F558"/>
      <c r="G558"/>
      <c r="H558"/>
      <c r="I558"/>
      <c r="J558"/>
    </row>
    <row r="559" spans="1:10">
      <c r="A559"/>
      <c r="B559"/>
      <c r="C559"/>
      <c r="D559" s="877"/>
      <c r="E559"/>
      <c r="F559"/>
      <c r="G559"/>
      <c r="H559"/>
      <c r="I559"/>
      <c r="J559"/>
    </row>
    <row r="560" spans="1:10">
      <c r="A560"/>
      <c r="B560"/>
      <c r="C560"/>
      <c r="D560" s="877"/>
      <c r="E560"/>
      <c r="F560"/>
      <c r="G560"/>
      <c r="H560"/>
      <c r="I560"/>
      <c r="J560"/>
    </row>
    <row r="561" spans="1:10">
      <c r="A561"/>
      <c r="B561"/>
      <c r="C561"/>
      <c r="D561" s="877"/>
      <c r="E561"/>
      <c r="F561"/>
      <c r="G561"/>
      <c r="H561"/>
      <c r="I561"/>
      <c r="J561"/>
    </row>
    <row r="562" spans="1:10">
      <c r="A562"/>
      <c r="B562"/>
      <c r="C562"/>
      <c r="D562" s="877"/>
      <c r="E562"/>
      <c r="F562"/>
      <c r="G562"/>
      <c r="H562"/>
      <c r="I562"/>
      <c r="J562"/>
    </row>
    <row r="563" spans="1:10">
      <c r="A563"/>
      <c r="B563"/>
      <c r="C563"/>
      <c r="D563" s="877"/>
      <c r="E563"/>
      <c r="F563"/>
      <c r="G563"/>
      <c r="H563"/>
      <c r="I563"/>
      <c r="J563"/>
    </row>
    <row r="564" spans="1:10">
      <c r="A564"/>
      <c r="B564"/>
      <c r="C564"/>
      <c r="D564" s="877"/>
      <c r="E564"/>
      <c r="F564"/>
      <c r="G564"/>
      <c r="H564"/>
      <c r="I564"/>
      <c r="J564"/>
    </row>
    <row r="565" spans="1:10">
      <c r="A565"/>
      <c r="B565"/>
      <c r="C565"/>
      <c r="D565" s="877"/>
      <c r="E565"/>
      <c r="F565"/>
      <c r="G565"/>
      <c r="H565"/>
      <c r="I565"/>
      <c r="J565"/>
    </row>
    <row r="566" spans="1:10">
      <c r="A566"/>
      <c r="B566"/>
      <c r="C566"/>
      <c r="D566" s="877"/>
      <c r="E566"/>
      <c r="F566"/>
      <c r="G566"/>
      <c r="H566"/>
      <c r="I566"/>
      <c r="J566"/>
    </row>
    <row r="567" spans="1:10">
      <c r="A567"/>
      <c r="B567"/>
      <c r="C567"/>
      <c r="D567" s="877"/>
      <c r="E567"/>
      <c r="F567"/>
      <c r="G567"/>
      <c r="H567"/>
      <c r="I567"/>
      <c r="J567"/>
    </row>
    <row r="568" spans="1:10">
      <c r="A568"/>
      <c r="B568"/>
      <c r="C568"/>
      <c r="D568" s="877"/>
      <c r="E568"/>
      <c r="F568"/>
      <c r="G568"/>
      <c r="H568"/>
      <c r="I568"/>
      <c r="J568"/>
    </row>
    <row r="569" spans="1:10">
      <c r="A569"/>
      <c r="B569"/>
      <c r="C569"/>
      <c r="D569" s="877"/>
      <c r="E569"/>
      <c r="F569"/>
      <c r="G569"/>
      <c r="H569"/>
      <c r="I569"/>
      <c r="J569"/>
    </row>
    <row r="570" spans="1:10">
      <c r="A570"/>
      <c r="B570"/>
      <c r="C570"/>
      <c r="D570" s="877"/>
      <c r="E570"/>
      <c r="F570"/>
      <c r="G570"/>
      <c r="H570"/>
      <c r="I570"/>
      <c r="J570"/>
    </row>
    <row r="571" spans="1:10">
      <c r="A571"/>
      <c r="B571"/>
      <c r="C571"/>
      <c r="D571" s="877"/>
      <c r="E571"/>
      <c r="F571"/>
      <c r="G571"/>
      <c r="H571"/>
      <c r="I571"/>
      <c r="J571"/>
    </row>
    <row r="572" spans="1:10">
      <c r="A572"/>
      <c r="B572"/>
      <c r="C572"/>
      <c r="D572" s="877"/>
      <c r="E572"/>
      <c r="F572"/>
      <c r="G572"/>
      <c r="H572"/>
      <c r="I572"/>
      <c r="J572"/>
    </row>
    <row r="573" spans="1:10">
      <c r="A573"/>
      <c r="B573"/>
      <c r="C573"/>
      <c r="D573" s="877"/>
      <c r="E573"/>
      <c r="F573"/>
      <c r="G573"/>
      <c r="H573"/>
      <c r="I573"/>
      <c r="J573"/>
    </row>
    <row r="574" spans="1:10">
      <c r="A574"/>
      <c r="B574"/>
      <c r="C574"/>
      <c r="D574" s="877"/>
      <c r="E574"/>
      <c r="F574"/>
      <c r="G574"/>
      <c r="H574"/>
      <c r="I574"/>
      <c r="J574"/>
    </row>
    <row r="575" spans="1:10">
      <c r="A575"/>
      <c r="B575"/>
      <c r="C575"/>
      <c r="D575" s="877"/>
      <c r="E575"/>
      <c r="F575"/>
      <c r="G575"/>
      <c r="H575"/>
      <c r="I575"/>
      <c r="J575"/>
    </row>
    <row r="576" spans="1:10">
      <c r="A576"/>
      <c r="B576"/>
      <c r="C576"/>
      <c r="D576" s="877"/>
      <c r="E576"/>
      <c r="F576"/>
      <c r="G576"/>
      <c r="H576"/>
      <c r="I576"/>
      <c r="J576"/>
    </row>
    <row r="577" spans="1:10">
      <c r="A577"/>
      <c r="B577"/>
      <c r="C577"/>
      <c r="D577" s="877"/>
      <c r="E577"/>
      <c r="F577"/>
      <c r="G577"/>
      <c r="H577"/>
      <c r="I577"/>
      <c r="J577"/>
    </row>
    <row r="578" spans="1:10">
      <c r="A578"/>
      <c r="B578"/>
      <c r="C578"/>
      <c r="D578" s="877"/>
      <c r="E578"/>
      <c r="F578"/>
      <c r="G578"/>
      <c r="H578"/>
      <c r="I578"/>
      <c r="J578"/>
    </row>
    <row r="579" spans="1:10">
      <c r="A579"/>
      <c r="B579"/>
      <c r="C579"/>
      <c r="D579" s="877"/>
      <c r="E579"/>
      <c r="F579"/>
      <c r="G579"/>
      <c r="H579"/>
      <c r="I579"/>
      <c r="J579"/>
    </row>
    <row r="580" spans="1:10">
      <c r="A580"/>
      <c r="B580"/>
      <c r="C580"/>
      <c r="D580" s="877"/>
      <c r="E580"/>
      <c r="F580"/>
      <c r="G580"/>
      <c r="H580"/>
      <c r="I580"/>
      <c r="J580"/>
    </row>
    <row r="581" spans="1:10">
      <c r="A581"/>
      <c r="B581"/>
      <c r="C581"/>
      <c r="D581" s="877"/>
      <c r="E581"/>
      <c r="F581"/>
      <c r="G581"/>
      <c r="H581"/>
      <c r="I581"/>
      <c r="J581"/>
    </row>
    <row r="582" spans="1:10">
      <c r="A582"/>
      <c r="B582"/>
      <c r="C582"/>
      <c r="D582" s="877"/>
      <c r="E582"/>
      <c r="F582"/>
      <c r="G582"/>
      <c r="H582"/>
      <c r="I582"/>
      <c r="J582"/>
    </row>
    <row r="583" spans="1:10">
      <c r="A583"/>
      <c r="B583"/>
      <c r="C583"/>
      <c r="D583" s="877"/>
      <c r="E583"/>
      <c r="F583"/>
      <c r="G583"/>
      <c r="H583"/>
      <c r="I583"/>
      <c r="J583"/>
    </row>
    <row r="584" spans="1:10">
      <c r="A584"/>
      <c r="B584"/>
      <c r="C584"/>
      <c r="D584" s="877"/>
      <c r="E584"/>
      <c r="F584"/>
      <c r="G584"/>
      <c r="H584"/>
      <c r="I584"/>
      <c r="J584"/>
    </row>
    <row r="585" spans="1:10">
      <c r="A585"/>
      <c r="B585"/>
      <c r="C585"/>
      <c r="D585" s="877"/>
      <c r="E585"/>
      <c r="F585"/>
      <c r="G585"/>
      <c r="H585"/>
      <c r="I585"/>
      <c r="J585"/>
    </row>
    <row r="586" spans="1:10">
      <c r="A586"/>
      <c r="B586"/>
      <c r="C586"/>
      <c r="D586" s="877"/>
      <c r="E586"/>
      <c r="F586"/>
      <c r="G586"/>
      <c r="H586"/>
      <c r="I586"/>
      <c r="J586"/>
    </row>
    <row r="587" spans="1:10">
      <c r="A587"/>
      <c r="B587"/>
      <c r="C587"/>
      <c r="D587" s="877"/>
      <c r="E587"/>
      <c r="F587"/>
      <c r="G587"/>
      <c r="H587"/>
      <c r="I587"/>
      <c r="J587"/>
    </row>
    <row r="588" spans="1:10">
      <c r="A588"/>
      <c r="B588"/>
      <c r="C588"/>
      <c r="D588" s="877"/>
      <c r="E588"/>
      <c r="F588"/>
      <c r="G588"/>
      <c r="H588"/>
      <c r="I588"/>
      <c r="J588"/>
    </row>
    <row r="589" spans="1:10">
      <c r="A589"/>
      <c r="B589"/>
      <c r="C589"/>
      <c r="D589" s="877"/>
      <c r="E589"/>
      <c r="F589"/>
      <c r="G589"/>
      <c r="H589"/>
      <c r="I589"/>
      <c r="J589"/>
    </row>
    <row r="590" spans="1:10">
      <c r="A590"/>
      <c r="B590"/>
      <c r="C590"/>
      <c r="D590" s="877"/>
      <c r="E590"/>
      <c r="F590"/>
      <c r="G590"/>
      <c r="H590"/>
      <c r="I590"/>
      <c r="J590"/>
    </row>
    <row r="591" spans="1:10">
      <c r="A591"/>
      <c r="B591"/>
      <c r="C591"/>
      <c r="D591" s="877"/>
      <c r="E591"/>
      <c r="F591"/>
      <c r="G591"/>
      <c r="H591"/>
      <c r="I591"/>
      <c r="J591"/>
    </row>
    <row r="592" spans="1:10">
      <c r="A592"/>
      <c r="B592"/>
      <c r="C592"/>
      <c r="D592" s="877"/>
      <c r="E592"/>
      <c r="F592"/>
      <c r="G592"/>
      <c r="H592"/>
      <c r="I592"/>
      <c r="J592"/>
    </row>
    <row r="593" spans="1:10">
      <c r="A593"/>
      <c r="B593"/>
      <c r="C593"/>
      <c r="D593" s="877"/>
      <c r="E593"/>
      <c r="F593"/>
      <c r="G593"/>
      <c r="H593"/>
      <c r="I593"/>
      <c r="J593"/>
    </row>
    <row r="594" spans="1:10">
      <c r="A594"/>
      <c r="B594"/>
      <c r="C594"/>
      <c r="D594" s="877"/>
      <c r="E594"/>
      <c r="F594"/>
      <c r="G594"/>
      <c r="H594"/>
      <c r="I594"/>
      <c r="J594"/>
    </row>
    <row r="595" spans="1:10">
      <c r="A595"/>
      <c r="B595"/>
      <c r="C595"/>
      <c r="D595" s="877"/>
      <c r="E595"/>
      <c r="F595"/>
      <c r="G595"/>
      <c r="H595"/>
      <c r="I595"/>
      <c r="J595"/>
    </row>
    <row r="596" spans="1:10">
      <c r="A596"/>
      <c r="B596"/>
      <c r="C596"/>
      <c r="D596" s="877"/>
      <c r="E596"/>
      <c r="F596"/>
      <c r="G596"/>
      <c r="H596"/>
      <c r="I596"/>
      <c r="J596"/>
    </row>
    <row r="597" spans="1:10">
      <c r="A597"/>
      <c r="B597"/>
      <c r="C597"/>
      <c r="D597" s="877"/>
      <c r="E597"/>
      <c r="F597"/>
      <c r="G597"/>
      <c r="H597"/>
      <c r="I597"/>
      <c r="J597"/>
    </row>
    <row r="598" spans="1:10">
      <c r="A598"/>
      <c r="B598"/>
      <c r="C598"/>
      <c r="D598" s="877"/>
      <c r="E598"/>
      <c r="F598"/>
      <c r="G598"/>
      <c r="H598"/>
      <c r="I598"/>
      <c r="J598"/>
    </row>
    <row r="599" spans="1:10">
      <c r="A599"/>
      <c r="B599"/>
      <c r="C599"/>
      <c r="D599" s="877"/>
      <c r="E599"/>
      <c r="F599"/>
      <c r="G599"/>
      <c r="H599"/>
      <c r="I599"/>
      <c r="J599"/>
    </row>
    <row r="600" spans="1:10">
      <c r="A600"/>
      <c r="B600"/>
      <c r="C600"/>
      <c r="D600" s="877"/>
      <c r="E600"/>
      <c r="F600"/>
      <c r="G600"/>
      <c r="H600"/>
      <c r="I600"/>
      <c r="J600"/>
    </row>
    <row r="601" spans="1:10">
      <c r="A601"/>
      <c r="B601"/>
      <c r="C601"/>
      <c r="D601" s="877"/>
      <c r="E601"/>
      <c r="F601"/>
      <c r="G601"/>
      <c r="H601"/>
      <c r="I601"/>
      <c r="J601"/>
    </row>
    <row r="602" spans="1:10">
      <c r="A602"/>
      <c r="B602"/>
      <c r="C602"/>
      <c r="D602" s="877"/>
      <c r="E602"/>
      <c r="F602"/>
      <c r="G602"/>
      <c r="H602"/>
      <c r="I602"/>
      <c r="J602"/>
    </row>
    <row r="603" spans="1:10">
      <c r="A603"/>
      <c r="B603"/>
      <c r="C603"/>
      <c r="D603" s="877"/>
      <c r="E603"/>
      <c r="F603"/>
      <c r="G603"/>
      <c r="H603"/>
      <c r="I603"/>
      <c r="J603"/>
    </row>
    <row r="604" spans="1:10">
      <c r="A604"/>
      <c r="B604"/>
      <c r="C604"/>
      <c r="D604" s="877"/>
      <c r="E604"/>
      <c r="F604"/>
      <c r="G604"/>
      <c r="H604"/>
      <c r="I604"/>
      <c r="J604"/>
    </row>
    <row r="605" spans="1:10">
      <c r="A605"/>
      <c r="B605"/>
      <c r="C605"/>
      <c r="D605" s="877"/>
      <c r="E605"/>
      <c r="F605"/>
      <c r="G605"/>
      <c r="H605"/>
      <c r="I605"/>
      <c r="J605"/>
    </row>
    <row r="606" spans="1:10">
      <c r="A606"/>
      <c r="B606"/>
      <c r="C606"/>
      <c r="D606" s="877"/>
      <c r="E606"/>
      <c r="F606"/>
      <c r="G606"/>
      <c r="H606"/>
      <c r="I606"/>
      <c r="J606"/>
    </row>
    <row r="607" spans="1:10">
      <c r="A607"/>
      <c r="B607"/>
      <c r="C607"/>
      <c r="D607" s="877"/>
      <c r="E607"/>
      <c r="F607"/>
      <c r="G607"/>
      <c r="H607"/>
      <c r="I607"/>
      <c r="J607"/>
    </row>
    <row r="608" spans="1:10">
      <c r="A608"/>
      <c r="B608"/>
      <c r="C608"/>
      <c r="D608" s="877"/>
      <c r="E608"/>
      <c r="F608"/>
      <c r="G608"/>
      <c r="H608"/>
      <c r="I608"/>
      <c r="J608"/>
    </row>
    <row r="609" spans="1:10">
      <c r="A609"/>
      <c r="B609"/>
      <c r="C609"/>
      <c r="D609" s="877"/>
      <c r="E609"/>
      <c r="F609"/>
      <c r="G609"/>
      <c r="H609"/>
      <c r="I609"/>
      <c r="J609"/>
    </row>
    <row r="610" spans="1:10">
      <c r="A610"/>
      <c r="B610"/>
      <c r="C610"/>
      <c r="D610" s="877"/>
      <c r="E610"/>
      <c r="F610"/>
      <c r="G610"/>
      <c r="H610"/>
      <c r="I610"/>
      <c r="J610"/>
    </row>
    <row r="611" spans="1:10">
      <c r="A611"/>
      <c r="B611"/>
      <c r="C611"/>
      <c r="D611" s="877"/>
      <c r="E611"/>
      <c r="F611"/>
      <c r="G611"/>
      <c r="H611"/>
      <c r="I611"/>
      <c r="J611"/>
    </row>
    <row r="612" spans="1:10">
      <c r="A612"/>
      <c r="B612"/>
      <c r="C612"/>
      <c r="D612" s="877"/>
      <c r="E612"/>
      <c r="F612"/>
      <c r="G612"/>
      <c r="H612"/>
      <c r="I612"/>
      <c r="J612"/>
    </row>
    <row r="613" spans="1:10">
      <c r="A613"/>
      <c r="B613"/>
      <c r="C613"/>
      <c r="D613" s="877"/>
      <c r="E613"/>
      <c r="F613"/>
      <c r="G613"/>
      <c r="H613"/>
      <c r="I613"/>
      <c r="J613"/>
    </row>
    <row r="614" spans="1:10">
      <c r="A614"/>
      <c r="B614"/>
      <c r="C614"/>
      <c r="D614" s="877"/>
      <c r="E614"/>
      <c r="F614"/>
      <c r="G614"/>
      <c r="H614"/>
      <c r="I614"/>
      <c r="J614"/>
    </row>
    <row r="615" spans="1:10">
      <c r="A615"/>
      <c r="B615"/>
      <c r="C615"/>
      <c r="D615" s="877"/>
      <c r="E615"/>
      <c r="F615"/>
      <c r="G615"/>
      <c r="H615"/>
      <c r="I615"/>
      <c r="J615"/>
    </row>
    <row r="616" spans="1:10">
      <c r="A616"/>
      <c r="B616"/>
      <c r="C616"/>
      <c r="D616" s="877"/>
      <c r="E616"/>
      <c r="F616"/>
      <c r="G616"/>
      <c r="H616"/>
      <c r="I616"/>
      <c r="J616"/>
    </row>
    <row r="617" spans="1:10">
      <c r="A617"/>
      <c r="B617"/>
      <c r="C617"/>
      <c r="D617" s="877"/>
      <c r="E617"/>
      <c r="F617"/>
      <c r="G617"/>
      <c r="H617"/>
      <c r="I617"/>
      <c r="J617"/>
    </row>
    <row r="618" spans="1:10">
      <c r="A618"/>
      <c r="B618"/>
      <c r="C618"/>
      <c r="D618" s="877"/>
      <c r="E618"/>
      <c r="F618"/>
      <c r="G618"/>
      <c r="H618"/>
      <c r="I618"/>
      <c r="J618"/>
    </row>
    <row r="619" spans="1:10">
      <c r="A619"/>
      <c r="B619"/>
      <c r="C619"/>
      <c r="D619" s="877"/>
      <c r="E619"/>
      <c r="F619"/>
      <c r="G619"/>
      <c r="H619"/>
      <c r="I619"/>
      <c r="J619"/>
    </row>
    <row r="620" spans="1:10">
      <c r="A620"/>
      <c r="B620"/>
      <c r="C620"/>
      <c r="D620" s="877"/>
      <c r="E620"/>
      <c r="F620"/>
      <c r="G620"/>
      <c r="H620"/>
      <c r="I620"/>
      <c r="J620"/>
    </row>
    <row r="621" spans="1:10">
      <c r="A621"/>
      <c r="B621"/>
      <c r="C621"/>
      <c r="D621" s="877"/>
      <c r="E621"/>
      <c r="F621"/>
      <c r="G621"/>
      <c r="H621"/>
      <c r="I621"/>
      <c r="J621"/>
    </row>
    <row r="622" spans="1:10">
      <c r="A622"/>
      <c r="B622"/>
      <c r="C622"/>
      <c r="D622" s="877"/>
      <c r="E622"/>
      <c r="F622"/>
      <c r="G622"/>
      <c r="H622"/>
      <c r="I622"/>
      <c r="J622"/>
    </row>
    <row r="623" spans="1:10">
      <c r="A623"/>
      <c r="B623"/>
      <c r="C623"/>
      <c r="D623" s="877"/>
      <c r="E623"/>
      <c r="F623"/>
      <c r="G623"/>
      <c r="H623"/>
      <c r="I623"/>
      <c r="J623"/>
    </row>
    <row r="624" spans="1:10">
      <c r="A624"/>
      <c r="B624"/>
      <c r="C624"/>
      <c r="D624" s="877"/>
      <c r="E624"/>
      <c r="F624"/>
      <c r="G624"/>
      <c r="H624"/>
      <c r="I624"/>
      <c r="J624"/>
    </row>
    <row r="625" spans="1:10">
      <c r="A625"/>
      <c r="B625"/>
      <c r="C625"/>
      <c r="D625" s="877"/>
      <c r="E625"/>
      <c r="F625"/>
      <c r="G625"/>
      <c r="H625"/>
      <c r="I625"/>
      <c r="J625"/>
    </row>
    <row r="626" spans="1:10">
      <c r="A626"/>
      <c r="B626"/>
      <c r="C626"/>
      <c r="D626" s="877"/>
      <c r="E626"/>
      <c r="F626"/>
      <c r="G626"/>
      <c r="H626"/>
      <c r="I626"/>
      <c r="J626"/>
    </row>
    <row r="627" spans="1:10">
      <c r="A627"/>
      <c r="B627"/>
      <c r="C627"/>
      <c r="D627" s="877"/>
      <c r="E627"/>
      <c r="F627"/>
      <c r="G627"/>
      <c r="H627"/>
      <c r="I627"/>
      <c r="J627"/>
    </row>
    <row r="628" spans="1:10">
      <c r="A628"/>
      <c r="B628"/>
      <c r="C628"/>
      <c r="D628" s="877"/>
      <c r="E628"/>
      <c r="F628"/>
      <c r="G628"/>
      <c r="H628"/>
      <c r="I628"/>
      <c r="J628"/>
    </row>
    <row r="629" spans="1:10">
      <c r="A629"/>
      <c r="B629"/>
      <c r="C629"/>
      <c r="D629" s="877"/>
      <c r="E629"/>
      <c r="F629"/>
      <c r="G629"/>
      <c r="H629"/>
      <c r="I629"/>
      <c r="J629"/>
    </row>
    <row r="630" spans="1:10">
      <c r="A630"/>
      <c r="B630"/>
      <c r="C630"/>
      <c r="D630" s="877"/>
      <c r="E630"/>
      <c r="F630"/>
      <c r="G630"/>
      <c r="H630"/>
      <c r="I630"/>
      <c r="J630"/>
    </row>
    <row r="631" spans="1:10">
      <c r="A631"/>
      <c r="B631"/>
      <c r="C631"/>
      <c r="D631" s="877"/>
      <c r="E631"/>
      <c r="F631"/>
      <c r="G631"/>
      <c r="H631"/>
      <c r="I631"/>
      <c r="J631"/>
    </row>
    <row r="632" spans="1:10">
      <c r="A632"/>
      <c r="B632"/>
      <c r="C632"/>
      <c r="D632" s="877"/>
      <c r="E632"/>
      <c r="F632"/>
      <c r="G632"/>
      <c r="H632"/>
      <c r="I632"/>
      <c r="J632"/>
    </row>
    <row r="633" spans="1:10">
      <c r="A633"/>
      <c r="B633"/>
      <c r="C633"/>
      <c r="D633" s="877"/>
      <c r="E633"/>
      <c r="F633"/>
      <c r="G633"/>
      <c r="H633"/>
      <c r="I633"/>
      <c r="J633"/>
    </row>
    <row r="634" spans="1:10">
      <c r="A634"/>
      <c r="B634"/>
      <c r="C634"/>
      <c r="D634" s="877"/>
      <c r="E634"/>
      <c r="F634"/>
      <c r="G634"/>
      <c r="H634"/>
      <c r="I634"/>
      <c r="J634"/>
    </row>
    <row r="635" spans="1:10">
      <c r="A635"/>
      <c r="B635"/>
      <c r="C635"/>
      <c r="D635" s="877"/>
      <c r="E635"/>
      <c r="F635"/>
      <c r="G635"/>
      <c r="H635"/>
      <c r="I635"/>
      <c r="J635"/>
    </row>
    <row r="636" spans="1:10">
      <c r="A636"/>
      <c r="B636"/>
      <c r="C636"/>
      <c r="D636" s="877"/>
      <c r="E636"/>
      <c r="F636"/>
      <c r="G636"/>
      <c r="H636"/>
      <c r="I636"/>
      <c r="J636"/>
    </row>
    <row r="637" spans="1:10">
      <c r="A637"/>
      <c r="B637"/>
      <c r="C637"/>
      <c r="D637" s="877"/>
      <c r="E637"/>
      <c r="F637"/>
      <c r="G637"/>
      <c r="H637"/>
      <c r="I637"/>
      <c r="J637"/>
    </row>
    <row r="638" spans="1:10">
      <c r="A638"/>
      <c r="B638"/>
      <c r="C638"/>
      <c r="D638" s="877"/>
      <c r="E638"/>
      <c r="F638"/>
      <c r="G638"/>
      <c r="H638"/>
      <c r="I638"/>
      <c r="J638"/>
    </row>
    <row r="639" spans="1:10">
      <c r="A639"/>
      <c r="B639"/>
      <c r="C639"/>
      <c r="D639" s="877"/>
      <c r="E639"/>
      <c r="F639"/>
      <c r="G639"/>
      <c r="H639"/>
      <c r="I639"/>
      <c r="J639"/>
    </row>
    <row r="640" spans="1:10">
      <c r="A640"/>
      <c r="B640"/>
      <c r="C640"/>
      <c r="D640" s="877"/>
      <c r="E640"/>
      <c r="F640"/>
      <c r="G640"/>
      <c r="H640"/>
      <c r="I640"/>
      <c r="J640"/>
    </row>
    <row r="641" spans="1:10">
      <c r="A641"/>
      <c r="B641"/>
      <c r="C641"/>
      <c r="D641" s="877"/>
      <c r="E641"/>
      <c r="F641"/>
      <c r="G641"/>
      <c r="H641"/>
      <c r="I641"/>
      <c r="J641"/>
    </row>
    <row r="642" spans="1:10">
      <c r="A642"/>
      <c r="B642"/>
      <c r="C642"/>
      <c r="D642" s="877"/>
      <c r="E642"/>
      <c r="F642"/>
      <c r="G642"/>
      <c r="H642"/>
      <c r="I642"/>
      <c r="J642"/>
    </row>
    <row r="643" spans="1:10">
      <c r="A643"/>
      <c r="B643"/>
      <c r="C643"/>
      <c r="D643" s="877"/>
      <c r="E643"/>
      <c r="F643"/>
      <c r="G643"/>
      <c r="H643"/>
      <c r="I643"/>
      <c r="J643"/>
    </row>
    <row r="644" spans="1:10">
      <c r="A644"/>
      <c r="B644"/>
      <c r="C644"/>
      <c r="D644" s="877"/>
      <c r="E644"/>
      <c r="F644"/>
      <c r="G644"/>
      <c r="H644"/>
      <c r="I644"/>
      <c r="J644"/>
    </row>
    <row r="645" spans="1:10">
      <c r="A645"/>
      <c r="B645"/>
      <c r="C645"/>
      <c r="D645" s="877"/>
      <c r="E645"/>
      <c r="F645"/>
      <c r="G645"/>
      <c r="H645"/>
      <c r="I645"/>
      <c r="J645"/>
    </row>
    <row r="646" spans="1:10">
      <c r="A646"/>
      <c r="B646"/>
      <c r="C646"/>
      <c r="D646" s="877"/>
      <c r="E646"/>
      <c r="F646"/>
      <c r="G646"/>
      <c r="H646"/>
      <c r="I646"/>
      <c r="J646"/>
    </row>
    <row r="647" spans="1:10">
      <c r="A647"/>
      <c r="B647"/>
      <c r="C647"/>
      <c r="D647" s="877"/>
      <c r="E647"/>
      <c r="F647"/>
      <c r="G647"/>
      <c r="H647"/>
      <c r="I647"/>
      <c r="J647"/>
    </row>
    <row r="648" spans="1:10">
      <c r="A648"/>
      <c r="B648"/>
      <c r="C648"/>
      <c r="D648" s="877"/>
      <c r="E648"/>
      <c r="F648"/>
      <c r="G648"/>
      <c r="H648"/>
      <c r="I648"/>
      <c r="J648"/>
    </row>
    <row r="649" spans="1:10">
      <c r="A649"/>
      <c r="B649"/>
      <c r="C649"/>
      <c r="D649" s="877"/>
      <c r="E649"/>
      <c r="F649"/>
      <c r="G649"/>
      <c r="H649"/>
      <c r="I649"/>
      <c r="J649"/>
    </row>
    <row r="650" spans="1:10">
      <c r="A650"/>
      <c r="B650"/>
      <c r="C650"/>
      <c r="D650" s="877"/>
      <c r="E650"/>
      <c r="F650"/>
      <c r="G650"/>
      <c r="H650"/>
      <c r="I650"/>
      <c r="J650"/>
    </row>
    <row r="651" spans="1:10">
      <c r="A651"/>
      <c r="B651"/>
      <c r="C651"/>
      <c r="D651" s="877"/>
      <c r="E651"/>
      <c r="F651"/>
      <c r="G651"/>
      <c r="H651"/>
      <c r="I651"/>
      <c r="J651"/>
    </row>
    <row r="652" spans="1:10">
      <c r="A652"/>
      <c r="B652"/>
      <c r="C652"/>
      <c r="D652" s="877"/>
      <c r="E652"/>
      <c r="F652"/>
      <c r="G652"/>
      <c r="H652"/>
      <c r="I652"/>
      <c r="J652"/>
    </row>
    <row r="653" spans="1:10">
      <c r="A653"/>
      <c r="B653"/>
      <c r="C653"/>
      <c r="D653" s="877"/>
      <c r="E653"/>
      <c r="F653"/>
      <c r="G653"/>
      <c r="H653"/>
      <c r="I653"/>
      <c r="J653"/>
    </row>
    <row r="654" spans="1:10">
      <c r="A654"/>
      <c r="B654"/>
      <c r="C654"/>
      <c r="D654" s="877"/>
      <c r="E654"/>
      <c r="F654"/>
      <c r="G654"/>
      <c r="H654"/>
      <c r="I654"/>
      <c r="J654"/>
    </row>
    <row r="655" spans="1:10">
      <c r="A655"/>
      <c r="B655"/>
      <c r="C655"/>
      <c r="D655" s="877"/>
      <c r="E655"/>
      <c r="F655"/>
      <c r="G655"/>
      <c r="H655"/>
      <c r="I655"/>
      <c r="J655"/>
    </row>
    <row r="656" spans="1:10">
      <c r="A656"/>
      <c r="B656"/>
      <c r="C656"/>
      <c r="D656" s="877"/>
      <c r="E656"/>
      <c r="F656"/>
      <c r="G656"/>
      <c r="H656"/>
      <c r="I656"/>
      <c r="J656"/>
    </row>
    <row r="657" spans="1:10">
      <c r="A657"/>
      <c r="B657"/>
      <c r="C657"/>
      <c r="D657" s="877"/>
      <c r="E657"/>
      <c r="F657"/>
      <c r="G657"/>
      <c r="H657"/>
      <c r="I657"/>
      <c r="J657"/>
    </row>
    <row r="658" spans="1:10">
      <c r="A658"/>
      <c r="B658"/>
      <c r="C658"/>
      <c r="D658" s="877"/>
      <c r="E658"/>
      <c r="F658"/>
      <c r="G658"/>
      <c r="H658"/>
      <c r="I658"/>
      <c r="J658"/>
    </row>
    <row r="659" spans="1:10">
      <c r="A659"/>
      <c r="B659"/>
      <c r="C659"/>
      <c r="D659" s="877"/>
      <c r="E659"/>
      <c r="F659"/>
      <c r="G659"/>
      <c r="H659"/>
      <c r="I659"/>
      <c r="J659"/>
    </row>
    <row r="660" spans="1:10">
      <c r="A660"/>
      <c r="B660"/>
      <c r="C660"/>
      <c r="D660" s="877"/>
      <c r="E660"/>
      <c r="F660"/>
      <c r="G660"/>
      <c r="H660"/>
      <c r="I660"/>
      <c r="J660"/>
    </row>
    <row r="661" spans="1:10">
      <c r="A661"/>
      <c r="B661"/>
      <c r="C661"/>
      <c r="D661" s="877"/>
      <c r="E661"/>
      <c r="F661"/>
      <c r="G661"/>
      <c r="H661"/>
      <c r="I661"/>
      <c r="J661"/>
    </row>
    <row r="662" spans="1:10">
      <c r="A662"/>
      <c r="B662"/>
      <c r="C662"/>
      <c r="D662" s="877"/>
      <c r="E662"/>
      <c r="F662"/>
      <c r="G662"/>
      <c r="H662"/>
      <c r="I662"/>
      <c r="J662"/>
    </row>
    <row r="663" spans="1:10">
      <c r="A663"/>
      <c r="B663"/>
      <c r="C663"/>
      <c r="D663" s="877"/>
      <c r="E663"/>
      <c r="F663"/>
      <c r="G663"/>
      <c r="H663"/>
      <c r="I663"/>
      <c r="J663"/>
    </row>
    <row r="664" spans="1:10">
      <c r="A664"/>
      <c r="B664"/>
      <c r="C664"/>
      <c r="D664" s="877"/>
      <c r="E664"/>
      <c r="F664"/>
      <c r="G664"/>
      <c r="H664"/>
      <c r="I664"/>
      <c r="J664"/>
    </row>
    <row r="665" spans="1:10">
      <c r="A665"/>
      <c r="B665"/>
      <c r="C665"/>
      <c r="D665" s="877"/>
      <c r="E665"/>
      <c r="F665"/>
      <c r="G665"/>
      <c r="H665"/>
      <c r="I665"/>
      <c r="J665"/>
    </row>
    <row r="666" spans="1:10">
      <c r="A666"/>
      <c r="B666"/>
      <c r="C666"/>
      <c r="D666" s="877"/>
      <c r="E666"/>
      <c r="F666"/>
      <c r="G666"/>
      <c r="H666"/>
      <c r="I666"/>
      <c r="J666"/>
    </row>
    <row r="667" spans="1:10">
      <c r="A667"/>
      <c r="B667"/>
      <c r="C667"/>
      <c r="D667" s="877"/>
      <c r="E667"/>
      <c r="F667"/>
      <c r="G667"/>
      <c r="H667"/>
      <c r="I667"/>
      <c r="J667"/>
    </row>
    <row r="668" spans="1:10">
      <c r="A668"/>
      <c r="B668"/>
      <c r="C668"/>
      <c r="D668" s="877"/>
      <c r="E668"/>
      <c r="F668"/>
      <c r="G668"/>
      <c r="H668"/>
      <c r="I668"/>
      <c r="J668"/>
    </row>
    <row r="669" spans="1:10">
      <c r="A669"/>
      <c r="B669"/>
      <c r="C669"/>
      <c r="D669" s="877"/>
      <c r="E669"/>
      <c r="F669"/>
      <c r="G669"/>
      <c r="H669"/>
      <c r="I669"/>
      <c r="J669"/>
    </row>
    <row r="670" spans="1:10">
      <c r="A670"/>
      <c r="B670"/>
      <c r="C670"/>
      <c r="D670" s="877"/>
      <c r="E670"/>
      <c r="F670"/>
      <c r="G670"/>
      <c r="H670"/>
      <c r="I670"/>
      <c r="J670"/>
    </row>
    <row r="671" spans="1:10">
      <c r="A671"/>
      <c r="B671"/>
      <c r="C671"/>
      <c r="D671" s="877"/>
      <c r="E671"/>
      <c r="F671"/>
      <c r="G671"/>
      <c r="H671"/>
      <c r="I671"/>
      <c r="J671"/>
    </row>
    <row r="672" spans="1:10">
      <c r="A672"/>
      <c r="B672"/>
      <c r="C672"/>
      <c r="D672" s="877"/>
      <c r="E672"/>
      <c r="F672"/>
      <c r="G672"/>
      <c r="H672"/>
      <c r="I672"/>
      <c r="J672"/>
    </row>
    <row r="673" spans="1:10">
      <c r="A673"/>
      <c r="B673"/>
      <c r="C673"/>
      <c r="D673" s="877"/>
      <c r="E673"/>
      <c r="F673"/>
      <c r="G673"/>
      <c r="H673"/>
      <c r="I673"/>
      <c r="J673"/>
    </row>
    <row r="674" spans="1:10">
      <c r="A674"/>
      <c r="B674"/>
      <c r="C674"/>
      <c r="D674" s="877"/>
      <c r="E674"/>
      <c r="F674"/>
      <c r="G674"/>
      <c r="H674"/>
      <c r="I674"/>
      <c r="J674"/>
    </row>
    <row r="675" spans="1:10">
      <c r="A675"/>
      <c r="B675"/>
      <c r="C675"/>
      <c r="D675" s="877"/>
      <c r="E675"/>
      <c r="F675"/>
      <c r="G675"/>
      <c r="H675"/>
      <c r="I675"/>
      <c r="J675"/>
    </row>
    <row r="676" spans="1:10">
      <c r="A676"/>
      <c r="B676"/>
      <c r="C676"/>
      <c r="D676" s="877"/>
      <c r="E676"/>
      <c r="F676"/>
      <c r="G676"/>
      <c r="H676"/>
      <c r="I676"/>
      <c r="J676"/>
    </row>
    <row r="677" spans="1:10">
      <c r="A677"/>
      <c r="B677"/>
      <c r="C677"/>
      <c r="D677" s="877"/>
      <c r="E677"/>
      <c r="F677"/>
      <c r="G677"/>
      <c r="H677"/>
      <c r="I677"/>
      <c r="J677"/>
    </row>
    <row r="678" spans="1:10">
      <c r="A678"/>
      <c r="B678"/>
      <c r="C678"/>
      <c r="D678" s="877"/>
      <c r="E678"/>
      <c r="F678"/>
      <c r="G678"/>
      <c r="H678"/>
      <c r="I678"/>
      <c r="J678"/>
    </row>
    <row r="679" spans="1:10">
      <c r="A679"/>
      <c r="B679"/>
      <c r="C679"/>
      <c r="D679" s="877"/>
      <c r="E679"/>
      <c r="F679"/>
      <c r="G679"/>
      <c r="H679"/>
      <c r="I679"/>
      <c r="J679"/>
    </row>
    <row r="680" spans="1:10">
      <c r="A680"/>
      <c r="B680"/>
      <c r="C680"/>
      <c r="D680" s="877"/>
      <c r="E680"/>
      <c r="F680"/>
      <c r="G680"/>
      <c r="H680"/>
      <c r="I680"/>
      <c r="J680"/>
    </row>
    <row r="681" spans="1:10">
      <c r="A681"/>
      <c r="B681"/>
      <c r="C681"/>
      <c r="D681" s="877"/>
      <c r="E681"/>
      <c r="F681"/>
      <c r="G681"/>
      <c r="H681"/>
      <c r="I681"/>
      <c r="J681"/>
    </row>
    <row r="682" spans="1:10">
      <c r="A682"/>
      <c r="B682"/>
      <c r="C682"/>
      <c r="D682" s="877"/>
      <c r="E682"/>
      <c r="F682"/>
      <c r="G682"/>
      <c r="H682"/>
      <c r="I682"/>
      <c r="J682"/>
    </row>
    <row r="683" spans="1:10">
      <c r="A683"/>
      <c r="B683"/>
      <c r="C683"/>
      <c r="D683" s="877"/>
      <c r="E683"/>
      <c r="F683"/>
      <c r="G683"/>
      <c r="H683"/>
      <c r="I683"/>
      <c r="J683"/>
    </row>
    <row r="684" spans="1:10">
      <c r="A684"/>
      <c r="B684"/>
      <c r="C684"/>
      <c r="D684" s="877"/>
      <c r="E684"/>
      <c r="F684"/>
      <c r="G684"/>
      <c r="H684"/>
      <c r="I684"/>
      <c r="J684"/>
    </row>
    <row r="685" spans="1:10">
      <c r="A685"/>
      <c r="B685"/>
      <c r="C685"/>
      <c r="D685" s="877"/>
      <c r="E685"/>
      <c r="F685"/>
      <c r="G685"/>
      <c r="H685"/>
      <c r="I685"/>
      <c r="J685"/>
    </row>
    <row r="686" spans="1:10">
      <c r="A686"/>
      <c r="B686"/>
      <c r="C686"/>
      <c r="D686" s="877"/>
      <c r="E686"/>
      <c r="F686"/>
      <c r="G686"/>
      <c r="H686"/>
      <c r="I686"/>
      <c r="J686"/>
    </row>
    <row r="687" spans="1:10">
      <c r="A687"/>
      <c r="B687"/>
      <c r="C687"/>
      <c r="D687" s="877"/>
      <c r="E687"/>
      <c r="F687"/>
      <c r="G687"/>
      <c r="H687"/>
      <c r="I687"/>
      <c r="J687"/>
    </row>
    <row r="688" spans="1:10">
      <c r="A688"/>
      <c r="B688"/>
      <c r="C688"/>
      <c r="D688" s="877"/>
      <c r="E688"/>
      <c r="F688"/>
      <c r="G688"/>
      <c r="H688"/>
      <c r="I688"/>
      <c r="J688"/>
    </row>
    <row r="689" spans="1:10">
      <c r="A689"/>
      <c r="B689"/>
      <c r="C689"/>
      <c r="D689" s="877"/>
      <c r="E689"/>
      <c r="F689"/>
      <c r="G689"/>
      <c r="H689"/>
      <c r="I689"/>
      <c r="J689"/>
    </row>
    <row r="690" spans="1:10">
      <c r="A690"/>
      <c r="B690"/>
      <c r="C690"/>
      <c r="D690" s="877"/>
      <c r="E690"/>
      <c r="F690"/>
      <c r="G690"/>
      <c r="H690"/>
      <c r="I690"/>
      <c r="J690"/>
    </row>
    <row r="691" spans="1:10">
      <c r="A691"/>
      <c r="B691"/>
      <c r="C691"/>
      <c r="D691" s="877"/>
      <c r="E691"/>
      <c r="F691"/>
      <c r="G691"/>
      <c r="H691"/>
      <c r="I691"/>
      <c r="J691"/>
    </row>
    <row r="692" spans="1:10">
      <c r="A692"/>
      <c r="B692"/>
      <c r="C692"/>
      <c r="D692" s="877"/>
      <c r="E692"/>
      <c r="F692"/>
      <c r="G692"/>
      <c r="H692"/>
      <c r="I692"/>
      <c r="J692"/>
    </row>
    <row r="693" spans="1:10">
      <c r="A693"/>
      <c r="B693"/>
      <c r="C693"/>
      <c r="D693" s="877"/>
      <c r="E693"/>
      <c r="F693"/>
      <c r="G693"/>
      <c r="H693"/>
      <c r="I693"/>
      <c r="J693"/>
    </row>
    <row r="694" spans="1:10">
      <c r="A694"/>
      <c r="B694"/>
      <c r="C694"/>
      <c r="D694" s="877"/>
      <c r="E694"/>
      <c r="F694"/>
      <c r="G694"/>
      <c r="H694"/>
      <c r="I694"/>
      <c r="J694"/>
    </row>
    <row r="695" spans="1:10">
      <c r="A695"/>
      <c r="B695"/>
      <c r="C695"/>
      <c r="D695" s="877"/>
      <c r="E695"/>
      <c r="F695"/>
      <c r="G695"/>
      <c r="H695"/>
      <c r="I695"/>
      <c r="J695"/>
    </row>
    <row r="696" spans="1:10">
      <c r="A696"/>
      <c r="B696"/>
      <c r="C696"/>
      <c r="D696" s="877"/>
      <c r="E696"/>
      <c r="F696"/>
      <c r="G696"/>
      <c r="H696"/>
      <c r="I696"/>
      <c r="J696"/>
    </row>
    <row r="697" spans="1:10">
      <c r="A697"/>
      <c r="B697"/>
      <c r="C697"/>
      <c r="D697" s="877"/>
      <c r="E697"/>
      <c r="F697"/>
      <c r="G697"/>
      <c r="H697"/>
      <c r="I697"/>
      <c r="J697"/>
    </row>
    <row r="698" spans="1:10">
      <c r="A698"/>
      <c r="B698"/>
      <c r="C698"/>
      <c r="D698" s="877"/>
      <c r="E698"/>
      <c r="F698"/>
      <c r="G698"/>
      <c r="H698"/>
      <c r="I698"/>
      <c r="J698"/>
    </row>
    <row r="699" spans="1:10">
      <c r="A699"/>
      <c r="B699"/>
      <c r="C699"/>
      <c r="D699" s="877"/>
      <c r="E699"/>
      <c r="F699"/>
      <c r="G699"/>
      <c r="H699"/>
      <c r="I699"/>
      <c r="J699"/>
    </row>
    <row r="700" spans="1:10">
      <c r="A700"/>
      <c r="B700"/>
      <c r="C700"/>
      <c r="D700" s="877"/>
      <c r="E700"/>
      <c r="F700"/>
      <c r="G700"/>
      <c r="H700"/>
      <c r="I700"/>
      <c r="J700"/>
    </row>
    <row r="701" spans="1:10">
      <c r="A701"/>
      <c r="B701"/>
      <c r="C701"/>
      <c r="D701" s="877"/>
      <c r="E701"/>
      <c r="F701"/>
      <c r="G701"/>
      <c r="H701"/>
      <c r="I701"/>
      <c r="J701"/>
    </row>
    <row r="702" spans="1:10">
      <c r="A702"/>
      <c r="B702"/>
      <c r="C702"/>
      <c r="D702" s="877"/>
      <c r="E702"/>
      <c r="F702"/>
      <c r="G702"/>
      <c r="H702"/>
      <c r="I702"/>
      <c r="J702"/>
    </row>
    <row r="703" spans="1:10">
      <c r="A703"/>
      <c r="B703"/>
      <c r="C703"/>
      <c r="D703" s="877"/>
      <c r="E703"/>
      <c r="F703"/>
      <c r="G703"/>
      <c r="H703"/>
      <c r="I703"/>
      <c r="J703"/>
    </row>
    <row r="704" spans="1:10">
      <c r="A704"/>
      <c r="B704"/>
      <c r="C704"/>
      <c r="D704" s="877"/>
      <c r="E704"/>
      <c r="F704"/>
      <c r="G704"/>
      <c r="H704"/>
      <c r="I704"/>
      <c r="J704"/>
    </row>
    <row r="705" spans="1:10">
      <c r="A705"/>
      <c r="B705"/>
      <c r="C705"/>
      <c r="D705" s="877"/>
      <c r="E705"/>
      <c r="F705"/>
      <c r="G705"/>
      <c r="H705"/>
      <c r="I705"/>
      <c r="J705"/>
    </row>
    <row r="706" spans="1:10">
      <c r="A706"/>
      <c r="B706"/>
      <c r="C706"/>
      <c r="D706" s="877"/>
      <c r="E706"/>
      <c r="F706"/>
      <c r="G706"/>
      <c r="H706"/>
      <c r="I706"/>
      <c r="J706"/>
    </row>
    <row r="707" spans="1:10">
      <c r="A707"/>
      <c r="B707"/>
      <c r="C707"/>
      <c r="D707" s="877"/>
      <c r="E707"/>
      <c r="F707"/>
      <c r="G707"/>
      <c r="H707"/>
      <c r="I707"/>
      <c r="J707"/>
    </row>
    <row r="708" spans="1:10">
      <c r="A708"/>
      <c r="B708"/>
      <c r="C708"/>
      <c r="D708" s="877"/>
      <c r="E708"/>
      <c r="F708"/>
      <c r="G708"/>
      <c r="H708"/>
      <c r="I708"/>
      <c r="J708"/>
    </row>
    <row r="709" spans="1:10">
      <c r="A709"/>
      <c r="B709"/>
      <c r="C709"/>
      <c r="D709" s="877"/>
      <c r="E709"/>
      <c r="F709"/>
      <c r="G709"/>
      <c r="H709"/>
      <c r="I709"/>
      <c r="J709"/>
    </row>
    <row r="710" spans="1:10">
      <c r="A710"/>
      <c r="B710"/>
      <c r="C710"/>
      <c r="D710" s="877"/>
      <c r="E710"/>
      <c r="F710"/>
      <c r="G710"/>
      <c r="H710"/>
      <c r="I710"/>
      <c r="J710"/>
    </row>
    <row r="711" spans="1:10">
      <c r="A711"/>
      <c r="B711"/>
      <c r="C711"/>
      <c r="D711" s="877"/>
      <c r="E711"/>
      <c r="F711"/>
      <c r="G711"/>
      <c r="H711"/>
      <c r="I711"/>
      <c r="J711"/>
    </row>
    <row r="712" spans="1:10">
      <c r="A712"/>
      <c r="B712"/>
      <c r="C712"/>
      <c r="D712" s="877"/>
      <c r="E712"/>
      <c r="F712"/>
      <c r="G712"/>
      <c r="H712"/>
      <c r="I712"/>
      <c r="J712"/>
    </row>
    <row r="713" spans="1:10">
      <c r="A713"/>
      <c r="B713"/>
      <c r="C713"/>
      <c r="D713" s="877"/>
      <c r="E713"/>
      <c r="F713"/>
      <c r="G713"/>
      <c r="H713"/>
      <c r="I713"/>
      <c r="J713"/>
    </row>
    <row r="714" spans="1:10">
      <c r="A714"/>
      <c r="B714"/>
      <c r="C714"/>
      <c r="D714" s="877"/>
      <c r="E714"/>
      <c r="F714"/>
      <c r="G714"/>
      <c r="H714"/>
      <c r="I714"/>
      <c r="J714"/>
    </row>
    <row r="715" spans="1:10">
      <c r="A715"/>
      <c r="B715"/>
      <c r="C715"/>
      <c r="D715" s="877"/>
      <c r="E715"/>
      <c r="F715"/>
      <c r="G715"/>
      <c r="H715"/>
      <c r="I715"/>
      <c r="J715"/>
    </row>
    <row r="716" spans="1:10">
      <c r="A716"/>
      <c r="B716"/>
      <c r="C716"/>
      <c r="D716" s="877"/>
      <c r="E716"/>
      <c r="F716"/>
      <c r="G716"/>
      <c r="H716"/>
      <c r="I716"/>
      <c r="J716"/>
    </row>
    <row r="717" spans="1:10">
      <c r="A717"/>
      <c r="B717"/>
      <c r="C717"/>
      <c r="D717" s="877"/>
      <c r="E717"/>
      <c r="F717"/>
      <c r="G717"/>
      <c r="H717"/>
      <c r="I717"/>
      <c r="J717"/>
    </row>
    <row r="718" spans="1:10">
      <c r="A718"/>
      <c r="B718"/>
      <c r="C718"/>
      <c r="D718" s="877"/>
      <c r="E718"/>
      <c r="F718"/>
      <c r="G718"/>
      <c r="H718"/>
      <c r="I718"/>
      <c r="J718"/>
    </row>
    <row r="719" spans="1:10">
      <c r="A719"/>
      <c r="B719"/>
      <c r="C719"/>
      <c r="D719" s="877"/>
      <c r="E719"/>
      <c r="F719"/>
      <c r="G719"/>
      <c r="H719"/>
      <c r="I719"/>
      <c r="J719"/>
    </row>
    <row r="720" spans="1:10">
      <c r="A720"/>
      <c r="B720"/>
      <c r="C720"/>
      <c r="D720" s="877"/>
      <c r="E720"/>
      <c r="F720"/>
      <c r="G720"/>
      <c r="H720"/>
      <c r="I720"/>
      <c r="J720"/>
    </row>
    <row r="721" spans="1:10">
      <c r="A721"/>
      <c r="B721"/>
      <c r="C721"/>
      <c r="D721" s="877"/>
      <c r="E721"/>
      <c r="F721"/>
      <c r="G721"/>
      <c r="H721"/>
      <c r="I721"/>
      <c r="J721"/>
    </row>
    <row r="722" spans="1:10">
      <c r="A722"/>
      <c r="B722"/>
      <c r="C722"/>
      <c r="D722" s="877"/>
      <c r="E722"/>
      <c r="F722"/>
      <c r="G722"/>
      <c r="H722"/>
      <c r="I722"/>
      <c r="J722"/>
    </row>
    <row r="723" spans="1:10">
      <c r="A723"/>
      <c r="B723"/>
      <c r="C723"/>
      <c r="D723" s="877"/>
      <c r="E723"/>
      <c r="F723"/>
      <c r="G723"/>
      <c r="H723"/>
      <c r="I723"/>
      <c r="J723"/>
    </row>
    <row r="724" spans="1:10">
      <c r="A724"/>
      <c r="B724"/>
      <c r="C724"/>
      <c r="D724" s="877"/>
      <c r="E724"/>
      <c r="F724"/>
      <c r="G724"/>
      <c r="H724"/>
      <c r="I724"/>
      <c r="J724"/>
    </row>
    <row r="725" spans="1:10">
      <c r="A725"/>
      <c r="B725"/>
      <c r="C725"/>
      <c r="D725" s="877"/>
      <c r="E725"/>
      <c r="F725"/>
      <c r="G725"/>
      <c r="H725"/>
      <c r="I725"/>
      <c r="J725"/>
    </row>
    <row r="726" spans="1:10">
      <c r="A726"/>
      <c r="B726"/>
      <c r="C726"/>
      <c r="D726" s="877"/>
      <c r="E726"/>
      <c r="F726"/>
      <c r="G726"/>
      <c r="H726"/>
      <c r="I726"/>
      <c r="J726"/>
    </row>
    <row r="727" spans="1:10">
      <c r="A727"/>
      <c r="B727"/>
      <c r="C727"/>
      <c r="D727" s="877"/>
      <c r="E727"/>
      <c r="F727"/>
      <c r="G727"/>
      <c r="H727"/>
      <c r="I727"/>
      <c r="J727"/>
    </row>
    <row r="728" spans="1:10">
      <c r="A728"/>
      <c r="B728"/>
      <c r="C728"/>
      <c r="D728" s="877"/>
      <c r="E728"/>
      <c r="F728"/>
      <c r="G728"/>
      <c r="H728"/>
      <c r="I728"/>
      <c r="J728"/>
    </row>
    <row r="729" spans="1:10">
      <c r="A729"/>
      <c r="B729"/>
      <c r="C729"/>
      <c r="D729" s="877"/>
      <c r="E729"/>
      <c r="F729"/>
      <c r="G729"/>
      <c r="H729"/>
      <c r="I729"/>
      <c r="J729"/>
    </row>
    <row r="730" spans="1:10">
      <c r="A730"/>
      <c r="B730"/>
      <c r="C730"/>
      <c r="D730" s="877"/>
      <c r="E730"/>
      <c r="F730"/>
      <c r="G730"/>
      <c r="H730"/>
      <c r="I730"/>
      <c r="J730"/>
    </row>
    <row r="731" spans="1:10">
      <c r="A731"/>
      <c r="B731"/>
      <c r="C731"/>
      <c r="D731" s="877"/>
      <c r="E731"/>
      <c r="F731"/>
      <c r="G731"/>
      <c r="H731"/>
      <c r="I731"/>
      <c r="J731"/>
    </row>
    <row r="732" spans="1:10">
      <c r="A732"/>
      <c r="B732"/>
      <c r="C732"/>
      <c r="D732" s="877"/>
      <c r="E732"/>
      <c r="F732"/>
      <c r="G732"/>
      <c r="H732"/>
      <c r="I732"/>
      <c r="J732"/>
    </row>
    <row r="733" spans="1:10">
      <c r="A733"/>
      <c r="B733"/>
      <c r="C733"/>
      <c r="D733" s="877"/>
      <c r="E733"/>
      <c r="F733"/>
      <c r="G733"/>
      <c r="H733"/>
      <c r="I733"/>
      <c r="J733"/>
    </row>
    <row r="734" spans="1:10">
      <c r="A734"/>
      <c r="B734"/>
      <c r="C734"/>
      <c r="D734" s="877"/>
      <c r="E734"/>
      <c r="F734"/>
      <c r="G734"/>
      <c r="H734"/>
      <c r="I734"/>
      <c r="J734"/>
    </row>
    <row r="735" spans="1:10">
      <c r="A735"/>
      <c r="B735"/>
      <c r="C735"/>
      <c r="D735" s="877"/>
      <c r="E735"/>
      <c r="F735"/>
      <c r="G735"/>
      <c r="H735"/>
      <c r="I735"/>
      <c r="J735"/>
    </row>
    <row r="736" spans="1:10">
      <c r="A736"/>
      <c r="B736"/>
      <c r="C736"/>
      <c r="D736" s="877"/>
      <c r="E736"/>
      <c r="F736"/>
      <c r="G736"/>
      <c r="H736"/>
      <c r="I736"/>
      <c r="J736"/>
    </row>
    <row r="737" spans="1:10">
      <c r="A737"/>
      <c r="B737"/>
      <c r="C737"/>
      <c r="D737" s="877"/>
      <c r="E737"/>
      <c r="F737"/>
      <c r="G737"/>
      <c r="H737"/>
      <c r="I737"/>
      <c r="J737"/>
    </row>
    <row r="738" spans="1:10">
      <c r="A738"/>
      <c r="B738"/>
      <c r="C738"/>
      <c r="D738" s="877"/>
      <c r="E738"/>
      <c r="F738"/>
      <c r="G738"/>
      <c r="H738"/>
      <c r="I738"/>
      <c r="J738"/>
    </row>
    <row r="739" spans="1:10">
      <c r="A739"/>
      <c r="B739"/>
      <c r="C739"/>
      <c r="D739" s="877"/>
      <c r="E739"/>
      <c r="F739"/>
      <c r="G739"/>
      <c r="H739"/>
      <c r="I739"/>
      <c r="J739"/>
    </row>
    <row r="740" spans="1:10">
      <c r="A740"/>
      <c r="B740"/>
      <c r="C740"/>
      <c r="D740" s="877"/>
      <c r="E740"/>
      <c r="F740"/>
      <c r="G740"/>
      <c r="H740"/>
      <c r="I740"/>
      <c r="J740"/>
    </row>
    <row r="741" spans="1:10">
      <c r="A741"/>
      <c r="B741"/>
      <c r="C741"/>
      <c r="D741" s="877"/>
      <c r="E741"/>
      <c r="F741"/>
      <c r="G741"/>
      <c r="H741"/>
      <c r="I741"/>
      <c r="J741"/>
    </row>
    <row r="742" spans="1:10">
      <c r="A742"/>
      <c r="B742"/>
      <c r="C742"/>
      <c r="D742" s="877"/>
      <c r="E742"/>
      <c r="F742"/>
      <c r="G742"/>
      <c r="H742"/>
      <c r="I742"/>
      <c r="J742"/>
    </row>
    <row r="743" spans="1:10">
      <c r="A743"/>
      <c r="B743"/>
      <c r="C743"/>
      <c r="D743" s="877"/>
      <c r="E743"/>
      <c r="F743"/>
      <c r="G743"/>
      <c r="H743"/>
      <c r="I743"/>
      <c r="J743"/>
    </row>
    <row r="744" spans="1:10">
      <c r="A744"/>
      <c r="B744"/>
      <c r="C744"/>
      <c r="D744" s="877"/>
      <c r="E744"/>
      <c r="F744"/>
      <c r="G744"/>
      <c r="H744"/>
      <c r="I744"/>
      <c r="J744"/>
    </row>
    <row r="745" spans="1:10">
      <c r="A745"/>
      <c r="B745"/>
      <c r="C745"/>
      <c r="D745" s="877"/>
      <c r="E745"/>
      <c r="F745"/>
      <c r="G745"/>
      <c r="H745"/>
      <c r="I745"/>
      <c r="J745"/>
    </row>
    <row r="746" spans="1:10">
      <c r="A746"/>
      <c r="B746"/>
      <c r="C746"/>
      <c r="D746" s="877"/>
      <c r="E746"/>
      <c r="F746"/>
      <c r="G746"/>
      <c r="H746"/>
      <c r="I746"/>
      <c r="J746"/>
    </row>
    <row r="747" spans="1:10">
      <c r="A747"/>
      <c r="B747"/>
      <c r="C747"/>
      <c r="D747" s="877"/>
      <c r="E747"/>
      <c r="F747"/>
      <c r="G747"/>
      <c r="H747"/>
      <c r="I747"/>
      <c r="J747"/>
    </row>
    <row r="748" spans="1:10">
      <c r="A748"/>
      <c r="B748"/>
      <c r="C748"/>
      <c r="D748" s="877"/>
      <c r="E748"/>
      <c r="F748"/>
      <c r="G748"/>
      <c r="H748"/>
      <c r="I748"/>
      <c r="J748"/>
    </row>
    <row r="749" spans="1:10">
      <c r="A749"/>
      <c r="B749"/>
      <c r="C749"/>
      <c r="D749" s="877"/>
      <c r="E749"/>
      <c r="F749"/>
      <c r="G749"/>
      <c r="H749"/>
      <c r="I749"/>
      <c r="J749"/>
    </row>
    <row r="750" spans="1:10">
      <c r="A750"/>
      <c r="B750"/>
      <c r="C750"/>
      <c r="D750" s="877"/>
      <c r="E750"/>
      <c r="F750"/>
      <c r="G750"/>
      <c r="H750"/>
      <c r="I750"/>
      <c r="J750"/>
    </row>
    <row r="751" spans="1:10">
      <c r="A751"/>
      <c r="B751"/>
      <c r="C751"/>
      <c r="D751" s="877"/>
      <c r="E751"/>
      <c r="F751"/>
      <c r="G751"/>
      <c r="H751"/>
      <c r="I751"/>
      <c r="J751"/>
    </row>
    <row r="752" spans="1:10">
      <c r="A752"/>
      <c r="B752"/>
      <c r="C752"/>
      <c r="D752" s="877"/>
      <c r="E752"/>
      <c r="F752"/>
      <c r="G752"/>
      <c r="H752"/>
      <c r="I752"/>
      <c r="J752"/>
    </row>
    <row r="753" spans="1:10">
      <c r="A753"/>
      <c r="B753"/>
      <c r="C753"/>
      <c r="D753" s="877"/>
      <c r="E753"/>
      <c r="F753"/>
      <c r="G753"/>
      <c r="H753"/>
      <c r="I753"/>
      <c r="J753"/>
    </row>
    <row r="754" spans="1:10">
      <c r="A754"/>
      <c r="B754"/>
      <c r="C754"/>
      <c r="D754" s="877"/>
      <c r="E754"/>
      <c r="F754"/>
      <c r="G754"/>
      <c r="H754"/>
      <c r="I754"/>
      <c r="J754"/>
    </row>
    <row r="755" spans="1:10">
      <c r="A755"/>
      <c r="B755"/>
      <c r="C755"/>
      <c r="D755" s="877"/>
      <c r="E755"/>
      <c r="F755"/>
      <c r="G755"/>
      <c r="H755"/>
      <c r="I755"/>
      <c r="J755"/>
    </row>
    <row r="756" spans="1:10">
      <c r="A756"/>
      <c r="B756"/>
      <c r="C756"/>
      <c r="D756" s="877"/>
      <c r="E756"/>
      <c r="F756"/>
      <c r="G756"/>
      <c r="H756"/>
      <c r="I756"/>
      <c r="J756"/>
    </row>
    <row r="757" spans="1:10">
      <c r="A757"/>
      <c r="B757"/>
      <c r="C757"/>
      <c r="D757" s="877"/>
      <c r="E757"/>
      <c r="F757"/>
      <c r="G757"/>
      <c r="H757"/>
      <c r="I757"/>
      <c r="J757"/>
    </row>
    <row r="758" spans="1:10">
      <c r="A758"/>
      <c r="B758"/>
      <c r="C758"/>
      <c r="D758" s="877"/>
      <c r="E758"/>
      <c r="F758"/>
      <c r="G758"/>
      <c r="H758"/>
      <c r="I758"/>
      <c r="J758"/>
    </row>
    <row r="759" spans="1:10">
      <c r="A759"/>
      <c r="B759"/>
      <c r="C759"/>
      <c r="D759" s="877"/>
      <c r="E759"/>
      <c r="F759"/>
      <c r="G759"/>
      <c r="H759"/>
      <c r="I759"/>
      <c r="J759"/>
    </row>
    <row r="760" spans="1:10">
      <c r="A760"/>
      <c r="B760"/>
      <c r="C760"/>
      <c r="D760" s="877"/>
      <c r="E760"/>
      <c r="F760"/>
      <c r="G760"/>
      <c r="H760"/>
      <c r="I760"/>
      <c r="J760"/>
    </row>
    <row r="761" spans="1:10">
      <c r="A761"/>
      <c r="B761"/>
      <c r="C761"/>
      <c r="D761" s="877"/>
      <c r="E761"/>
      <c r="F761"/>
      <c r="G761"/>
      <c r="H761"/>
      <c r="I761"/>
      <c r="J761"/>
    </row>
    <row r="762" spans="1:10">
      <c r="A762"/>
      <c r="B762"/>
      <c r="C762"/>
      <c r="D762" s="877"/>
      <c r="E762"/>
      <c r="F762"/>
      <c r="G762"/>
      <c r="H762"/>
      <c r="I762"/>
      <c r="J762"/>
    </row>
    <row r="763" spans="1:10">
      <c r="A763"/>
      <c r="B763"/>
      <c r="C763"/>
      <c r="D763" s="877"/>
      <c r="E763"/>
      <c r="F763"/>
      <c r="G763"/>
      <c r="H763"/>
      <c r="I763"/>
      <c r="J763"/>
    </row>
    <row r="764" spans="1:10">
      <c r="A764"/>
      <c r="B764"/>
      <c r="C764"/>
      <c r="D764" s="877"/>
      <c r="E764"/>
      <c r="F764"/>
      <c r="G764"/>
      <c r="H764"/>
      <c r="I764"/>
      <c r="J764"/>
    </row>
    <row r="765" spans="1:10">
      <c r="A765"/>
      <c r="B765"/>
      <c r="C765"/>
      <c r="D765" s="877"/>
      <c r="E765"/>
      <c r="F765"/>
      <c r="G765"/>
      <c r="H765"/>
      <c r="I765"/>
      <c r="J765"/>
    </row>
    <row r="766" spans="1:10">
      <c r="A766"/>
      <c r="B766"/>
      <c r="C766"/>
      <c r="D766" s="877"/>
      <c r="E766"/>
      <c r="F766"/>
      <c r="G766"/>
      <c r="H766"/>
      <c r="I766"/>
      <c r="J766"/>
    </row>
    <row r="767" spans="1:10">
      <c r="A767"/>
      <c r="B767"/>
      <c r="C767"/>
      <c r="D767" s="877"/>
      <c r="E767"/>
      <c r="F767"/>
      <c r="G767"/>
      <c r="H767"/>
      <c r="I767"/>
      <c r="J767"/>
    </row>
    <row r="768" spans="1:10">
      <c r="A768"/>
      <c r="B768"/>
      <c r="C768"/>
      <c r="D768" s="877"/>
      <c r="E768"/>
      <c r="F768"/>
      <c r="G768"/>
      <c r="H768"/>
      <c r="I768"/>
      <c r="J768"/>
    </row>
    <row r="769" spans="1:10">
      <c r="A769"/>
      <c r="B769"/>
      <c r="C769"/>
      <c r="D769" s="877"/>
      <c r="E769"/>
      <c r="F769"/>
      <c r="G769"/>
      <c r="H769"/>
      <c r="I769"/>
      <c r="J769"/>
    </row>
    <row r="770" spans="1:10">
      <c r="A770"/>
      <c r="B770"/>
      <c r="C770"/>
      <c r="D770" s="877"/>
      <c r="E770"/>
      <c r="F770"/>
      <c r="G770"/>
      <c r="H770"/>
      <c r="I770"/>
      <c r="J770"/>
    </row>
    <row r="771" spans="1:10">
      <c r="A771"/>
      <c r="B771"/>
      <c r="C771"/>
      <c r="D771" s="877"/>
      <c r="E771"/>
      <c r="F771"/>
      <c r="G771"/>
      <c r="H771"/>
      <c r="I771"/>
      <c r="J771"/>
    </row>
    <row r="772" spans="1:10">
      <c r="A772"/>
      <c r="B772"/>
      <c r="C772"/>
      <c r="D772" s="877"/>
      <c r="E772"/>
      <c r="F772"/>
      <c r="G772"/>
      <c r="H772"/>
      <c r="I772"/>
      <c r="J772"/>
    </row>
    <row r="773" spans="1:10">
      <c r="A773"/>
      <c r="B773"/>
      <c r="C773"/>
      <c r="D773" s="877"/>
      <c r="E773"/>
      <c r="F773"/>
      <c r="G773"/>
      <c r="H773"/>
      <c r="I773"/>
      <c r="J773"/>
    </row>
    <row r="774" spans="1:10">
      <c r="A774"/>
      <c r="B774"/>
      <c r="C774"/>
      <c r="D774" s="877"/>
      <c r="E774"/>
      <c r="F774"/>
      <c r="G774"/>
      <c r="H774"/>
      <c r="I774"/>
      <c r="J774"/>
    </row>
    <row r="775" spans="1:10">
      <c r="A775"/>
      <c r="B775"/>
      <c r="C775"/>
      <c r="D775" s="877"/>
      <c r="E775"/>
      <c r="F775"/>
      <c r="G775"/>
      <c r="H775"/>
      <c r="I775"/>
      <c r="J775"/>
    </row>
    <row r="776" spans="1:10">
      <c r="A776"/>
      <c r="B776"/>
      <c r="C776"/>
      <c r="D776" s="877"/>
      <c r="E776"/>
      <c r="F776"/>
      <c r="G776"/>
      <c r="H776"/>
      <c r="I776"/>
      <c r="J776"/>
    </row>
    <row r="777" spans="1:10">
      <c r="A777"/>
      <c r="B777"/>
      <c r="C777"/>
      <c r="D777" s="877"/>
      <c r="E777"/>
      <c r="F777"/>
      <c r="G777"/>
      <c r="H777"/>
      <c r="I777"/>
      <c r="J777"/>
    </row>
    <row r="778" spans="1:10">
      <c r="A778"/>
      <c r="B778"/>
      <c r="C778"/>
      <c r="D778" s="877"/>
      <c r="E778"/>
      <c r="F778"/>
      <c r="G778"/>
      <c r="H778"/>
      <c r="I778"/>
      <c r="J778"/>
    </row>
    <row r="779" spans="1:10">
      <c r="A779"/>
      <c r="B779"/>
      <c r="C779"/>
      <c r="D779" s="877"/>
      <c r="E779"/>
      <c r="F779"/>
      <c r="G779"/>
      <c r="H779"/>
      <c r="I779"/>
      <c r="J779"/>
    </row>
    <row r="780" spans="1:10">
      <c r="A780"/>
      <c r="B780"/>
      <c r="C780"/>
      <c r="D780" s="877"/>
      <c r="E780"/>
      <c r="F780"/>
      <c r="G780"/>
      <c r="H780"/>
      <c r="I780"/>
      <c r="J780"/>
    </row>
    <row r="781" spans="1:10">
      <c r="A781"/>
      <c r="B781"/>
      <c r="C781"/>
      <c r="D781" s="877"/>
      <c r="E781"/>
      <c r="F781"/>
      <c r="G781"/>
      <c r="H781"/>
      <c r="I781"/>
      <c r="J781"/>
    </row>
    <row r="782" spans="1:10">
      <c r="A782"/>
      <c r="B782"/>
      <c r="C782"/>
      <c r="D782" s="877"/>
      <c r="E782"/>
      <c r="F782"/>
      <c r="G782"/>
      <c r="H782"/>
      <c r="I782"/>
      <c r="J782"/>
    </row>
    <row r="783" spans="1:10">
      <c r="A783"/>
      <c r="B783"/>
      <c r="C783"/>
      <c r="D783" s="877"/>
      <c r="E783"/>
      <c r="F783"/>
      <c r="G783"/>
      <c r="H783"/>
      <c r="I783"/>
      <c r="J783"/>
    </row>
    <row r="784" spans="1:10">
      <c r="A784"/>
      <c r="B784"/>
      <c r="C784"/>
      <c r="D784" s="877"/>
      <c r="E784"/>
      <c r="F784"/>
      <c r="G784"/>
      <c r="H784"/>
      <c r="I784"/>
      <c r="J784"/>
    </row>
    <row r="785" spans="1:10">
      <c r="A785"/>
      <c r="B785"/>
      <c r="C785"/>
      <c r="D785" s="877"/>
      <c r="E785"/>
      <c r="F785"/>
      <c r="G785"/>
      <c r="H785"/>
      <c r="I785"/>
      <c r="J785"/>
    </row>
    <row r="786" spans="1:10">
      <c r="A786"/>
      <c r="B786"/>
      <c r="C786"/>
      <c r="D786" s="877"/>
      <c r="E786"/>
      <c r="F786"/>
      <c r="G786"/>
      <c r="H786"/>
      <c r="I786"/>
      <c r="J786"/>
    </row>
    <row r="787" spans="1:10">
      <c r="A787"/>
      <c r="B787"/>
      <c r="C787"/>
      <c r="D787" s="877"/>
      <c r="E787"/>
      <c r="F787"/>
      <c r="G787"/>
      <c r="H787"/>
      <c r="I787"/>
      <c r="J787"/>
    </row>
    <row r="788" spans="1:10">
      <c r="A788"/>
      <c r="B788"/>
      <c r="C788"/>
      <c r="D788" s="877"/>
      <c r="E788"/>
      <c r="F788"/>
      <c r="G788"/>
      <c r="H788"/>
      <c r="I788"/>
      <c r="J788"/>
    </row>
    <row r="789" spans="1:10">
      <c r="A789"/>
      <c r="B789"/>
      <c r="C789"/>
      <c r="D789" s="877"/>
      <c r="E789"/>
      <c r="F789"/>
      <c r="G789"/>
      <c r="H789"/>
      <c r="I789"/>
      <c r="J789"/>
    </row>
    <row r="790" spans="1:10">
      <c r="A790"/>
      <c r="B790"/>
      <c r="C790"/>
      <c r="D790" s="877"/>
      <c r="E790"/>
      <c r="F790"/>
      <c r="G790"/>
      <c r="H790"/>
      <c r="I790"/>
      <c r="J790"/>
    </row>
    <row r="791" spans="1:10">
      <c r="A791"/>
      <c r="B791"/>
      <c r="C791"/>
      <c r="D791" s="877"/>
      <c r="E791"/>
      <c r="F791"/>
      <c r="G791"/>
      <c r="H791"/>
      <c r="I791"/>
      <c r="J791"/>
    </row>
    <row r="792" spans="1:10">
      <c r="A792"/>
      <c r="B792"/>
      <c r="C792"/>
      <c r="D792" s="877"/>
      <c r="E792"/>
      <c r="F792"/>
      <c r="G792"/>
      <c r="H792"/>
      <c r="I792"/>
      <c r="J792"/>
    </row>
    <row r="793" spans="1:10">
      <c r="A793"/>
      <c r="B793"/>
      <c r="C793"/>
      <c r="D793" s="877"/>
      <c r="E793"/>
      <c r="F793"/>
      <c r="G793"/>
      <c r="H793"/>
      <c r="I793"/>
      <c r="J793"/>
    </row>
    <row r="794" spans="1:10">
      <c r="A794"/>
      <c r="B794"/>
      <c r="C794"/>
      <c r="D794" s="877"/>
      <c r="E794"/>
      <c r="F794"/>
      <c r="G794"/>
      <c r="H794"/>
      <c r="I794"/>
      <c r="J794"/>
    </row>
    <row r="795" spans="1:10">
      <c r="A795"/>
      <c r="B795"/>
      <c r="C795"/>
      <c r="D795" s="877"/>
      <c r="E795"/>
      <c r="F795"/>
      <c r="G795"/>
      <c r="H795"/>
      <c r="I795"/>
      <c r="J795"/>
    </row>
    <row r="796" spans="1:10">
      <c r="A796"/>
      <c r="B796"/>
      <c r="C796"/>
      <c r="D796" s="877"/>
      <c r="E796"/>
      <c r="F796"/>
      <c r="G796"/>
      <c r="H796"/>
      <c r="I796"/>
      <c r="J796"/>
    </row>
    <row r="797" spans="1:10">
      <c r="A797"/>
      <c r="B797"/>
      <c r="C797"/>
      <c r="D797" s="877"/>
      <c r="E797"/>
      <c r="F797"/>
      <c r="G797"/>
      <c r="H797"/>
      <c r="I797"/>
      <c r="J797"/>
    </row>
    <row r="798" spans="1:10">
      <c r="A798"/>
      <c r="B798"/>
      <c r="C798"/>
      <c r="D798" s="877"/>
      <c r="E798"/>
      <c r="F798"/>
      <c r="G798"/>
      <c r="H798"/>
      <c r="I798"/>
      <c r="J798"/>
    </row>
    <row r="799" spans="1:10">
      <c r="A799"/>
      <c r="B799"/>
      <c r="C799"/>
      <c r="D799" s="877"/>
      <c r="E799"/>
      <c r="F799"/>
      <c r="G799"/>
      <c r="H799"/>
      <c r="I799"/>
      <c r="J799"/>
    </row>
    <row r="800" spans="1:10">
      <c r="A800"/>
      <c r="B800"/>
      <c r="C800"/>
      <c r="D800" s="877"/>
      <c r="E800"/>
      <c r="F800"/>
      <c r="G800"/>
      <c r="H800"/>
      <c r="I800"/>
      <c r="J800"/>
    </row>
    <row r="801" spans="1:10">
      <c r="A801"/>
      <c r="B801"/>
      <c r="C801"/>
      <c r="D801" s="877"/>
      <c r="E801"/>
      <c r="F801"/>
      <c r="G801"/>
      <c r="H801"/>
      <c r="I801"/>
      <c r="J801"/>
    </row>
    <row r="802" spans="1:10">
      <c r="A802"/>
      <c r="B802"/>
      <c r="C802"/>
      <c r="D802" s="877"/>
      <c r="E802"/>
      <c r="F802"/>
      <c r="G802"/>
      <c r="H802"/>
      <c r="I802"/>
      <c r="J802"/>
    </row>
    <row r="803" spans="1:10">
      <c r="A803"/>
      <c r="B803"/>
      <c r="C803"/>
      <c r="D803" s="877"/>
      <c r="E803"/>
      <c r="F803"/>
      <c r="G803"/>
      <c r="H803"/>
      <c r="I803"/>
      <c r="J803"/>
    </row>
    <row r="804" spans="1:10">
      <c r="A804"/>
      <c r="B804"/>
      <c r="C804"/>
      <c r="D804" s="877"/>
      <c r="E804"/>
      <c r="F804"/>
      <c r="G804"/>
      <c r="H804"/>
      <c r="I804"/>
      <c r="J804"/>
    </row>
    <row r="805" spans="1:10">
      <c r="A805"/>
      <c r="B805"/>
      <c r="C805"/>
      <c r="D805" s="877"/>
      <c r="E805"/>
      <c r="F805"/>
      <c r="G805"/>
      <c r="H805"/>
      <c r="I805"/>
      <c r="J805"/>
    </row>
    <row r="806" spans="1:10">
      <c r="A806"/>
      <c r="B806"/>
      <c r="C806"/>
      <c r="D806" s="877"/>
      <c r="E806"/>
      <c r="F806"/>
      <c r="G806"/>
      <c r="H806"/>
      <c r="I806"/>
      <c r="J806"/>
    </row>
    <row r="807" spans="1:10">
      <c r="A807"/>
      <c r="B807"/>
      <c r="C807"/>
      <c r="D807" s="877"/>
      <c r="E807"/>
      <c r="F807"/>
      <c r="G807"/>
      <c r="H807"/>
      <c r="I807"/>
      <c r="J807"/>
    </row>
    <row r="808" spans="1:10">
      <c r="A808"/>
      <c r="B808"/>
      <c r="C808"/>
      <c r="D808" s="877"/>
      <c r="E808"/>
      <c r="F808"/>
      <c r="G808"/>
      <c r="H808"/>
      <c r="I808"/>
      <c r="J808"/>
    </row>
    <row r="809" spans="1:10">
      <c r="A809"/>
      <c r="B809"/>
      <c r="C809"/>
      <c r="D809" s="877"/>
      <c r="E809"/>
      <c r="F809"/>
      <c r="G809"/>
      <c r="H809"/>
      <c r="I809"/>
      <c r="J809"/>
    </row>
    <row r="810" spans="1:10">
      <c r="A810"/>
      <c r="B810"/>
      <c r="C810"/>
      <c r="D810" s="877"/>
      <c r="E810"/>
      <c r="F810"/>
      <c r="G810"/>
      <c r="H810"/>
      <c r="I810"/>
      <c r="J810"/>
    </row>
    <row r="811" spans="1:10">
      <c r="A811"/>
      <c r="B811"/>
      <c r="C811"/>
      <c r="D811" s="877"/>
      <c r="E811"/>
      <c r="F811"/>
      <c r="G811"/>
      <c r="H811"/>
      <c r="I811"/>
      <c r="J811"/>
    </row>
    <row r="812" spans="1:10">
      <c r="A812"/>
      <c r="B812"/>
      <c r="C812"/>
      <c r="D812" s="877"/>
      <c r="E812"/>
      <c r="F812"/>
      <c r="G812"/>
      <c r="H812"/>
      <c r="I812"/>
      <c r="J812"/>
    </row>
    <row r="813" spans="1:10">
      <c r="A813"/>
      <c r="B813"/>
      <c r="C813"/>
      <c r="D813" s="877"/>
      <c r="E813"/>
      <c r="F813"/>
      <c r="G813"/>
      <c r="H813"/>
      <c r="I813"/>
      <c r="J813"/>
    </row>
    <row r="814" spans="1:10">
      <c r="A814"/>
      <c r="B814"/>
      <c r="C814"/>
      <c r="D814" s="877"/>
      <c r="E814"/>
      <c r="F814"/>
      <c r="G814"/>
      <c r="H814"/>
      <c r="I814"/>
      <c r="J814"/>
    </row>
    <row r="815" spans="1:10">
      <c r="A815"/>
      <c r="B815"/>
      <c r="C815"/>
      <c r="D815" s="877"/>
      <c r="E815"/>
      <c r="F815"/>
      <c r="G815"/>
      <c r="H815"/>
      <c r="I815"/>
      <c r="J815"/>
    </row>
    <row r="816" spans="1:10">
      <c r="A816"/>
      <c r="B816"/>
      <c r="C816"/>
      <c r="D816" s="877"/>
      <c r="E816"/>
      <c r="F816"/>
      <c r="G816"/>
      <c r="H816"/>
      <c r="I816"/>
      <c r="J816"/>
    </row>
    <row r="817" spans="1:10">
      <c r="A817"/>
      <c r="B817"/>
      <c r="C817"/>
      <c r="D817" s="877"/>
      <c r="E817"/>
      <c r="F817"/>
      <c r="G817"/>
      <c r="H817"/>
      <c r="I817"/>
      <c r="J817"/>
    </row>
    <row r="818" spans="1:10">
      <c r="A818"/>
      <c r="B818"/>
      <c r="C818"/>
      <c r="D818" s="877"/>
      <c r="E818"/>
      <c r="F818"/>
      <c r="G818"/>
      <c r="H818"/>
      <c r="I818"/>
      <c r="J818"/>
    </row>
    <row r="819" spans="1:10">
      <c r="A819"/>
      <c r="B819"/>
      <c r="C819"/>
      <c r="D819" s="877"/>
      <c r="E819"/>
      <c r="F819"/>
      <c r="G819"/>
      <c r="H819"/>
      <c r="I819"/>
      <c r="J819"/>
    </row>
    <row r="820" spans="1:10">
      <c r="A820"/>
      <c r="B820"/>
      <c r="C820"/>
      <c r="D820" s="877"/>
      <c r="E820"/>
      <c r="F820"/>
      <c r="G820"/>
      <c r="H820"/>
      <c r="I820"/>
      <c r="J820"/>
    </row>
    <row r="821" spans="1:10">
      <c r="A821"/>
      <c r="B821"/>
      <c r="C821"/>
      <c r="D821" s="877"/>
      <c r="E821"/>
      <c r="F821"/>
      <c r="G821"/>
      <c r="H821"/>
      <c r="I821"/>
      <c r="J821"/>
    </row>
    <row r="822" spans="1:10">
      <c r="A822"/>
      <c r="B822"/>
      <c r="C822"/>
      <c r="D822" s="877"/>
      <c r="E822"/>
      <c r="F822"/>
      <c r="G822"/>
      <c r="H822"/>
      <c r="I822"/>
      <c r="J822"/>
    </row>
    <row r="823" spans="1:10">
      <c r="A823"/>
      <c r="B823"/>
      <c r="C823"/>
      <c r="D823" s="877"/>
      <c r="E823"/>
      <c r="F823"/>
      <c r="G823"/>
      <c r="H823"/>
      <c r="I823"/>
      <c r="J823"/>
    </row>
    <row r="824" spans="1:10">
      <c r="A824"/>
      <c r="B824"/>
      <c r="C824"/>
      <c r="D824" s="877"/>
      <c r="E824"/>
      <c r="F824"/>
      <c r="G824"/>
      <c r="H824"/>
      <c r="I824"/>
      <c r="J824"/>
    </row>
    <row r="825" spans="1:10">
      <c r="A825"/>
      <c r="B825"/>
      <c r="C825"/>
      <c r="D825" s="877"/>
      <c r="E825"/>
      <c r="F825"/>
      <c r="G825"/>
      <c r="H825"/>
      <c r="I825"/>
      <c r="J825"/>
    </row>
    <row r="826" spans="1:10">
      <c r="A826"/>
      <c r="B826"/>
      <c r="C826"/>
      <c r="D826" s="877"/>
      <c r="E826"/>
      <c r="F826"/>
      <c r="G826"/>
      <c r="H826"/>
      <c r="I826"/>
      <c r="J826"/>
    </row>
    <row r="827" spans="1:10">
      <c r="A827"/>
      <c r="B827"/>
      <c r="C827"/>
      <c r="D827" s="877"/>
      <c r="E827"/>
      <c r="F827"/>
      <c r="G827"/>
      <c r="H827"/>
      <c r="I827"/>
      <c r="J827"/>
    </row>
    <row r="828" spans="1:10">
      <c r="A828"/>
      <c r="B828"/>
      <c r="C828"/>
      <c r="D828" s="877"/>
      <c r="E828"/>
      <c r="F828"/>
      <c r="G828"/>
      <c r="H828"/>
      <c r="I828"/>
      <c r="J828"/>
    </row>
    <row r="829" spans="1:10">
      <c r="A829"/>
      <c r="B829"/>
      <c r="C829"/>
      <c r="D829" s="877"/>
      <c r="E829"/>
      <c r="F829"/>
      <c r="G829"/>
      <c r="H829"/>
      <c r="I829"/>
      <c r="J829"/>
    </row>
    <row r="830" spans="1:10">
      <c r="A830"/>
      <c r="B830"/>
      <c r="C830"/>
      <c r="D830" s="877"/>
      <c r="E830"/>
      <c r="F830"/>
      <c r="G830"/>
      <c r="H830"/>
      <c r="I830"/>
      <c r="J830"/>
    </row>
    <row r="831" spans="1:10">
      <c r="A831"/>
      <c r="B831"/>
      <c r="C831"/>
      <c r="D831" s="877"/>
      <c r="E831"/>
      <c r="F831"/>
      <c r="G831"/>
      <c r="H831"/>
      <c r="I831"/>
      <c r="J831"/>
    </row>
    <row r="832" spans="1:10">
      <c r="A832"/>
      <c r="B832"/>
      <c r="C832"/>
      <c r="D832" s="877"/>
      <c r="E832"/>
      <c r="F832"/>
      <c r="G832"/>
      <c r="H832"/>
      <c r="I832"/>
      <c r="J832"/>
    </row>
    <row r="833" spans="1:10">
      <c r="A833"/>
      <c r="B833"/>
      <c r="C833"/>
      <c r="D833" s="877"/>
      <c r="E833"/>
      <c r="F833"/>
      <c r="G833"/>
      <c r="H833"/>
      <c r="I833"/>
      <c r="J833"/>
    </row>
    <row r="834" spans="1:10">
      <c r="A834"/>
      <c r="B834"/>
      <c r="C834"/>
      <c r="D834" s="877"/>
      <c r="E834"/>
      <c r="F834"/>
      <c r="G834"/>
      <c r="H834"/>
      <c r="I834"/>
      <c r="J834"/>
    </row>
    <row r="835" spans="1:10">
      <c r="A835"/>
      <c r="B835"/>
      <c r="C835"/>
      <c r="D835" s="877"/>
      <c r="E835"/>
      <c r="F835"/>
      <c r="G835"/>
      <c r="H835"/>
      <c r="I835"/>
      <c r="J835"/>
    </row>
    <row r="836" spans="1:10">
      <c r="A836"/>
      <c r="B836"/>
      <c r="C836"/>
      <c r="D836" s="877"/>
      <c r="E836"/>
      <c r="F836"/>
      <c r="G836"/>
      <c r="H836"/>
      <c r="I836"/>
      <c r="J836"/>
    </row>
    <row r="837" spans="1:10">
      <c r="A837"/>
      <c r="B837"/>
      <c r="C837"/>
      <c r="D837" s="877"/>
      <c r="E837"/>
      <c r="F837"/>
      <c r="G837"/>
      <c r="H837"/>
      <c r="I837"/>
      <c r="J837"/>
    </row>
    <row r="838" spans="1:10">
      <c r="A838"/>
      <c r="B838"/>
      <c r="C838"/>
      <c r="D838" s="877"/>
      <c r="E838"/>
      <c r="F838"/>
      <c r="G838"/>
      <c r="H838"/>
      <c r="I838"/>
      <c r="J838"/>
    </row>
    <row r="839" spans="1:10">
      <c r="A839"/>
      <c r="B839"/>
      <c r="C839"/>
      <c r="D839" s="877"/>
      <c r="E839"/>
      <c r="F839"/>
      <c r="G839"/>
      <c r="H839"/>
      <c r="I839"/>
      <c r="J839"/>
    </row>
    <row r="840" spans="1:10">
      <c r="A840"/>
      <c r="B840"/>
      <c r="C840"/>
      <c r="D840" s="877"/>
      <c r="E840"/>
      <c r="F840"/>
      <c r="G840"/>
      <c r="H840"/>
      <c r="I840"/>
      <c r="J840"/>
    </row>
    <row r="841" spans="1:10">
      <c r="A841"/>
      <c r="B841"/>
      <c r="C841"/>
      <c r="D841" s="877"/>
      <c r="E841"/>
      <c r="F841"/>
      <c r="G841"/>
      <c r="H841"/>
      <c r="I841"/>
      <c r="J841"/>
    </row>
    <row r="842" spans="1:10">
      <c r="A842"/>
      <c r="B842"/>
      <c r="C842"/>
      <c r="D842" s="877"/>
      <c r="E842"/>
      <c r="F842"/>
      <c r="G842"/>
      <c r="H842"/>
      <c r="I842"/>
      <c r="J842"/>
    </row>
    <row r="843" spans="1:10">
      <c r="A843"/>
      <c r="B843"/>
      <c r="C843"/>
      <c r="D843" s="877"/>
      <c r="E843"/>
      <c r="F843"/>
      <c r="G843"/>
      <c r="H843"/>
      <c r="I843"/>
      <c r="J843"/>
    </row>
    <row r="844" spans="1:10">
      <c r="A844"/>
      <c r="B844"/>
      <c r="C844"/>
      <c r="D844" s="877"/>
      <c r="E844"/>
      <c r="F844"/>
      <c r="G844"/>
      <c r="H844"/>
      <c r="I844"/>
      <c r="J844"/>
    </row>
    <row r="845" spans="1:10">
      <c r="A845"/>
      <c r="B845"/>
      <c r="C845"/>
      <c r="D845" s="877"/>
      <c r="E845"/>
      <c r="F845"/>
      <c r="G845"/>
      <c r="H845"/>
      <c r="I845"/>
      <c r="J845"/>
    </row>
    <row r="846" spans="1:10">
      <c r="A846"/>
      <c r="B846"/>
      <c r="C846"/>
      <c r="D846" s="877"/>
      <c r="E846"/>
      <c r="F846"/>
      <c r="G846"/>
      <c r="H846"/>
      <c r="I846"/>
      <c r="J846"/>
    </row>
    <row r="847" spans="1:10">
      <c r="A847"/>
      <c r="B847"/>
      <c r="C847"/>
      <c r="D847" s="877"/>
      <c r="E847"/>
      <c r="F847"/>
      <c r="G847"/>
      <c r="H847"/>
      <c r="I847"/>
      <c r="J847"/>
    </row>
    <row r="848" spans="1:10">
      <c r="A848"/>
      <c r="B848"/>
      <c r="C848"/>
      <c r="D848" s="877"/>
      <c r="E848"/>
      <c r="F848"/>
      <c r="G848"/>
      <c r="H848"/>
      <c r="I848"/>
      <c r="J848"/>
    </row>
    <row r="849" spans="1:10">
      <c r="A849"/>
      <c r="B849"/>
      <c r="C849"/>
      <c r="D849" s="877"/>
      <c r="E849"/>
      <c r="F849"/>
      <c r="G849"/>
      <c r="H849"/>
      <c r="I849"/>
      <c r="J849"/>
    </row>
    <row r="850" spans="1:10">
      <c r="A850"/>
      <c r="B850"/>
      <c r="C850"/>
      <c r="D850" s="877"/>
      <c r="E850"/>
      <c r="F850"/>
      <c r="G850"/>
      <c r="H850"/>
      <c r="I850"/>
      <c r="J850"/>
    </row>
    <row r="851" spans="1:10">
      <c r="A851"/>
      <c r="B851"/>
      <c r="C851"/>
      <c r="D851" s="877"/>
      <c r="E851"/>
      <c r="F851"/>
      <c r="G851"/>
      <c r="H851"/>
      <c r="I851"/>
      <c r="J851"/>
    </row>
    <row r="852" spans="1:10">
      <c r="A852"/>
      <c r="B852"/>
      <c r="C852"/>
      <c r="D852" s="877"/>
      <c r="E852"/>
      <c r="F852"/>
      <c r="G852"/>
      <c r="H852"/>
      <c r="I852"/>
      <c r="J852"/>
    </row>
    <row r="853" spans="1:10">
      <c r="A853"/>
      <c r="B853"/>
      <c r="C853"/>
      <c r="D853" s="877"/>
      <c r="E853"/>
      <c r="F853"/>
      <c r="G853"/>
      <c r="H853"/>
      <c r="I853"/>
      <c r="J853"/>
    </row>
    <row r="854" spans="1:10">
      <c r="A854"/>
      <c r="B854"/>
      <c r="C854"/>
      <c r="D854" s="877"/>
      <c r="E854"/>
      <c r="F854"/>
      <c r="G854"/>
      <c r="H854"/>
      <c r="I854"/>
      <c r="J854"/>
    </row>
    <row r="855" spans="1:10">
      <c r="A855"/>
      <c r="B855"/>
      <c r="C855"/>
      <c r="D855" s="877"/>
      <c r="E855"/>
      <c r="F855"/>
      <c r="G855"/>
      <c r="H855"/>
      <c r="I855"/>
      <c r="J855"/>
    </row>
    <row r="856" spans="1:10">
      <c r="A856"/>
      <c r="B856"/>
      <c r="C856"/>
      <c r="D856" s="877"/>
      <c r="E856"/>
      <c r="F856"/>
      <c r="G856"/>
      <c r="H856"/>
      <c r="I856"/>
      <c r="J856"/>
    </row>
    <row r="857" spans="1:10">
      <c r="A857"/>
      <c r="B857"/>
      <c r="C857"/>
      <c r="D857" s="877"/>
      <c r="E857"/>
      <c r="F857"/>
      <c r="G857"/>
      <c r="H857"/>
      <c r="I857"/>
      <c r="J857"/>
    </row>
    <row r="858" spans="1:10">
      <c r="A858"/>
      <c r="B858"/>
      <c r="C858"/>
      <c r="D858" s="877"/>
      <c r="E858"/>
      <c r="F858"/>
      <c r="G858"/>
      <c r="H858"/>
      <c r="I858"/>
      <c r="J858"/>
    </row>
    <row r="859" spans="1:10">
      <c r="A859"/>
      <c r="B859"/>
      <c r="C859"/>
      <c r="D859" s="877"/>
      <c r="E859"/>
      <c r="F859"/>
      <c r="G859"/>
      <c r="H859"/>
      <c r="I859"/>
      <c r="J859"/>
    </row>
    <row r="860" spans="1:10">
      <c r="A860"/>
      <c r="B860"/>
      <c r="C860"/>
      <c r="D860" s="877"/>
      <c r="E860"/>
      <c r="F860"/>
      <c r="G860"/>
      <c r="H860"/>
      <c r="I860"/>
      <c r="J860"/>
    </row>
    <row r="861" spans="1:10">
      <c r="A861"/>
      <c r="B861"/>
      <c r="C861"/>
      <c r="D861" s="877"/>
      <c r="E861"/>
      <c r="F861"/>
      <c r="G861"/>
      <c r="H861"/>
      <c r="I861"/>
      <c r="J861"/>
    </row>
    <row r="862" spans="1:10">
      <c r="A862"/>
      <c r="B862"/>
      <c r="C862"/>
      <c r="D862" s="877"/>
      <c r="E862"/>
      <c r="F862"/>
      <c r="G862"/>
      <c r="H862"/>
      <c r="I862"/>
      <c r="J862"/>
    </row>
    <row r="863" spans="1:10">
      <c r="A863"/>
      <c r="B863"/>
      <c r="C863"/>
      <c r="D863" s="877"/>
      <c r="E863"/>
      <c r="F863"/>
      <c r="G863"/>
      <c r="H863"/>
      <c r="I863"/>
      <c r="J863"/>
    </row>
    <row r="864" spans="1:10">
      <c r="A864"/>
      <c r="B864"/>
      <c r="C864"/>
      <c r="D864" s="877"/>
      <c r="E864"/>
      <c r="F864"/>
      <c r="G864"/>
      <c r="H864"/>
      <c r="I864"/>
      <c r="J864"/>
    </row>
    <row r="865" spans="1:10">
      <c r="A865"/>
      <c r="B865"/>
      <c r="C865"/>
      <c r="D865" s="877"/>
      <c r="E865"/>
      <c r="F865"/>
      <c r="G865"/>
      <c r="H865"/>
      <c r="I865"/>
      <c r="J865"/>
    </row>
    <row r="866" spans="1:10">
      <c r="A866"/>
      <c r="B866"/>
      <c r="C866"/>
      <c r="D866" s="877"/>
      <c r="E866"/>
      <c r="F866"/>
      <c r="G866"/>
      <c r="H866"/>
      <c r="I866"/>
      <c r="J866"/>
    </row>
    <row r="867" spans="1:10">
      <c r="A867"/>
      <c r="B867"/>
      <c r="C867"/>
      <c r="D867" s="877"/>
      <c r="E867"/>
      <c r="F867"/>
      <c r="G867"/>
      <c r="H867"/>
      <c r="I867"/>
      <c r="J867"/>
    </row>
    <row r="868" spans="1:10">
      <c r="A868"/>
      <c r="B868"/>
      <c r="C868"/>
      <c r="D868" s="877"/>
      <c r="E868"/>
      <c r="F868"/>
      <c r="G868"/>
      <c r="H868"/>
      <c r="I868"/>
      <c r="J868"/>
    </row>
    <row r="869" spans="1:10">
      <c r="A869"/>
      <c r="B869"/>
      <c r="C869"/>
      <c r="D869" s="877"/>
      <c r="E869"/>
      <c r="F869"/>
      <c r="G869"/>
      <c r="H869"/>
      <c r="I869"/>
      <c r="J869"/>
    </row>
    <row r="870" spans="1:10">
      <c r="A870"/>
      <c r="B870"/>
      <c r="C870"/>
      <c r="D870" s="877"/>
      <c r="E870"/>
      <c r="F870"/>
      <c r="G870"/>
      <c r="H870"/>
      <c r="I870"/>
      <c r="J870"/>
    </row>
    <row r="871" spans="1:10">
      <c r="A871"/>
      <c r="B871"/>
      <c r="C871"/>
      <c r="D871" s="877"/>
      <c r="E871"/>
      <c r="F871"/>
      <c r="G871"/>
      <c r="H871"/>
      <c r="I871"/>
      <c r="J871"/>
    </row>
    <row r="872" spans="1:10">
      <c r="A872"/>
      <c r="B872"/>
      <c r="C872"/>
      <c r="D872" s="877"/>
      <c r="E872"/>
      <c r="F872"/>
      <c r="G872"/>
      <c r="H872"/>
      <c r="I872"/>
      <c r="J872"/>
    </row>
    <row r="873" spans="1:10">
      <c r="A873"/>
      <c r="B873"/>
      <c r="C873"/>
      <c r="D873" s="877"/>
      <c r="E873"/>
      <c r="F873"/>
      <c r="G873"/>
      <c r="H873"/>
      <c r="I873"/>
      <c r="J873"/>
    </row>
    <row r="874" spans="1:10">
      <c r="A874"/>
      <c r="B874"/>
      <c r="C874"/>
      <c r="D874" s="877"/>
      <c r="E874"/>
      <c r="F874"/>
      <c r="G874"/>
      <c r="H874"/>
      <c r="I874"/>
      <c r="J874"/>
    </row>
    <row r="875" spans="1:10">
      <c r="A875"/>
      <c r="B875"/>
      <c r="C875"/>
      <c r="D875" s="877"/>
      <c r="E875"/>
      <c r="F875"/>
      <c r="G875"/>
      <c r="H875"/>
      <c r="I875"/>
      <c r="J875"/>
    </row>
    <row r="876" spans="1:10">
      <c r="A876"/>
      <c r="B876"/>
      <c r="C876"/>
      <c r="D876" s="877"/>
      <c r="E876"/>
      <c r="F876"/>
      <c r="G876"/>
      <c r="H876"/>
      <c r="I876"/>
      <c r="J876"/>
    </row>
    <row r="877" spans="1:10">
      <c r="A877"/>
      <c r="B877"/>
      <c r="C877"/>
      <c r="D877" s="877"/>
      <c r="E877"/>
      <c r="F877"/>
      <c r="G877"/>
      <c r="H877"/>
      <c r="I877"/>
      <c r="J877"/>
    </row>
    <row r="878" spans="1:10">
      <c r="A878"/>
      <c r="B878"/>
      <c r="C878"/>
      <c r="D878" s="877"/>
      <c r="E878"/>
      <c r="F878"/>
      <c r="G878"/>
      <c r="H878"/>
      <c r="I878"/>
      <c r="J878"/>
    </row>
    <row r="879" spans="1:10">
      <c r="A879"/>
      <c r="B879"/>
      <c r="C879"/>
      <c r="D879" s="877"/>
      <c r="E879"/>
      <c r="F879"/>
      <c r="G879"/>
      <c r="H879"/>
      <c r="I879"/>
      <c r="J879"/>
    </row>
    <row r="880" spans="1:10">
      <c r="A880"/>
      <c r="B880"/>
      <c r="C880"/>
      <c r="D880" s="877"/>
      <c r="E880"/>
      <c r="F880"/>
      <c r="G880"/>
      <c r="H880"/>
      <c r="I880"/>
      <c r="J880"/>
    </row>
    <row r="881" spans="1:10">
      <c r="A881"/>
      <c r="B881"/>
      <c r="C881"/>
      <c r="D881" s="877"/>
      <c r="E881"/>
      <c r="F881"/>
      <c r="G881"/>
      <c r="H881"/>
      <c r="I881"/>
      <c r="J881"/>
    </row>
    <row r="882" spans="1:10">
      <c r="A882"/>
      <c r="B882"/>
      <c r="C882"/>
      <c r="D882" s="877"/>
      <c r="E882"/>
      <c r="F882"/>
      <c r="G882"/>
      <c r="H882"/>
      <c r="I882"/>
      <c r="J882"/>
    </row>
    <row r="883" spans="1:10">
      <c r="A883"/>
      <c r="B883"/>
      <c r="C883"/>
      <c r="D883" s="877"/>
      <c r="E883"/>
      <c r="F883"/>
      <c r="G883"/>
      <c r="H883"/>
      <c r="I883"/>
      <c r="J883"/>
    </row>
    <row r="884" spans="1:10">
      <c r="A884"/>
      <c r="B884"/>
      <c r="C884"/>
      <c r="D884" s="877"/>
      <c r="E884"/>
      <c r="F884"/>
      <c r="G884"/>
      <c r="H884"/>
      <c r="I884"/>
      <c r="J884"/>
    </row>
    <row r="885" spans="1:10">
      <c r="A885"/>
      <c r="B885"/>
      <c r="C885"/>
      <c r="D885" s="877"/>
      <c r="E885"/>
      <c r="F885"/>
      <c r="G885"/>
      <c r="H885"/>
      <c r="I885"/>
      <c r="J885"/>
    </row>
    <row r="886" spans="1:10">
      <c r="A886"/>
      <c r="B886"/>
      <c r="C886"/>
      <c r="D886" s="877"/>
      <c r="E886"/>
      <c r="F886"/>
      <c r="G886"/>
      <c r="H886"/>
      <c r="I886"/>
      <c r="J886"/>
    </row>
    <row r="887" spans="1:10">
      <c r="A887"/>
      <c r="B887"/>
      <c r="C887"/>
      <c r="D887" s="877"/>
      <c r="E887"/>
      <c r="F887"/>
      <c r="G887"/>
      <c r="H887"/>
      <c r="I887"/>
      <c r="J887"/>
    </row>
    <row r="888" spans="1:10">
      <c r="A888"/>
      <c r="B888"/>
      <c r="C888"/>
      <c r="D888" s="877"/>
      <c r="E888"/>
      <c r="F888"/>
      <c r="G888"/>
      <c r="H888"/>
      <c r="I888"/>
      <c r="J888"/>
    </row>
    <row r="889" spans="1:10">
      <c r="A889"/>
      <c r="B889"/>
      <c r="C889"/>
      <c r="D889" s="877"/>
      <c r="E889"/>
      <c r="F889"/>
      <c r="G889"/>
      <c r="H889"/>
      <c r="I889"/>
      <c r="J889"/>
    </row>
    <row r="890" spans="1:10">
      <c r="A890"/>
      <c r="B890"/>
      <c r="C890"/>
      <c r="D890" s="877"/>
      <c r="E890"/>
      <c r="F890"/>
      <c r="G890"/>
      <c r="H890"/>
      <c r="I890"/>
      <c r="J890"/>
    </row>
    <row r="891" spans="1:10">
      <c r="A891"/>
      <c r="B891"/>
      <c r="C891"/>
      <c r="D891" s="877"/>
      <c r="E891"/>
      <c r="F891"/>
      <c r="G891"/>
      <c r="H891"/>
      <c r="I891"/>
      <c r="J891"/>
    </row>
    <row r="892" spans="1:10">
      <c r="A892"/>
      <c r="B892"/>
      <c r="C892"/>
      <c r="D892" s="877"/>
      <c r="E892"/>
      <c r="F892"/>
      <c r="G892"/>
      <c r="H892"/>
      <c r="I892"/>
      <c r="J892"/>
    </row>
    <row r="893" spans="1:10">
      <c r="A893"/>
      <c r="B893"/>
      <c r="C893"/>
      <c r="D893" s="877"/>
      <c r="E893"/>
      <c r="F893"/>
      <c r="G893"/>
      <c r="H893"/>
      <c r="I893"/>
      <c r="J893"/>
    </row>
    <row r="894" spans="1:10">
      <c r="A894"/>
      <c r="B894"/>
      <c r="C894"/>
      <c r="D894" s="877"/>
      <c r="E894"/>
      <c r="F894"/>
      <c r="G894"/>
      <c r="H894"/>
      <c r="I894"/>
      <c r="J894"/>
    </row>
    <row r="895" spans="1:10">
      <c r="A895"/>
      <c r="B895"/>
      <c r="C895"/>
      <c r="D895" s="877"/>
      <c r="E895"/>
      <c r="F895"/>
      <c r="G895"/>
      <c r="H895"/>
      <c r="I895"/>
      <c r="J895"/>
    </row>
    <row r="896" spans="1:10">
      <c r="A896"/>
      <c r="B896"/>
      <c r="C896"/>
      <c r="D896" s="877"/>
      <c r="E896"/>
      <c r="F896"/>
      <c r="G896"/>
      <c r="H896"/>
      <c r="I896"/>
      <c r="J896"/>
    </row>
    <row r="897" spans="1:10">
      <c r="A897"/>
      <c r="B897"/>
      <c r="C897"/>
      <c r="D897" s="877"/>
      <c r="E897"/>
      <c r="F897"/>
      <c r="G897"/>
      <c r="H897"/>
      <c r="I897"/>
      <c r="J897"/>
    </row>
    <row r="898" spans="1:10">
      <c r="A898"/>
      <c r="B898"/>
      <c r="C898"/>
      <c r="D898" s="877"/>
      <c r="E898"/>
      <c r="F898"/>
      <c r="G898"/>
      <c r="H898"/>
      <c r="I898"/>
      <c r="J898"/>
    </row>
    <row r="899" spans="1:10">
      <c r="A899"/>
      <c r="B899"/>
      <c r="C899"/>
      <c r="D899" s="877"/>
      <c r="E899"/>
      <c r="F899"/>
      <c r="G899"/>
      <c r="H899"/>
      <c r="I899"/>
      <c r="J899"/>
    </row>
    <row r="900" spans="1:10">
      <c r="A900"/>
      <c r="B900"/>
      <c r="C900"/>
      <c r="D900" s="877"/>
      <c r="E900"/>
      <c r="F900"/>
      <c r="G900"/>
      <c r="H900"/>
      <c r="I900"/>
      <c r="J900"/>
    </row>
    <row r="901" spans="1:10">
      <c r="A901"/>
      <c r="B901"/>
      <c r="C901"/>
      <c r="D901" s="877"/>
      <c r="E901"/>
      <c r="F901"/>
      <c r="G901"/>
      <c r="H901"/>
      <c r="I901"/>
      <c r="J901"/>
    </row>
    <row r="902" spans="1:10">
      <c r="A902"/>
      <c r="B902"/>
      <c r="C902"/>
      <c r="D902" s="877"/>
      <c r="E902"/>
      <c r="F902"/>
      <c r="G902"/>
      <c r="H902"/>
      <c r="I902"/>
      <c r="J902"/>
    </row>
    <row r="903" spans="1:10">
      <c r="A903"/>
      <c r="B903"/>
      <c r="C903"/>
      <c r="D903" s="877"/>
      <c r="E903"/>
      <c r="F903"/>
      <c r="G903"/>
      <c r="H903"/>
      <c r="I903"/>
      <c r="J903"/>
    </row>
    <row r="904" spans="1:10">
      <c r="A904"/>
      <c r="B904"/>
      <c r="C904"/>
      <c r="D904" s="877"/>
      <c r="E904"/>
      <c r="F904"/>
      <c r="G904"/>
      <c r="H904"/>
      <c r="I904"/>
      <c r="J904"/>
    </row>
    <row r="905" spans="1:10">
      <c r="A905"/>
      <c r="B905"/>
      <c r="C905"/>
      <c r="D905" s="877"/>
      <c r="E905"/>
      <c r="F905"/>
      <c r="G905"/>
      <c r="H905"/>
      <c r="I905"/>
      <c r="J905"/>
    </row>
    <row r="906" spans="1:10">
      <c r="A906"/>
      <c r="B906"/>
      <c r="C906"/>
      <c r="D906" s="877"/>
      <c r="E906"/>
      <c r="F906"/>
      <c r="G906"/>
      <c r="H906"/>
      <c r="I906"/>
      <c r="J906"/>
    </row>
    <row r="907" spans="1:10">
      <c r="A907"/>
      <c r="B907"/>
      <c r="C907"/>
      <c r="D907" s="877"/>
      <c r="E907"/>
      <c r="F907"/>
      <c r="G907"/>
      <c r="H907"/>
      <c r="I907"/>
      <c r="J907"/>
    </row>
    <row r="908" spans="1:10">
      <c r="A908"/>
      <c r="B908"/>
      <c r="C908"/>
      <c r="D908" s="877"/>
      <c r="E908"/>
      <c r="F908"/>
      <c r="G908"/>
      <c r="H908"/>
      <c r="I908"/>
      <c r="J908"/>
    </row>
    <row r="909" spans="1:10">
      <c r="A909"/>
      <c r="B909"/>
      <c r="C909"/>
      <c r="D909" s="877"/>
      <c r="E909"/>
      <c r="F909"/>
      <c r="G909"/>
      <c r="H909"/>
      <c r="I909"/>
      <c r="J909"/>
    </row>
    <row r="910" spans="1:10">
      <c r="A910"/>
      <c r="B910"/>
      <c r="C910"/>
      <c r="D910" s="877"/>
      <c r="E910"/>
      <c r="F910"/>
      <c r="G910"/>
      <c r="H910"/>
      <c r="I910"/>
      <c r="J910"/>
    </row>
    <row r="911" spans="1:10">
      <c r="A911"/>
      <c r="B911"/>
      <c r="C911"/>
      <c r="D911" s="877"/>
      <c r="E911"/>
      <c r="F911"/>
      <c r="G911"/>
      <c r="H911"/>
      <c r="I911"/>
      <c r="J911"/>
    </row>
    <row r="912" spans="1:10">
      <c r="A912"/>
      <c r="B912"/>
      <c r="C912"/>
      <c r="D912" s="877"/>
      <c r="E912"/>
      <c r="F912"/>
      <c r="G912"/>
      <c r="H912"/>
      <c r="I912"/>
      <c r="J912"/>
    </row>
    <row r="913" spans="1:10">
      <c r="A913"/>
      <c r="B913"/>
      <c r="C913"/>
      <c r="D913" s="877"/>
      <c r="E913"/>
      <c r="F913"/>
      <c r="G913"/>
      <c r="H913"/>
      <c r="I913"/>
      <c r="J913"/>
    </row>
    <row r="914" spans="1:10">
      <c r="A914"/>
      <c r="B914"/>
      <c r="C914"/>
      <c r="D914" s="877"/>
      <c r="E914"/>
      <c r="F914"/>
      <c r="G914"/>
      <c r="H914"/>
      <c r="I914"/>
      <c r="J914"/>
    </row>
    <row r="915" spans="1:10">
      <c r="A915"/>
      <c r="B915"/>
      <c r="C915"/>
      <c r="D915" s="877"/>
      <c r="E915"/>
      <c r="F915"/>
      <c r="G915"/>
      <c r="H915"/>
      <c r="I915"/>
      <c r="J915"/>
    </row>
    <row r="916" spans="1:10">
      <c r="A916"/>
      <c r="B916"/>
      <c r="C916"/>
      <c r="D916" s="877"/>
      <c r="E916"/>
      <c r="F916"/>
      <c r="G916"/>
      <c r="H916"/>
      <c r="I916"/>
      <c r="J916"/>
    </row>
    <row r="917" spans="1:10">
      <c r="A917"/>
      <c r="B917"/>
      <c r="C917"/>
      <c r="D917" s="877"/>
      <c r="E917"/>
      <c r="F917"/>
      <c r="G917"/>
      <c r="H917"/>
      <c r="I917"/>
      <c r="J917"/>
    </row>
    <row r="918" spans="1:10">
      <c r="A918"/>
      <c r="B918"/>
      <c r="C918"/>
      <c r="D918" s="877"/>
      <c r="E918"/>
      <c r="F918"/>
      <c r="G918"/>
      <c r="H918"/>
      <c r="I918"/>
      <c r="J918"/>
    </row>
    <row r="919" spans="1:10">
      <c r="A919"/>
      <c r="B919"/>
      <c r="C919"/>
      <c r="D919" s="877"/>
      <c r="E919"/>
      <c r="F919"/>
      <c r="G919"/>
      <c r="H919"/>
      <c r="I919"/>
      <c r="J919"/>
    </row>
    <row r="920" spans="1:10">
      <c r="A920"/>
      <c r="B920"/>
      <c r="C920"/>
      <c r="D920" s="877"/>
      <c r="E920"/>
      <c r="F920"/>
      <c r="G920"/>
      <c r="H920"/>
      <c r="I920"/>
      <c r="J920"/>
    </row>
    <row r="921" spans="1:10">
      <c r="A921"/>
      <c r="B921"/>
      <c r="C921"/>
      <c r="D921" s="877"/>
      <c r="E921"/>
      <c r="F921"/>
      <c r="G921"/>
      <c r="H921"/>
      <c r="I921"/>
      <c r="J921"/>
    </row>
    <row r="922" spans="1:10">
      <c r="A922"/>
      <c r="B922"/>
      <c r="C922"/>
      <c r="D922" s="877"/>
      <c r="E922"/>
      <c r="F922"/>
      <c r="G922"/>
      <c r="H922"/>
      <c r="I922"/>
      <c r="J922"/>
    </row>
    <row r="923" spans="1:10">
      <c r="A923"/>
      <c r="B923"/>
      <c r="C923"/>
      <c r="D923" s="877"/>
      <c r="E923"/>
      <c r="F923"/>
      <c r="G923"/>
      <c r="H923"/>
      <c r="I923"/>
      <c r="J923"/>
    </row>
    <row r="924" spans="1:10">
      <c r="A924"/>
      <c r="B924"/>
      <c r="C924"/>
      <c r="D924" s="877"/>
      <c r="E924"/>
      <c r="F924"/>
      <c r="G924"/>
      <c r="H924"/>
      <c r="I924"/>
      <c r="J924"/>
    </row>
    <row r="925" spans="1:10">
      <c r="A925"/>
      <c r="B925"/>
      <c r="C925"/>
      <c r="D925" s="877"/>
      <c r="E925"/>
      <c r="F925"/>
      <c r="G925"/>
      <c r="H925"/>
      <c r="I925"/>
      <c r="J925"/>
    </row>
    <row r="926" spans="1:10">
      <c r="A926"/>
      <c r="B926"/>
      <c r="C926"/>
      <c r="D926" s="877"/>
      <c r="E926"/>
      <c r="F926"/>
      <c r="G926"/>
      <c r="H926"/>
      <c r="I926"/>
      <c r="J926"/>
    </row>
    <row r="927" spans="1:10">
      <c r="A927"/>
      <c r="B927"/>
      <c r="C927"/>
      <c r="D927" s="877"/>
      <c r="E927"/>
      <c r="F927"/>
      <c r="G927"/>
      <c r="H927"/>
      <c r="I927"/>
      <c r="J927"/>
    </row>
    <row r="928" spans="1:10">
      <c r="A928"/>
      <c r="B928"/>
      <c r="C928"/>
      <c r="D928" s="877"/>
      <c r="E928"/>
      <c r="F928"/>
      <c r="G928"/>
      <c r="H928"/>
      <c r="I928"/>
      <c r="J928"/>
    </row>
    <row r="929" spans="1:10">
      <c r="A929"/>
      <c r="B929"/>
      <c r="C929"/>
      <c r="D929" s="877"/>
      <c r="E929"/>
      <c r="F929"/>
      <c r="G929"/>
      <c r="H929"/>
      <c r="I929"/>
      <c r="J929"/>
    </row>
    <row r="930" spans="1:10">
      <c r="A930"/>
      <c r="B930"/>
      <c r="C930"/>
      <c r="D930" s="877"/>
      <c r="E930"/>
      <c r="F930"/>
      <c r="G930"/>
      <c r="H930"/>
      <c r="I930"/>
      <c r="J930"/>
    </row>
    <row r="931" spans="1:10">
      <c r="A931"/>
      <c r="B931"/>
      <c r="C931"/>
      <c r="D931" s="877"/>
      <c r="E931"/>
      <c r="F931"/>
      <c r="G931"/>
      <c r="H931"/>
      <c r="I931"/>
      <c r="J931"/>
    </row>
    <row r="932" spans="1:10">
      <c r="A932"/>
      <c r="B932"/>
      <c r="C932"/>
      <c r="D932" s="877"/>
      <c r="E932"/>
      <c r="F932"/>
      <c r="G932"/>
      <c r="H932"/>
      <c r="I932"/>
      <c r="J932"/>
    </row>
    <row r="933" spans="1:10">
      <c r="A933"/>
      <c r="B933"/>
      <c r="C933"/>
      <c r="D933" s="877"/>
      <c r="E933"/>
      <c r="F933"/>
      <c r="G933"/>
      <c r="H933"/>
      <c r="I933"/>
      <c r="J933"/>
    </row>
    <row r="934" spans="1:10">
      <c r="A934"/>
      <c r="B934"/>
      <c r="C934"/>
      <c r="D934" s="877"/>
      <c r="E934"/>
      <c r="F934"/>
      <c r="G934"/>
      <c r="H934"/>
      <c r="I934"/>
      <c r="J934"/>
    </row>
    <row r="935" spans="1:10">
      <c r="A935"/>
      <c r="B935"/>
      <c r="C935"/>
      <c r="D935" s="877"/>
      <c r="E935"/>
      <c r="F935"/>
      <c r="G935"/>
      <c r="H935"/>
      <c r="I935"/>
      <c r="J935"/>
    </row>
    <row r="936" spans="1:10">
      <c r="A936"/>
      <c r="B936"/>
      <c r="C936"/>
      <c r="D936" s="877"/>
      <c r="E936"/>
      <c r="F936"/>
      <c r="G936"/>
      <c r="H936"/>
      <c r="I936"/>
      <c r="J936"/>
    </row>
    <row r="937" spans="1:10">
      <c r="A937"/>
      <c r="B937"/>
      <c r="C937"/>
      <c r="D937" s="877"/>
      <c r="E937"/>
      <c r="F937"/>
      <c r="G937"/>
      <c r="H937"/>
      <c r="I937"/>
      <c r="J937"/>
    </row>
    <row r="938" spans="1:10">
      <c r="A938"/>
      <c r="B938"/>
      <c r="C938"/>
      <c r="D938" s="877"/>
      <c r="E938"/>
      <c r="F938"/>
      <c r="G938"/>
      <c r="H938"/>
      <c r="I938"/>
      <c r="J938"/>
    </row>
    <row r="939" spans="1:10">
      <c r="A939"/>
      <c r="B939"/>
      <c r="C939"/>
      <c r="D939" s="877"/>
      <c r="E939"/>
      <c r="F939"/>
      <c r="G939"/>
      <c r="H939"/>
      <c r="I939"/>
      <c r="J939"/>
    </row>
    <row r="940" spans="1:10">
      <c r="A940"/>
      <c r="B940"/>
      <c r="C940"/>
      <c r="D940" s="877"/>
      <c r="E940"/>
      <c r="F940"/>
      <c r="G940"/>
      <c r="H940"/>
      <c r="I940"/>
      <c r="J940"/>
    </row>
    <row r="941" spans="1:10">
      <c r="A941"/>
      <c r="B941"/>
      <c r="C941"/>
      <c r="D941" s="877"/>
      <c r="E941"/>
      <c r="F941"/>
      <c r="G941"/>
      <c r="H941"/>
      <c r="I941"/>
      <c r="J941"/>
    </row>
    <row r="942" spans="1:10">
      <c r="A942"/>
      <c r="B942"/>
      <c r="C942"/>
      <c r="D942" s="877"/>
      <c r="E942"/>
      <c r="F942"/>
      <c r="G942"/>
      <c r="H942"/>
      <c r="I942"/>
      <c r="J942"/>
    </row>
    <row r="943" spans="1:10">
      <c r="A943"/>
      <c r="B943"/>
      <c r="C943"/>
      <c r="D943" s="877"/>
      <c r="E943"/>
      <c r="F943"/>
      <c r="G943"/>
      <c r="H943"/>
      <c r="I943"/>
      <c r="J943"/>
    </row>
    <row r="944" spans="1:10">
      <c r="A944"/>
      <c r="B944"/>
      <c r="C944"/>
      <c r="D944" s="877"/>
      <c r="E944"/>
      <c r="F944"/>
      <c r="G944"/>
      <c r="H944"/>
      <c r="I944"/>
      <c r="J944"/>
    </row>
    <row r="945" spans="1:10">
      <c r="A945"/>
      <c r="B945"/>
      <c r="C945"/>
      <c r="D945" s="877"/>
      <c r="E945"/>
      <c r="F945"/>
      <c r="G945"/>
      <c r="H945"/>
      <c r="I945"/>
      <c r="J945"/>
    </row>
    <row r="946" spans="1:10">
      <c r="A946"/>
      <c r="B946"/>
      <c r="C946"/>
      <c r="D946" s="877"/>
      <c r="E946"/>
      <c r="F946"/>
      <c r="G946"/>
      <c r="H946"/>
      <c r="I946"/>
      <c r="J946"/>
    </row>
    <row r="947" spans="1:10">
      <c r="A947"/>
      <c r="B947"/>
      <c r="C947"/>
      <c r="D947" s="877"/>
      <c r="E947"/>
      <c r="F947"/>
      <c r="G947"/>
      <c r="H947"/>
      <c r="I947"/>
      <c r="J947"/>
    </row>
    <row r="948" spans="1:10">
      <c r="A948"/>
      <c r="B948"/>
      <c r="C948"/>
      <c r="D948" s="877"/>
      <c r="E948"/>
      <c r="F948"/>
      <c r="G948"/>
      <c r="H948"/>
      <c r="I948"/>
      <c r="J948"/>
    </row>
    <row r="949" spans="1:10">
      <c r="A949"/>
      <c r="B949"/>
      <c r="C949"/>
      <c r="D949" s="877"/>
      <c r="E949"/>
      <c r="F949"/>
      <c r="G949"/>
      <c r="H949"/>
      <c r="I949"/>
      <c r="J949"/>
    </row>
    <row r="950" spans="1:10">
      <c r="A950"/>
      <c r="B950"/>
      <c r="C950"/>
      <c r="D950" s="877"/>
      <c r="E950"/>
      <c r="F950"/>
      <c r="G950"/>
      <c r="H950"/>
      <c r="I950"/>
      <c r="J950"/>
    </row>
    <row r="951" spans="1:10">
      <c r="A951"/>
      <c r="B951"/>
      <c r="C951"/>
      <c r="D951" s="877"/>
      <c r="E951"/>
      <c r="F951"/>
      <c r="G951"/>
      <c r="H951"/>
      <c r="I951"/>
      <c r="J951"/>
    </row>
    <row r="952" spans="1:10">
      <c r="A952"/>
      <c r="B952"/>
      <c r="C952"/>
      <c r="D952" s="877"/>
      <c r="E952"/>
      <c r="F952"/>
      <c r="G952"/>
      <c r="H952"/>
      <c r="I952"/>
      <c r="J952"/>
    </row>
    <row r="953" spans="1:10">
      <c r="A953"/>
      <c r="B953"/>
      <c r="C953"/>
      <c r="D953" s="877"/>
      <c r="E953"/>
      <c r="F953"/>
      <c r="G953"/>
      <c r="H953"/>
      <c r="I953"/>
      <c r="J953"/>
    </row>
    <row r="954" spans="1:10">
      <c r="A954"/>
      <c r="B954"/>
      <c r="C954"/>
      <c r="D954" s="877"/>
      <c r="E954"/>
      <c r="F954"/>
      <c r="G954"/>
      <c r="H954"/>
      <c r="I954"/>
      <c r="J954"/>
    </row>
    <row r="955" spans="1:10">
      <c r="A955"/>
      <c r="B955"/>
      <c r="C955"/>
      <c r="D955" s="877"/>
      <c r="E955"/>
      <c r="F955"/>
      <c r="G955"/>
      <c r="H955"/>
      <c r="I955"/>
      <c r="J955"/>
    </row>
    <row r="956" spans="1:10">
      <c r="A956"/>
      <c r="B956"/>
      <c r="C956"/>
      <c r="D956" s="877"/>
      <c r="E956"/>
      <c r="F956"/>
      <c r="G956"/>
      <c r="H956"/>
      <c r="I956"/>
      <c r="J956"/>
    </row>
    <row r="957" spans="1:10">
      <c r="A957"/>
      <c r="B957"/>
      <c r="C957"/>
      <c r="D957" s="877"/>
      <c r="E957"/>
      <c r="F957"/>
      <c r="G957"/>
      <c r="H957"/>
      <c r="I957"/>
      <c r="J957"/>
    </row>
    <row r="958" spans="1:10">
      <c r="A958"/>
      <c r="B958"/>
      <c r="C958"/>
      <c r="D958" s="877"/>
      <c r="E958"/>
      <c r="F958"/>
      <c r="G958"/>
      <c r="H958"/>
      <c r="I958"/>
      <c r="J958"/>
    </row>
    <row r="959" spans="1:10">
      <c r="A959"/>
      <c r="B959"/>
      <c r="C959"/>
      <c r="D959" s="877"/>
      <c r="E959"/>
      <c r="F959"/>
      <c r="G959"/>
      <c r="H959"/>
      <c r="I959"/>
      <c r="J959"/>
    </row>
    <row r="960" spans="1:10">
      <c r="A960"/>
      <c r="B960"/>
      <c r="C960"/>
      <c r="D960" s="877"/>
      <c r="E960"/>
      <c r="F960"/>
      <c r="G960"/>
      <c r="H960"/>
      <c r="I960"/>
      <c r="J960"/>
    </row>
    <row r="961" spans="1:10">
      <c r="A961"/>
      <c r="B961"/>
      <c r="C961"/>
      <c r="D961" s="877"/>
      <c r="E961"/>
      <c r="F961"/>
      <c r="G961"/>
      <c r="H961"/>
      <c r="I961"/>
      <c r="J961"/>
    </row>
    <row r="962" spans="1:10">
      <c r="A962"/>
      <c r="B962"/>
      <c r="C962"/>
      <c r="D962" s="877"/>
      <c r="E962"/>
      <c r="F962"/>
      <c r="G962"/>
      <c r="H962"/>
      <c r="I962"/>
      <c r="J962"/>
    </row>
    <row r="963" spans="1:10">
      <c r="A963"/>
      <c r="B963"/>
      <c r="C963"/>
      <c r="D963" s="877"/>
      <c r="E963"/>
      <c r="F963"/>
      <c r="G963"/>
      <c r="H963"/>
      <c r="I963"/>
      <c r="J963"/>
    </row>
    <row r="964" spans="1:10">
      <c r="A964"/>
      <c r="B964"/>
      <c r="C964"/>
      <c r="D964" s="877"/>
      <c r="E964"/>
      <c r="F964"/>
      <c r="G964"/>
      <c r="H964"/>
      <c r="I964"/>
      <c r="J964"/>
    </row>
    <row r="965" spans="1:10">
      <c r="A965"/>
      <c r="B965"/>
      <c r="C965"/>
      <c r="D965" s="877"/>
      <c r="E965"/>
      <c r="F965"/>
      <c r="G965"/>
      <c r="H965"/>
      <c r="I965"/>
      <c r="J965"/>
    </row>
    <row r="966" spans="1:10">
      <c r="A966"/>
      <c r="B966"/>
      <c r="C966"/>
      <c r="D966" s="877"/>
      <c r="E966"/>
      <c r="F966"/>
      <c r="G966"/>
      <c r="H966"/>
      <c r="I966"/>
      <c r="J966"/>
    </row>
    <row r="967" spans="1:10">
      <c r="A967"/>
      <c r="B967"/>
      <c r="C967"/>
      <c r="D967" s="877"/>
      <c r="E967"/>
      <c r="F967"/>
      <c r="G967"/>
      <c r="H967"/>
      <c r="I967"/>
      <c r="J967"/>
    </row>
    <row r="968" spans="1:10">
      <c r="A968"/>
      <c r="B968"/>
      <c r="C968"/>
      <c r="D968" s="877"/>
      <c r="E968"/>
      <c r="F968"/>
      <c r="G968"/>
      <c r="H968"/>
      <c r="I968"/>
      <c r="J968"/>
    </row>
    <row r="969" spans="1:10">
      <c r="A969"/>
      <c r="B969"/>
      <c r="C969"/>
      <c r="D969" s="877"/>
      <c r="E969"/>
      <c r="F969"/>
      <c r="G969"/>
      <c r="H969"/>
      <c r="I969"/>
      <c r="J969"/>
    </row>
    <row r="970" spans="1:10">
      <c r="A970"/>
      <c r="B970"/>
      <c r="C970"/>
      <c r="D970" s="877"/>
      <c r="E970"/>
      <c r="F970"/>
      <c r="G970"/>
      <c r="H970"/>
      <c r="I970"/>
      <c r="J970"/>
    </row>
    <row r="971" spans="1:10">
      <c r="A971"/>
      <c r="B971"/>
      <c r="C971"/>
      <c r="D971" s="877"/>
      <c r="E971"/>
      <c r="F971"/>
      <c r="G971"/>
      <c r="H971"/>
      <c r="I971"/>
      <c r="J971"/>
    </row>
    <row r="972" spans="1:10">
      <c r="A972"/>
      <c r="B972"/>
      <c r="C972"/>
      <c r="D972" s="877"/>
      <c r="E972"/>
      <c r="F972"/>
      <c r="G972"/>
      <c r="H972"/>
      <c r="I972"/>
      <c r="J972"/>
    </row>
    <row r="973" spans="1:10">
      <c r="A973"/>
      <c r="B973"/>
      <c r="C973"/>
      <c r="D973" s="877"/>
      <c r="E973"/>
      <c r="F973"/>
      <c r="G973"/>
      <c r="H973"/>
      <c r="I973"/>
      <c r="J973"/>
    </row>
    <row r="974" spans="1:10">
      <c r="A974"/>
      <c r="B974"/>
      <c r="C974"/>
      <c r="D974" s="877"/>
      <c r="E974"/>
      <c r="F974"/>
      <c r="G974"/>
      <c r="H974"/>
      <c r="I974"/>
      <c r="J974"/>
    </row>
    <row r="975" spans="1:10">
      <c r="A975"/>
      <c r="B975"/>
      <c r="C975"/>
      <c r="D975" s="877"/>
      <c r="E975"/>
      <c r="F975"/>
      <c r="G975"/>
      <c r="H975"/>
      <c r="I975"/>
      <c r="J975"/>
    </row>
    <row r="976" spans="1:10">
      <c r="A976"/>
      <c r="B976"/>
      <c r="C976"/>
      <c r="D976" s="877"/>
      <c r="E976"/>
      <c r="F976"/>
      <c r="G976"/>
      <c r="H976"/>
      <c r="I976"/>
      <c r="J976"/>
    </row>
    <row r="977" spans="1:10">
      <c r="A977"/>
      <c r="B977"/>
      <c r="C977"/>
      <c r="D977" s="877"/>
      <c r="E977"/>
      <c r="F977"/>
      <c r="G977"/>
      <c r="H977"/>
      <c r="I977"/>
      <c r="J977"/>
    </row>
    <row r="978" spans="1:10">
      <c r="A978"/>
      <c r="B978"/>
      <c r="C978"/>
      <c r="D978" s="877"/>
      <c r="E978"/>
      <c r="F978"/>
      <c r="G978"/>
      <c r="H978"/>
      <c r="I978"/>
      <c r="J978"/>
    </row>
    <row r="979" spans="1:10">
      <c r="A979"/>
      <c r="B979"/>
      <c r="C979"/>
      <c r="D979" s="877"/>
      <c r="E979"/>
      <c r="F979"/>
      <c r="G979"/>
      <c r="H979"/>
      <c r="I979"/>
      <c r="J979"/>
    </row>
    <row r="980" spans="1:10">
      <c r="A980"/>
      <c r="B980"/>
      <c r="C980"/>
      <c r="D980" s="877"/>
      <c r="E980"/>
      <c r="F980"/>
      <c r="G980"/>
      <c r="H980"/>
      <c r="I980"/>
      <c r="J980"/>
    </row>
    <row r="981" spans="1:10">
      <c r="A981"/>
      <c r="B981"/>
      <c r="C981"/>
      <c r="D981" s="877"/>
      <c r="E981"/>
      <c r="F981"/>
      <c r="G981"/>
      <c r="H981"/>
      <c r="I981"/>
      <c r="J981"/>
    </row>
    <row r="982" spans="1:10">
      <c r="A982"/>
      <c r="B982"/>
      <c r="C982"/>
      <c r="D982" s="877"/>
      <c r="E982"/>
      <c r="F982"/>
      <c r="G982"/>
      <c r="H982"/>
      <c r="I982"/>
      <c r="J982"/>
    </row>
    <row r="983" spans="1:10">
      <c r="A983"/>
      <c r="B983"/>
      <c r="C983"/>
      <c r="D983" s="877"/>
      <c r="E983"/>
      <c r="F983"/>
      <c r="G983"/>
      <c r="H983"/>
      <c r="I983"/>
      <c r="J983"/>
    </row>
    <row r="984" spans="1:10">
      <c r="A984"/>
      <c r="B984"/>
      <c r="C984"/>
      <c r="D984" s="877"/>
      <c r="E984"/>
      <c r="F984"/>
      <c r="G984"/>
      <c r="H984"/>
      <c r="I984"/>
      <c r="J984"/>
    </row>
    <row r="985" spans="1:10">
      <c r="A985"/>
      <c r="B985"/>
      <c r="C985"/>
      <c r="D985" s="877"/>
      <c r="E985"/>
      <c r="F985"/>
      <c r="G985"/>
      <c r="H985"/>
      <c r="I985"/>
      <c r="J985"/>
    </row>
    <row r="986" spans="1:10">
      <c r="A986"/>
      <c r="B986"/>
      <c r="C986"/>
      <c r="D986" s="877"/>
      <c r="E986"/>
      <c r="F986"/>
      <c r="G986"/>
      <c r="H986"/>
      <c r="I986"/>
      <c r="J986"/>
    </row>
    <row r="987" spans="1:10">
      <c r="A987"/>
      <c r="B987"/>
      <c r="C987"/>
      <c r="D987" s="877"/>
      <c r="E987"/>
      <c r="F987"/>
      <c r="G987"/>
      <c r="H987"/>
      <c r="I987"/>
      <c r="J987"/>
    </row>
    <row r="988" spans="1:10">
      <c r="A988"/>
      <c r="B988"/>
      <c r="C988"/>
      <c r="D988" s="877"/>
      <c r="E988"/>
      <c r="F988"/>
      <c r="G988"/>
      <c r="H988"/>
      <c r="I988"/>
      <c r="J988"/>
    </row>
    <row r="989" spans="1:10">
      <c r="A989"/>
      <c r="B989"/>
      <c r="C989"/>
      <c r="D989" s="877"/>
      <c r="E989"/>
      <c r="F989"/>
      <c r="G989"/>
      <c r="H989"/>
      <c r="I989"/>
      <c r="J989"/>
    </row>
    <row r="990" spans="1:10">
      <c r="A990"/>
      <c r="B990"/>
      <c r="C990"/>
      <c r="D990" s="877"/>
      <c r="E990"/>
      <c r="F990"/>
      <c r="G990"/>
      <c r="H990"/>
      <c r="I990"/>
      <c r="J990"/>
    </row>
    <row r="991" spans="1:10">
      <c r="A991"/>
      <c r="B991"/>
      <c r="C991"/>
      <c r="D991" s="877"/>
      <c r="E991"/>
      <c r="F991"/>
      <c r="G991"/>
      <c r="H991"/>
      <c r="I991"/>
      <c r="J991"/>
    </row>
    <row r="992" spans="1:10">
      <c r="A992"/>
      <c r="B992"/>
      <c r="C992"/>
      <c r="D992" s="877"/>
      <c r="E992"/>
      <c r="F992"/>
      <c r="G992"/>
      <c r="H992"/>
      <c r="I992"/>
      <c r="J992"/>
    </row>
    <row r="993" spans="1:10">
      <c r="A993"/>
      <c r="B993"/>
      <c r="C993"/>
      <c r="D993" s="877"/>
      <c r="E993"/>
      <c r="F993"/>
      <c r="G993"/>
      <c r="H993"/>
      <c r="I993"/>
      <c r="J993"/>
    </row>
    <row r="994" spans="1:10">
      <c r="A994"/>
      <c r="B994"/>
      <c r="C994"/>
      <c r="D994" s="877"/>
      <c r="E994"/>
      <c r="F994"/>
      <c r="G994"/>
      <c r="H994"/>
      <c r="I994"/>
      <c r="J994"/>
    </row>
    <row r="995" spans="1:10">
      <c r="A995"/>
      <c r="B995"/>
      <c r="C995"/>
      <c r="D995" s="877"/>
      <c r="E995"/>
      <c r="F995"/>
      <c r="G995"/>
      <c r="H995"/>
      <c r="I995"/>
      <c r="J995"/>
    </row>
    <row r="996" spans="1:10">
      <c r="A996"/>
      <c r="B996"/>
      <c r="C996"/>
      <c r="D996" s="877"/>
      <c r="E996"/>
      <c r="F996"/>
      <c r="G996"/>
      <c r="H996"/>
      <c r="I996"/>
      <c r="J996"/>
    </row>
    <row r="997" spans="1:10">
      <c r="A997"/>
      <c r="B997"/>
      <c r="C997"/>
      <c r="D997" s="877"/>
      <c r="E997"/>
      <c r="F997"/>
      <c r="G997"/>
      <c r="H997"/>
      <c r="I997"/>
      <c r="J997"/>
    </row>
    <row r="998" spans="1:10">
      <c r="A998"/>
      <c r="B998"/>
      <c r="C998"/>
      <c r="D998" s="877"/>
      <c r="E998"/>
      <c r="F998"/>
      <c r="G998"/>
      <c r="H998"/>
      <c r="I998"/>
      <c r="J998"/>
    </row>
    <row r="999" spans="1:10">
      <c r="A999"/>
      <c r="B999"/>
      <c r="C999"/>
      <c r="D999" s="877"/>
      <c r="E999"/>
      <c r="F999"/>
      <c r="G999"/>
      <c r="H999"/>
      <c r="I999"/>
      <c r="J999"/>
    </row>
    <row r="1000" spans="1:10">
      <c r="A1000"/>
      <c r="B1000"/>
      <c r="C1000"/>
      <c r="D1000" s="877"/>
      <c r="E1000"/>
      <c r="F1000"/>
      <c r="G1000"/>
      <c r="H1000"/>
      <c r="I1000"/>
      <c r="J1000"/>
    </row>
    <row r="1001" spans="1:10">
      <c r="A1001"/>
      <c r="B1001"/>
      <c r="C1001"/>
      <c r="D1001" s="877"/>
      <c r="E1001"/>
      <c r="F1001"/>
      <c r="G1001"/>
      <c r="H1001"/>
      <c r="I1001"/>
      <c r="J1001"/>
    </row>
    <row r="1002" spans="1:10">
      <c r="A1002"/>
      <c r="B1002"/>
      <c r="C1002"/>
      <c r="D1002" s="877"/>
      <c r="E1002"/>
      <c r="F1002"/>
      <c r="G1002"/>
      <c r="H1002"/>
      <c r="I1002"/>
      <c r="J1002"/>
    </row>
    <row r="1003" spans="1:10">
      <c r="A1003"/>
      <c r="B1003"/>
      <c r="C1003"/>
      <c r="D1003" s="877"/>
      <c r="E1003"/>
      <c r="F1003"/>
      <c r="G1003"/>
      <c r="H1003"/>
      <c r="I1003"/>
      <c r="J1003"/>
    </row>
    <row r="1004" spans="1:10">
      <c r="A1004"/>
      <c r="B1004"/>
      <c r="C1004"/>
      <c r="D1004" s="877"/>
      <c r="E1004"/>
      <c r="F1004"/>
      <c r="G1004"/>
      <c r="H1004"/>
      <c r="I1004"/>
      <c r="J1004"/>
    </row>
    <row r="1005" spans="1:10">
      <c r="A1005"/>
      <c r="B1005"/>
      <c r="C1005"/>
      <c r="D1005" s="877"/>
      <c r="E1005"/>
      <c r="F1005"/>
      <c r="G1005"/>
      <c r="H1005"/>
      <c r="I1005"/>
      <c r="J1005"/>
    </row>
    <row r="1006" spans="1:10">
      <c r="A1006"/>
      <c r="B1006"/>
      <c r="C1006"/>
      <c r="D1006" s="877"/>
      <c r="E1006"/>
      <c r="F1006"/>
      <c r="G1006"/>
      <c r="H1006"/>
      <c r="I1006"/>
      <c r="J1006"/>
    </row>
    <row r="1007" spans="1:10">
      <c r="A1007"/>
      <c r="B1007"/>
      <c r="C1007"/>
      <c r="D1007" s="877"/>
      <c r="E1007"/>
      <c r="F1007"/>
      <c r="G1007"/>
      <c r="H1007"/>
      <c r="I1007"/>
      <c r="J1007"/>
    </row>
    <row r="1008" spans="1:10">
      <c r="A1008"/>
      <c r="B1008"/>
      <c r="C1008"/>
      <c r="D1008" s="877"/>
      <c r="E1008"/>
      <c r="F1008"/>
      <c r="G1008"/>
      <c r="H1008"/>
      <c r="I1008"/>
      <c r="J1008"/>
    </row>
    <row r="1009" spans="1:10">
      <c r="A1009"/>
      <c r="B1009"/>
      <c r="C1009"/>
      <c r="D1009" s="877"/>
      <c r="E1009"/>
      <c r="F1009"/>
      <c r="G1009"/>
      <c r="H1009"/>
      <c r="I1009"/>
      <c r="J1009"/>
    </row>
    <row r="1010" spans="1:10">
      <c r="A1010"/>
      <c r="B1010"/>
      <c r="C1010"/>
      <c r="D1010" s="877"/>
      <c r="E1010"/>
      <c r="F1010"/>
      <c r="G1010"/>
      <c r="H1010"/>
      <c r="I1010"/>
      <c r="J1010"/>
    </row>
    <row r="1011" spans="1:10">
      <c r="A1011"/>
      <c r="B1011"/>
      <c r="C1011"/>
      <c r="D1011" s="877"/>
      <c r="E1011"/>
      <c r="F1011"/>
      <c r="G1011"/>
      <c r="H1011"/>
      <c r="I1011"/>
      <c r="J1011"/>
    </row>
    <row r="1012" spans="1:10">
      <c r="A1012"/>
      <c r="B1012"/>
      <c r="C1012"/>
      <c r="D1012" s="877"/>
      <c r="E1012"/>
      <c r="F1012"/>
      <c r="G1012"/>
      <c r="H1012"/>
      <c r="I1012"/>
      <c r="J1012"/>
    </row>
    <row r="1013" spans="1:10">
      <c r="A1013"/>
      <c r="B1013"/>
      <c r="C1013"/>
      <c r="D1013" s="877"/>
      <c r="E1013"/>
      <c r="F1013"/>
      <c r="G1013"/>
      <c r="H1013"/>
      <c r="I1013"/>
      <c r="J1013"/>
    </row>
    <row r="1014" spans="1:10">
      <c r="A1014"/>
      <c r="B1014"/>
      <c r="C1014"/>
      <c r="D1014" s="877"/>
      <c r="E1014"/>
      <c r="F1014"/>
      <c r="G1014"/>
      <c r="H1014"/>
      <c r="I1014"/>
      <c r="J1014"/>
    </row>
    <row r="1015" spans="1:10">
      <c r="A1015"/>
      <c r="B1015"/>
      <c r="C1015"/>
      <c r="D1015" s="877"/>
      <c r="E1015"/>
      <c r="F1015"/>
      <c r="G1015"/>
      <c r="H1015"/>
      <c r="I1015"/>
      <c r="J1015"/>
    </row>
    <row r="1016" spans="1:10">
      <c r="A1016"/>
      <c r="B1016"/>
      <c r="C1016"/>
      <c r="D1016" s="877"/>
      <c r="E1016"/>
      <c r="F1016"/>
      <c r="G1016"/>
      <c r="H1016"/>
      <c r="I1016"/>
      <c r="J1016"/>
    </row>
    <row r="1017" spans="1:10">
      <c r="A1017"/>
      <c r="B1017"/>
      <c r="C1017"/>
      <c r="D1017" s="877"/>
      <c r="E1017"/>
      <c r="F1017"/>
      <c r="G1017"/>
      <c r="H1017"/>
      <c r="I1017"/>
      <c r="J1017"/>
    </row>
    <row r="1018" spans="1:10">
      <c r="A1018"/>
      <c r="B1018"/>
      <c r="C1018"/>
      <c r="D1018" s="877"/>
      <c r="E1018"/>
      <c r="F1018"/>
      <c r="G1018"/>
      <c r="H1018"/>
      <c r="I1018"/>
      <c r="J1018"/>
    </row>
    <row r="1019" spans="1:10">
      <c r="A1019"/>
      <c r="B1019"/>
      <c r="C1019"/>
      <c r="D1019" s="877"/>
      <c r="E1019"/>
      <c r="F1019"/>
      <c r="G1019"/>
      <c r="H1019"/>
      <c r="I1019"/>
      <c r="J1019"/>
    </row>
    <row r="1020" spans="1:10">
      <c r="A1020"/>
      <c r="B1020"/>
      <c r="C1020"/>
      <c r="D1020" s="877"/>
      <c r="E1020"/>
      <c r="F1020"/>
      <c r="G1020"/>
      <c r="H1020"/>
      <c r="I1020"/>
      <c r="J1020"/>
    </row>
    <row r="1021" spans="1:10">
      <c r="A1021"/>
      <c r="B1021"/>
      <c r="C1021"/>
      <c r="D1021" s="877"/>
      <c r="E1021"/>
      <c r="F1021"/>
      <c r="G1021"/>
      <c r="H1021"/>
      <c r="I1021"/>
      <c r="J1021"/>
    </row>
    <row r="1022" spans="1:10">
      <c r="A1022"/>
      <c r="B1022"/>
      <c r="C1022"/>
      <c r="D1022" s="877"/>
      <c r="E1022"/>
      <c r="F1022"/>
      <c r="G1022"/>
      <c r="H1022"/>
      <c r="I1022"/>
      <c r="J1022"/>
    </row>
    <row r="1023" spans="1:10">
      <c r="A1023"/>
      <c r="B1023"/>
      <c r="C1023"/>
      <c r="D1023" s="877"/>
      <c r="E1023"/>
      <c r="F1023"/>
      <c r="G1023"/>
      <c r="H1023"/>
      <c r="I1023"/>
      <c r="J1023"/>
    </row>
    <row r="1024" spans="1:10">
      <c r="A1024"/>
      <c r="B1024"/>
      <c r="C1024"/>
      <c r="D1024" s="877"/>
      <c r="E1024"/>
      <c r="F1024"/>
      <c r="G1024"/>
      <c r="H1024"/>
      <c r="I1024"/>
      <c r="J1024"/>
    </row>
    <row r="1025" spans="1:10">
      <c r="A1025"/>
      <c r="B1025"/>
      <c r="C1025"/>
      <c r="D1025" s="877"/>
      <c r="E1025"/>
      <c r="F1025"/>
      <c r="G1025"/>
      <c r="H1025"/>
      <c r="I1025"/>
      <c r="J1025"/>
    </row>
    <row r="1026" spans="1:10">
      <c r="A1026"/>
      <c r="B1026"/>
      <c r="C1026"/>
      <c r="D1026" s="877"/>
      <c r="E1026"/>
      <c r="F1026"/>
      <c r="G1026"/>
      <c r="H1026"/>
      <c r="I1026"/>
      <c r="J1026"/>
    </row>
    <row r="1027" spans="1:10">
      <c r="A1027"/>
      <c r="B1027"/>
      <c r="C1027"/>
      <c r="D1027" s="877"/>
      <c r="E1027"/>
      <c r="F1027"/>
      <c r="G1027"/>
      <c r="H1027"/>
      <c r="I1027"/>
      <c r="J1027"/>
    </row>
    <row r="1028" spans="1:10">
      <c r="A1028"/>
      <c r="B1028"/>
      <c r="C1028"/>
      <c r="D1028" s="877"/>
      <c r="E1028"/>
      <c r="F1028"/>
      <c r="G1028"/>
      <c r="H1028"/>
      <c r="I1028"/>
      <c r="J1028"/>
    </row>
    <row r="1029" spans="1:10">
      <c r="A1029"/>
      <c r="B1029"/>
      <c r="C1029"/>
      <c r="D1029" s="877"/>
      <c r="E1029"/>
      <c r="F1029"/>
      <c r="G1029"/>
      <c r="H1029"/>
      <c r="I1029"/>
      <c r="J1029"/>
    </row>
    <row r="1030" spans="1:10">
      <c r="A1030"/>
      <c r="B1030"/>
      <c r="C1030"/>
      <c r="D1030" s="877"/>
      <c r="E1030"/>
      <c r="F1030"/>
      <c r="G1030"/>
      <c r="H1030"/>
      <c r="I1030"/>
      <c r="J1030"/>
    </row>
    <row r="1031" spans="1:10">
      <c r="A1031"/>
      <c r="B1031"/>
      <c r="C1031"/>
      <c r="D1031" s="877"/>
      <c r="E1031"/>
      <c r="F1031"/>
      <c r="G1031"/>
      <c r="H1031"/>
      <c r="I1031"/>
      <c r="J1031"/>
    </row>
    <row r="1032" spans="1:10">
      <c r="A1032"/>
      <c r="B1032"/>
      <c r="C1032"/>
      <c r="D1032" s="877"/>
      <c r="E1032"/>
      <c r="F1032"/>
      <c r="G1032"/>
      <c r="H1032"/>
      <c r="I1032"/>
      <c r="J1032"/>
    </row>
    <row r="1033" spans="1:10">
      <c r="A1033"/>
      <c r="B1033"/>
      <c r="C1033"/>
      <c r="D1033" s="877"/>
      <c r="E1033"/>
      <c r="F1033"/>
      <c r="G1033"/>
      <c r="H1033"/>
      <c r="I1033"/>
      <c r="J1033"/>
    </row>
    <row r="1034" spans="1:10">
      <c r="A1034"/>
      <c r="B1034"/>
      <c r="C1034"/>
      <c r="D1034" s="877"/>
      <c r="E1034"/>
      <c r="F1034"/>
      <c r="G1034"/>
      <c r="H1034"/>
      <c r="I1034"/>
      <c r="J1034"/>
    </row>
    <row r="1035" spans="1:10">
      <c r="A1035"/>
      <c r="B1035"/>
      <c r="C1035"/>
      <c r="D1035" s="877"/>
      <c r="E1035"/>
      <c r="F1035"/>
      <c r="G1035"/>
      <c r="H1035"/>
      <c r="I1035"/>
      <c r="J1035"/>
    </row>
    <row r="1036" spans="1:10">
      <c r="A1036"/>
      <c r="B1036"/>
      <c r="C1036"/>
      <c r="D1036" s="877"/>
      <c r="E1036"/>
      <c r="F1036"/>
      <c r="G1036"/>
      <c r="H1036"/>
      <c r="I1036"/>
      <c r="J1036"/>
    </row>
    <row r="1037" spans="1:10">
      <c r="A1037"/>
      <c r="B1037"/>
      <c r="C1037"/>
      <c r="D1037" s="877"/>
      <c r="E1037"/>
      <c r="F1037"/>
      <c r="G1037"/>
      <c r="H1037"/>
      <c r="I1037"/>
      <c r="J1037"/>
    </row>
    <row r="1038" spans="1:10">
      <c r="A1038"/>
      <c r="B1038"/>
      <c r="C1038"/>
      <c r="D1038" s="877"/>
      <c r="E1038"/>
      <c r="F1038"/>
      <c r="G1038"/>
      <c r="H1038"/>
      <c r="I1038"/>
      <c r="J1038"/>
    </row>
    <row r="1039" spans="1:10">
      <c r="A1039"/>
      <c r="B1039"/>
      <c r="C1039"/>
      <c r="D1039" s="877"/>
      <c r="E1039"/>
      <c r="F1039"/>
      <c r="G1039"/>
      <c r="H1039"/>
      <c r="I1039"/>
      <c r="J1039"/>
    </row>
    <row r="1040" spans="1:10">
      <c r="A1040"/>
      <c r="B1040"/>
      <c r="C1040"/>
      <c r="D1040" s="877"/>
      <c r="E1040"/>
      <c r="F1040"/>
      <c r="G1040"/>
      <c r="H1040"/>
      <c r="I1040"/>
      <c r="J1040"/>
    </row>
    <row r="1041" spans="1:10">
      <c r="A1041"/>
      <c r="B1041"/>
      <c r="C1041"/>
      <c r="D1041" s="877"/>
      <c r="E1041"/>
      <c r="F1041"/>
      <c r="G1041"/>
      <c r="H1041"/>
      <c r="I1041"/>
      <c r="J1041"/>
    </row>
    <row r="1042" spans="1:10">
      <c r="A1042"/>
      <c r="B1042"/>
      <c r="C1042"/>
      <c r="D1042" s="877"/>
      <c r="E1042"/>
      <c r="F1042"/>
      <c r="G1042"/>
      <c r="H1042"/>
      <c r="I1042"/>
      <c r="J1042"/>
    </row>
    <row r="1043" spans="1:10">
      <c r="A1043"/>
      <c r="B1043"/>
      <c r="C1043"/>
      <c r="D1043" s="877"/>
      <c r="E1043"/>
      <c r="F1043"/>
      <c r="G1043"/>
      <c r="H1043"/>
      <c r="I1043"/>
      <c r="J1043"/>
    </row>
    <row r="1044" spans="1:10">
      <c r="A1044"/>
      <c r="B1044"/>
      <c r="C1044"/>
      <c r="D1044" s="877"/>
      <c r="E1044"/>
      <c r="F1044"/>
      <c r="G1044"/>
      <c r="H1044"/>
      <c r="I1044"/>
      <c r="J1044"/>
    </row>
    <row r="1045" spans="1:10">
      <c r="A1045"/>
      <c r="B1045"/>
      <c r="C1045"/>
      <c r="D1045" s="877"/>
      <c r="E1045"/>
      <c r="F1045"/>
      <c r="G1045"/>
      <c r="H1045"/>
      <c r="I1045"/>
      <c r="J1045"/>
    </row>
    <row r="1046" spans="1:10">
      <c r="A1046"/>
      <c r="B1046"/>
      <c r="C1046"/>
      <c r="D1046" s="877"/>
      <c r="E1046"/>
      <c r="F1046"/>
      <c r="G1046"/>
      <c r="H1046"/>
      <c r="I1046"/>
      <c r="J1046"/>
    </row>
    <row r="1047" spans="1:10">
      <c r="A1047"/>
      <c r="B1047"/>
      <c r="C1047"/>
      <c r="D1047" s="877"/>
      <c r="E1047"/>
      <c r="F1047"/>
      <c r="G1047"/>
      <c r="H1047"/>
      <c r="I1047"/>
      <c r="J1047"/>
    </row>
    <row r="1048" spans="1:10">
      <c r="A1048"/>
      <c r="B1048"/>
      <c r="C1048"/>
      <c r="D1048" s="877"/>
      <c r="E1048"/>
      <c r="F1048"/>
      <c r="G1048"/>
      <c r="H1048"/>
      <c r="I1048"/>
      <c r="J1048"/>
    </row>
    <row r="1049" spans="1:10">
      <c r="A1049"/>
      <c r="B1049"/>
      <c r="C1049"/>
      <c r="D1049" s="877"/>
      <c r="E1049"/>
      <c r="F1049"/>
      <c r="G1049"/>
      <c r="H1049"/>
      <c r="I1049"/>
      <c r="J1049"/>
    </row>
    <row r="1050" spans="1:10">
      <c r="A1050"/>
      <c r="B1050"/>
      <c r="C1050"/>
      <c r="D1050" s="877"/>
      <c r="E1050"/>
      <c r="F1050"/>
      <c r="G1050"/>
      <c r="H1050"/>
      <c r="I1050"/>
      <c r="J1050"/>
    </row>
    <row r="1051" spans="1:10">
      <c r="A1051"/>
      <c r="B1051"/>
      <c r="C1051"/>
      <c r="D1051" s="877"/>
      <c r="E1051"/>
      <c r="F1051"/>
      <c r="G1051"/>
      <c r="H1051"/>
      <c r="I1051"/>
      <c r="J1051"/>
    </row>
    <row r="1052" spans="1:10">
      <c r="A1052"/>
      <c r="B1052"/>
      <c r="C1052"/>
      <c r="D1052" s="877"/>
      <c r="E1052"/>
      <c r="F1052"/>
      <c r="G1052"/>
      <c r="H1052"/>
      <c r="I1052"/>
      <c r="J1052"/>
    </row>
    <row r="1053" spans="1:10">
      <c r="A1053"/>
      <c r="B1053"/>
      <c r="C1053"/>
      <c r="D1053" s="877"/>
      <c r="E1053"/>
      <c r="F1053"/>
      <c r="G1053"/>
      <c r="H1053"/>
      <c r="I1053"/>
      <c r="J1053"/>
    </row>
    <row r="1054" spans="1:10">
      <c r="A1054"/>
      <c r="B1054"/>
      <c r="C1054"/>
      <c r="D1054" s="877"/>
      <c r="E1054"/>
      <c r="F1054"/>
      <c r="G1054"/>
      <c r="H1054"/>
      <c r="I1054"/>
      <c r="J1054"/>
    </row>
    <row r="1055" spans="1:10">
      <c r="A1055"/>
      <c r="B1055"/>
      <c r="C1055"/>
      <c r="D1055" s="877"/>
      <c r="E1055"/>
      <c r="F1055"/>
      <c r="G1055"/>
      <c r="H1055"/>
      <c r="I1055"/>
      <c r="J1055"/>
    </row>
    <row r="1056" spans="1:10">
      <c r="A1056"/>
      <c r="B1056"/>
      <c r="C1056"/>
      <c r="D1056" s="877"/>
      <c r="E1056"/>
      <c r="F1056"/>
      <c r="G1056"/>
      <c r="H1056"/>
      <c r="I1056"/>
      <c r="J1056"/>
    </row>
    <row r="1057" spans="1:10">
      <c r="A1057"/>
      <c r="B1057"/>
      <c r="C1057"/>
      <c r="D1057" s="877"/>
      <c r="E1057"/>
      <c r="F1057"/>
      <c r="G1057"/>
      <c r="H1057"/>
      <c r="I1057"/>
      <c r="J1057"/>
    </row>
    <row r="1058" spans="1:10">
      <c r="A1058"/>
      <c r="B1058"/>
      <c r="C1058"/>
      <c r="D1058" s="877"/>
      <c r="E1058"/>
      <c r="F1058"/>
      <c r="G1058"/>
      <c r="H1058"/>
      <c r="I1058"/>
      <c r="J1058"/>
    </row>
    <row r="1059" spans="1:10">
      <c r="A1059"/>
      <c r="B1059"/>
      <c r="C1059"/>
      <c r="D1059" s="877"/>
      <c r="E1059"/>
      <c r="F1059"/>
      <c r="G1059"/>
      <c r="H1059"/>
      <c r="I1059"/>
      <c r="J1059"/>
    </row>
    <row r="1060" spans="1:10">
      <c r="A1060"/>
      <c r="B1060"/>
      <c r="C1060"/>
      <c r="D1060" s="877"/>
      <c r="E1060"/>
      <c r="F1060"/>
      <c r="G1060"/>
      <c r="H1060"/>
      <c r="I1060"/>
      <c r="J1060"/>
    </row>
    <row r="1061" spans="1:10">
      <c r="A1061"/>
      <c r="B1061"/>
      <c r="C1061"/>
      <c r="D1061" s="877"/>
      <c r="E1061"/>
      <c r="F1061"/>
      <c r="G1061"/>
      <c r="H1061"/>
      <c r="I1061"/>
      <c r="J1061"/>
    </row>
    <row r="1062" spans="1:10">
      <c r="A1062"/>
      <c r="B1062"/>
      <c r="C1062"/>
      <c r="D1062" s="877"/>
      <c r="E1062"/>
      <c r="F1062"/>
      <c r="G1062"/>
      <c r="H1062"/>
      <c r="I1062"/>
      <c r="J1062"/>
    </row>
    <row r="1063" spans="1:10">
      <c r="A1063"/>
      <c r="B1063"/>
      <c r="C1063"/>
      <c r="D1063" s="877"/>
      <c r="E1063"/>
      <c r="F1063"/>
      <c r="G1063"/>
      <c r="H1063"/>
      <c r="I1063"/>
      <c r="J1063"/>
    </row>
    <row r="1064" spans="1:10">
      <c r="A1064"/>
      <c r="B1064"/>
      <c r="C1064"/>
      <c r="D1064" s="877"/>
      <c r="E1064"/>
      <c r="F1064"/>
      <c r="G1064"/>
      <c r="H1064"/>
      <c r="I1064"/>
      <c r="J1064"/>
    </row>
    <row r="1065" spans="1:10">
      <c r="A1065"/>
      <c r="B1065"/>
      <c r="C1065"/>
      <c r="D1065" s="877"/>
      <c r="E1065"/>
      <c r="F1065"/>
      <c r="G1065"/>
      <c r="H1065"/>
      <c r="I1065"/>
      <c r="J1065"/>
    </row>
    <row r="1066" spans="1:10">
      <c r="A1066"/>
      <c r="B1066"/>
      <c r="C1066"/>
      <c r="D1066" s="877"/>
      <c r="E1066"/>
      <c r="F1066"/>
      <c r="G1066"/>
      <c r="H1066"/>
      <c r="I1066"/>
      <c r="J1066"/>
    </row>
    <row r="1067" spans="1:10">
      <c r="A1067"/>
      <c r="B1067"/>
      <c r="C1067"/>
      <c r="D1067" s="877"/>
      <c r="E1067"/>
      <c r="F1067"/>
      <c r="G1067"/>
      <c r="H1067"/>
      <c r="I1067"/>
      <c r="J1067"/>
    </row>
    <row r="1068" spans="1:10">
      <c r="A1068"/>
      <c r="B1068"/>
      <c r="C1068"/>
      <c r="D1068" s="877"/>
      <c r="E1068"/>
      <c r="F1068"/>
      <c r="G1068"/>
      <c r="H1068"/>
      <c r="I1068"/>
      <c r="J1068"/>
    </row>
    <row r="1069" spans="1:10">
      <c r="A1069"/>
      <c r="B1069"/>
      <c r="C1069"/>
      <c r="D1069" s="877"/>
      <c r="E1069"/>
      <c r="F1069"/>
      <c r="G1069"/>
      <c r="H1069"/>
      <c r="I1069"/>
      <c r="J1069"/>
    </row>
    <row r="1070" spans="1:10">
      <c r="A1070"/>
      <c r="B1070"/>
      <c r="C1070"/>
      <c r="D1070" s="877"/>
      <c r="E1070"/>
      <c r="F1070"/>
      <c r="G1070"/>
      <c r="H1070"/>
      <c r="I1070"/>
      <c r="J1070"/>
    </row>
    <row r="1071" spans="1:10">
      <c r="A1071"/>
      <c r="B1071"/>
      <c r="C1071"/>
      <c r="D1071" s="877"/>
      <c r="E1071"/>
      <c r="F1071"/>
      <c r="G1071"/>
      <c r="H1071"/>
      <c r="I1071"/>
      <c r="J1071"/>
    </row>
    <row r="1072" spans="1:10">
      <c r="A1072"/>
      <c r="B1072"/>
      <c r="C1072"/>
      <c r="D1072" s="877"/>
      <c r="E1072"/>
      <c r="F1072"/>
      <c r="G1072"/>
      <c r="H1072"/>
      <c r="I1072"/>
      <c r="J1072"/>
    </row>
    <row r="1073" spans="1:10">
      <c r="A1073"/>
      <c r="B1073"/>
      <c r="C1073"/>
      <c r="D1073" s="877"/>
      <c r="E1073"/>
      <c r="F1073"/>
      <c r="G1073"/>
      <c r="H1073"/>
      <c r="I1073"/>
      <c r="J1073"/>
    </row>
    <row r="1074" spans="1:10">
      <c r="A1074"/>
      <c r="B1074"/>
      <c r="C1074"/>
      <c r="D1074" s="877"/>
      <c r="E1074"/>
      <c r="F1074"/>
      <c r="G1074"/>
      <c r="H1074"/>
      <c r="I1074"/>
      <c r="J1074"/>
    </row>
    <row r="1075" spans="1:10">
      <c r="A1075"/>
      <c r="B1075"/>
      <c r="C1075"/>
      <c r="D1075" s="877"/>
      <c r="E1075"/>
      <c r="F1075"/>
      <c r="G1075"/>
      <c r="H1075"/>
      <c r="I1075"/>
      <c r="J1075"/>
    </row>
    <row r="1076" spans="1:10">
      <c r="A1076"/>
      <c r="B1076"/>
      <c r="C1076"/>
      <c r="D1076" s="877"/>
      <c r="E1076"/>
      <c r="F1076"/>
      <c r="G1076"/>
      <c r="H1076"/>
      <c r="I1076"/>
      <c r="J1076"/>
    </row>
    <row r="1077" spans="1:10">
      <c r="A1077"/>
      <c r="B1077"/>
      <c r="C1077"/>
      <c r="D1077" s="877"/>
      <c r="E1077"/>
      <c r="F1077"/>
      <c r="G1077"/>
      <c r="H1077"/>
      <c r="I1077"/>
      <c r="J1077"/>
    </row>
    <row r="1078" spans="1:10">
      <c r="A1078"/>
      <c r="B1078"/>
      <c r="C1078"/>
      <c r="D1078" s="877"/>
      <c r="E1078"/>
      <c r="F1078"/>
      <c r="G1078"/>
      <c r="H1078"/>
      <c r="I1078"/>
      <c r="J1078"/>
    </row>
    <row r="1079" spans="1:10">
      <c r="A1079"/>
      <c r="B1079"/>
      <c r="C1079"/>
      <c r="D1079" s="877"/>
      <c r="E1079"/>
      <c r="F1079"/>
      <c r="G1079"/>
      <c r="H1079"/>
      <c r="I1079"/>
      <c r="J1079"/>
    </row>
    <row r="1080" spans="1:10">
      <c r="A1080"/>
      <c r="B1080"/>
      <c r="C1080"/>
      <c r="D1080" s="877"/>
      <c r="E1080"/>
      <c r="F1080"/>
      <c r="G1080"/>
      <c r="H1080"/>
      <c r="I1080"/>
      <c r="J1080"/>
    </row>
    <row r="1081" spans="1:10">
      <c r="A1081"/>
      <c r="B1081"/>
      <c r="C1081"/>
      <c r="D1081" s="877"/>
      <c r="E1081"/>
      <c r="F1081"/>
      <c r="G1081"/>
      <c r="H1081"/>
      <c r="I1081"/>
      <c r="J1081"/>
    </row>
    <row r="1082" spans="1:10">
      <c r="A1082"/>
      <c r="B1082"/>
      <c r="C1082"/>
      <c r="D1082" s="877"/>
      <c r="E1082"/>
      <c r="F1082"/>
      <c r="G1082"/>
      <c r="H1082"/>
      <c r="I1082"/>
      <c r="J1082"/>
    </row>
    <row r="1083" spans="1:10">
      <c r="A1083"/>
      <c r="B1083"/>
      <c r="C1083"/>
      <c r="D1083" s="877"/>
      <c r="E1083"/>
      <c r="F1083"/>
      <c r="G1083"/>
      <c r="H1083"/>
      <c r="I1083"/>
      <c r="J1083"/>
    </row>
    <row r="1084" spans="1:10">
      <c r="A1084"/>
      <c r="B1084"/>
      <c r="C1084"/>
      <c r="D1084" s="877"/>
      <c r="E1084"/>
      <c r="F1084"/>
      <c r="G1084"/>
      <c r="H1084"/>
      <c r="I1084"/>
      <c r="J1084"/>
    </row>
    <row r="1085" spans="1:10">
      <c r="A1085"/>
      <c r="B1085"/>
      <c r="C1085"/>
      <c r="D1085" s="877"/>
      <c r="E1085"/>
      <c r="F1085"/>
      <c r="G1085"/>
      <c r="H1085"/>
      <c r="I1085"/>
      <c r="J1085"/>
    </row>
    <row r="1086" spans="1:10">
      <c r="A1086"/>
      <c r="B1086"/>
      <c r="C1086"/>
      <c r="D1086" s="877"/>
      <c r="E1086"/>
      <c r="F1086"/>
      <c r="G1086"/>
      <c r="H1086"/>
      <c r="I1086"/>
      <c r="J1086"/>
    </row>
    <row r="1087" spans="1:10">
      <c r="A1087"/>
      <c r="B1087"/>
      <c r="C1087"/>
      <c r="D1087" s="877"/>
      <c r="E1087"/>
      <c r="F1087"/>
      <c r="G1087"/>
      <c r="H1087"/>
      <c r="I1087"/>
      <c r="J1087"/>
    </row>
    <row r="1088" spans="1:10">
      <c r="A1088"/>
      <c r="B1088"/>
      <c r="C1088"/>
      <c r="D1088" s="877"/>
      <c r="E1088"/>
      <c r="F1088"/>
      <c r="G1088"/>
      <c r="H1088"/>
      <c r="I1088"/>
      <c r="J1088"/>
    </row>
    <row r="1089" spans="1:10">
      <c r="A1089"/>
      <c r="B1089"/>
      <c r="C1089"/>
      <c r="D1089" s="877"/>
      <c r="E1089"/>
      <c r="F1089"/>
      <c r="G1089"/>
      <c r="H1089"/>
      <c r="I1089"/>
      <c r="J1089"/>
    </row>
    <row r="1090" spans="1:10">
      <c r="A1090"/>
      <c r="B1090"/>
      <c r="C1090"/>
      <c r="D1090" s="877"/>
      <c r="E1090"/>
      <c r="F1090"/>
      <c r="G1090"/>
      <c r="H1090"/>
      <c r="I1090"/>
      <c r="J1090"/>
    </row>
    <row r="1091" spans="1:10">
      <c r="A1091"/>
      <c r="B1091"/>
      <c r="C1091"/>
      <c r="D1091" s="877"/>
      <c r="E1091"/>
      <c r="F1091"/>
      <c r="G1091"/>
      <c r="H1091"/>
      <c r="I1091"/>
      <c r="J1091"/>
    </row>
    <row r="1092" spans="1:10">
      <c r="A1092"/>
      <c r="B1092"/>
      <c r="C1092"/>
      <c r="D1092" s="877"/>
      <c r="E1092"/>
      <c r="F1092"/>
      <c r="G1092"/>
      <c r="H1092"/>
      <c r="I1092"/>
      <c r="J1092"/>
    </row>
    <row r="1093" spans="1:10">
      <c r="A1093"/>
      <c r="B1093"/>
      <c r="C1093"/>
      <c r="D1093" s="877"/>
      <c r="E1093"/>
      <c r="F1093"/>
      <c r="G1093"/>
      <c r="H1093"/>
      <c r="I1093"/>
      <c r="J1093"/>
    </row>
    <row r="1094" spans="1:10">
      <c r="A1094"/>
      <c r="B1094"/>
      <c r="C1094"/>
      <c r="D1094" s="877"/>
      <c r="E1094"/>
      <c r="F1094"/>
      <c r="G1094"/>
      <c r="H1094"/>
      <c r="I1094"/>
      <c r="J1094"/>
    </row>
    <row r="1095" spans="1:10">
      <c r="A1095"/>
      <c r="B1095"/>
      <c r="C1095"/>
      <c r="D1095" s="877"/>
      <c r="E1095"/>
      <c r="F1095"/>
      <c r="G1095"/>
      <c r="H1095"/>
      <c r="I1095"/>
      <c r="J1095"/>
    </row>
    <row r="1096" spans="1:10">
      <c r="A1096"/>
      <c r="B1096"/>
      <c r="C1096"/>
      <c r="D1096" s="877"/>
      <c r="E1096"/>
      <c r="F1096"/>
      <c r="G1096"/>
      <c r="H1096"/>
      <c r="I1096"/>
      <c r="J1096"/>
    </row>
    <row r="1097" spans="1:10">
      <c r="A1097"/>
      <c r="B1097"/>
      <c r="C1097"/>
      <c r="D1097" s="877"/>
      <c r="E1097"/>
      <c r="F1097"/>
      <c r="G1097"/>
      <c r="H1097"/>
      <c r="I1097"/>
      <c r="J1097"/>
    </row>
    <row r="1098" spans="1:10">
      <c r="A1098"/>
      <c r="B1098"/>
      <c r="C1098"/>
      <c r="D1098" s="877"/>
      <c r="E1098"/>
      <c r="F1098"/>
      <c r="G1098"/>
      <c r="H1098"/>
      <c r="I1098"/>
      <c r="J1098"/>
    </row>
    <row r="1099" spans="1:10">
      <c r="A1099"/>
      <c r="B1099"/>
      <c r="C1099"/>
      <c r="D1099" s="877"/>
      <c r="E1099"/>
      <c r="F1099"/>
      <c r="G1099"/>
      <c r="H1099"/>
      <c r="I1099"/>
      <c r="J1099"/>
    </row>
    <row r="1100" spans="1:10">
      <c r="A1100"/>
      <c r="B1100"/>
      <c r="C1100"/>
      <c r="D1100" s="877"/>
      <c r="E1100"/>
      <c r="F1100"/>
      <c r="G1100"/>
      <c r="H1100"/>
      <c r="I1100"/>
      <c r="J1100"/>
    </row>
    <row r="1101" spans="1:10">
      <c r="A1101"/>
      <c r="B1101"/>
      <c r="C1101"/>
      <c r="D1101" s="877"/>
      <c r="E1101"/>
      <c r="F1101"/>
      <c r="G1101"/>
      <c r="H1101"/>
      <c r="I1101"/>
      <c r="J1101"/>
    </row>
    <row r="1102" spans="1:10">
      <c r="A1102"/>
      <c r="B1102"/>
      <c r="C1102"/>
      <c r="D1102" s="877"/>
      <c r="E1102"/>
      <c r="F1102"/>
      <c r="G1102"/>
      <c r="H1102"/>
      <c r="I1102"/>
      <c r="J1102"/>
    </row>
    <row r="1103" spans="1:10">
      <c r="A1103"/>
      <c r="B1103"/>
      <c r="C1103"/>
      <c r="D1103" s="877"/>
      <c r="E1103"/>
      <c r="F1103"/>
      <c r="G1103"/>
      <c r="H1103"/>
      <c r="I1103"/>
      <c r="J1103"/>
    </row>
    <row r="1104" spans="1:10">
      <c r="A1104"/>
      <c r="B1104"/>
      <c r="C1104"/>
      <c r="D1104" s="877"/>
      <c r="E1104"/>
      <c r="F1104"/>
      <c r="G1104"/>
      <c r="H1104"/>
      <c r="I1104"/>
      <c r="J1104"/>
    </row>
    <row r="1105" spans="1:10">
      <c r="A1105"/>
      <c r="B1105"/>
      <c r="C1105"/>
      <c r="D1105" s="877"/>
      <c r="E1105"/>
      <c r="F1105"/>
      <c r="G1105"/>
      <c r="H1105"/>
      <c r="I1105"/>
      <c r="J1105"/>
    </row>
    <row r="1106" spans="1:10">
      <c r="A1106"/>
      <c r="B1106"/>
      <c r="C1106"/>
      <c r="D1106" s="877"/>
      <c r="E1106"/>
      <c r="F1106"/>
      <c r="G1106"/>
      <c r="H1106"/>
      <c r="I1106"/>
      <c r="J1106"/>
    </row>
    <row r="1107" spans="1:10">
      <c r="A1107"/>
      <c r="B1107"/>
      <c r="C1107"/>
      <c r="D1107" s="877"/>
      <c r="E1107"/>
      <c r="F1107"/>
      <c r="G1107"/>
      <c r="H1107"/>
      <c r="I1107"/>
      <c r="J1107"/>
    </row>
    <row r="1108" spans="1:10">
      <c r="A1108"/>
      <c r="B1108"/>
      <c r="C1108"/>
      <c r="D1108" s="877"/>
      <c r="E1108"/>
      <c r="F1108"/>
      <c r="G1108"/>
      <c r="H1108"/>
      <c r="I1108"/>
      <c r="J1108"/>
    </row>
    <row r="1109" spans="1:10">
      <c r="A1109"/>
      <c r="B1109"/>
      <c r="C1109"/>
      <c r="D1109" s="877"/>
      <c r="E1109"/>
      <c r="F1109"/>
      <c r="G1109"/>
      <c r="H1109"/>
      <c r="I1109"/>
      <c r="J1109"/>
    </row>
    <row r="1110" spans="1:10">
      <c r="A1110"/>
      <c r="B1110"/>
      <c r="C1110"/>
      <c r="D1110" s="877"/>
      <c r="E1110"/>
      <c r="F1110"/>
      <c r="G1110"/>
      <c r="H1110"/>
      <c r="I1110"/>
      <c r="J1110"/>
    </row>
    <row r="1111" spans="1:10">
      <c r="A1111"/>
      <c r="B1111"/>
      <c r="C1111"/>
      <c r="D1111" s="877"/>
      <c r="E1111"/>
      <c r="F1111"/>
      <c r="G1111"/>
      <c r="H1111"/>
      <c r="I1111"/>
      <c r="J1111"/>
    </row>
    <row r="1112" spans="1:10">
      <c r="A1112"/>
      <c r="B1112"/>
      <c r="C1112"/>
      <c r="D1112" s="877"/>
      <c r="E1112"/>
      <c r="F1112"/>
      <c r="G1112"/>
      <c r="H1112"/>
      <c r="I1112"/>
      <c r="J1112"/>
    </row>
    <row r="1113" spans="1:10">
      <c r="A1113"/>
      <c r="B1113"/>
      <c r="C1113"/>
      <c r="D1113" s="877"/>
      <c r="E1113"/>
      <c r="F1113"/>
      <c r="G1113"/>
      <c r="H1113"/>
      <c r="I1113"/>
      <c r="J1113"/>
    </row>
    <row r="1114" spans="1:10">
      <c r="A1114"/>
      <c r="B1114"/>
      <c r="C1114"/>
      <c r="D1114" s="877"/>
      <c r="E1114"/>
      <c r="F1114"/>
      <c r="G1114"/>
      <c r="H1114"/>
      <c r="I1114"/>
      <c r="J1114"/>
    </row>
    <row r="1115" spans="1:10">
      <c r="A1115"/>
      <c r="B1115"/>
      <c r="C1115"/>
      <c r="D1115" s="877"/>
      <c r="E1115"/>
      <c r="F1115"/>
      <c r="G1115"/>
      <c r="H1115"/>
      <c r="I1115"/>
      <c r="J1115"/>
    </row>
    <row r="1116" spans="1:10">
      <c r="A1116"/>
      <c r="B1116"/>
      <c r="C1116"/>
      <c r="D1116" s="877"/>
      <c r="E1116"/>
      <c r="F1116"/>
      <c r="G1116"/>
      <c r="H1116"/>
      <c r="I1116"/>
      <c r="J1116"/>
    </row>
    <row r="1117" spans="1:10">
      <c r="A1117"/>
      <c r="B1117"/>
      <c r="C1117"/>
      <c r="D1117" s="877"/>
      <c r="E1117"/>
      <c r="F1117"/>
      <c r="G1117"/>
      <c r="H1117"/>
      <c r="I1117"/>
      <c r="J1117"/>
    </row>
    <row r="1118" spans="1:10">
      <c r="A1118"/>
      <c r="B1118"/>
      <c r="C1118"/>
      <c r="D1118" s="877"/>
      <c r="E1118"/>
      <c r="F1118"/>
      <c r="G1118"/>
      <c r="H1118"/>
      <c r="I1118"/>
      <c r="J1118"/>
    </row>
    <row r="1119" spans="1:10">
      <c r="A1119"/>
      <c r="B1119"/>
      <c r="C1119"/>
      <c r="D1119" s="877"/>
      <c r="E1119"/>
      <c r="F1119"/>
      <c r="G1119"/>
      <c r="H1119"/>
      <c r="I1119"/>
      <c r="J1119"/>
    </row>
    <row r="1120" spans="1:10">
      <c r="A1120"/>
      <c r="B1120"/>
      <c r="C1120"/>
      <c r="D1120" s="877"/>
      <c r="E1120"/>
      <c r="F1120"/>
      <c r="G1120"/>
      <c r="H1120"/>
      <c r="I1120"/>
      <c r="J1120"/>
    </row>
    <row r="1121" spans="1:10">
      <c r="A1121"/>
      <c r="B1121"/>
      <c r="C1121"/>
      <c r="D1121" s="877"/>
      <c r="E1121"/>
      <c r="F1121"/>
      <c r="G1121"/>
      <c r="H1121"/>
      <c r="I1121"/>
      <c r="J1121"/>
    </row>
    <row r="1122" spans="1:10">
      <c r="A1122"/>
      <c r="B1122"/>
      <c r="C1122"/>
      <c r="D1122" s="877"/>
      <c r="E1122"/>
      <c r="F1122"/>
      <c r="G1122"/>
      <c r="H1122"/>
      <c r="I1122"/>
      <c r="J1122"/>
    </row>
    <row r="1123" spans="1:10">
      <c r="A1123"/>
      <c r="B1123"/>
      <c r="C1123"/>
      <c r="D1123" s="877"/>
      <c r="E1123"/>
      <c r="F1123"/>
      <c r="G1123"/>
      <c r="H1123"/>
      <c r="I1123"/>
      <c r="J1123"/>
    </row>
    <row r="1124" spans="1:10">
      <c r="A1124"/>
      <c r="B1124"/>
      <c r="C1124"/>
      <c r="D1124" s="877"/>
      <c r="E1124"/>
      <c r="F1124"/>
      <c r="G1124"/>
      <c r="H1124"/>
      <c r="I1124"/>
      <c r="J1124"/>
    </row>
    <row r="1125" spans="1:10">
      <c r="A1125"/>
      <c r="B1125"/>
      <c r="C1125"/>
      <c r="D1125" s="877"/>
      <c r="E1125"/>
      <c r="F1125"/>
      <c r="G1125"/>
      <c r="H1125"/>
      <c r="I1125"/>
      <c r="J1125"/>
    </row>
    <row r="1126" spans="1:10">
      <c r="A1126"/>
      <c r="B1126"/>
      <c r="C1126"/>
      <c r="D1126" s="877"/>
      <c r="E1126"/>
      <c r="F1126"/>
      <c r="G1126"/>
      <c r="H1126"/>
      <c r="I1126"/>
      <c r="J1126"/>
    </row>
    <row r="1127" spans="1:10">
      <c r="A1127"/>
      <c r="B1127"/>
      <c r="C1127"/>
      <c r="D1127" s="877"/>
      <c r="E1127"/>
      <c r="F1127"/>
      <c r="G1127"/>
      <c r="H1127"/>
      <c r="I1127"/>
      <c r="J1127"/>
    </row>
    <row r="1128" spans="1:10">
      <c r="A1128"/>
      <c r="B1128"/>
      <c r="C1128"/>
      <c r="D1128" s="877"/>
      <c r="E1128"/>
      <c r="F1128"/>
      <c r="G1128"/>
      <c r="H1128"/>
      <c r="I1128"/>
      <c r="J1128"/>
    </row>
    <row r="1129" spans="1:10">
      <c r="A1129"/>
      <c r="B1129"/>
      <c r="C1129"/>
      <c r="D1129" s="877"/>
      <c r="E1129"/>
      <c r="F1129"/>
      <c r="G1129"/>
      <c r="H1129"/>
      <c r="I1129"/>
      <c r="J1129"/>
    </row>
    <row r="1130" spans="1:10">
      <c r="A1130"/>
      <c r="B1130"/>
      <c r="C1130"/>
      <c r="D1130" s="877"/>
      <c r="E1130"/>
      <c r="F1130"/>
      <c r="G1130"/>
      <c r="H1130"/>
      <c r="I1130"/>
      <c r="J1130"/>
    </row>
    <row r="1131" spans="1:10">
      <c r="A1131"/>
      <c r="B1131"/>
      <c r="C1131"/>
      <c r="D1131" s="877"/>
      <c r="E1131"/>
      <c r="F1131"/>
      <c r="G1131"/>
      <c r="H1131"/>
      <c r="I1131"/>
      <c r="J1131"/>
    </row>
    <row r="1132" spans="1:10">
      <c r="A1132"/>
      <c r="B1132"/>
      <c r="C1132"/>
      <c r="D1132" s="877"/>
      <c r="E1132"/>
      <c r="F1132"/>
      <c r="G1132"/>
      <c r="H1132"/>
      <c r="I1132"/>
      <c r="J1132"/>
    </row>
    <row r="1133" spans="1:10">
      <c r="A1133"/>
      <c r="B1133"/>
      <c r="C1133"/>
      <c r="D1133" s="877"/>
      <c r="E1133"/>
      <c r="F1133"/>
      <c r="G1133"/>
      <c r="H1133"/>
      <c r="I1133"/>
      <c r="J1133"/>
    </row>
    <row r="1134" spans="1:10">
      <c r="A1134"/>
      <c r="B1134"/>
      <c r="C1134"/>
      <c r="D1134" s="877"/>
      <c r="E1134"/>
      <c r="F1134"/>
      <c r="G1134"/>
      <c r="H1134"/>
      <c r="I1134"/>
      <c r="J1134"/>
    </row>
    <row r="1135" spans="1:10">
      <c r="A1135"/>
      <c r="B1135"/>
      <c r="C1135"/>
      <c r="D1135" s="877"/>
      <c r="E1135"/>
      <c r="F1135"/>
      <c r="G1135"/>
      <c r="H1135"/>
      <c r="I1135"/>
      <c r="J1135"/>
    </row>
    <row r="1136" spans="1:10">
      <c r="A1136"/>
      <c r="B1136"/>
      <c r="C1136"/>
      <c r="D1136" s="877"/>
      <c r="E1136"/>
      <c r="F1136"/>
      <c r="G1136"/>
      <c r="H1136"/>
      <c r="I1136"/>
      <c r="J1136"/>
    </row>
    <row r="1137" spans="1:10">
      <c r="A1137"/>
      <c r="B1137"/>
      <c r="C1137"/>
      <c r="D1137" s="877"/>
      <c r="E1137"/>
      <c r="F1137"/>
      <c r="G1137"/>
      <c r="H1137"/>
      <c r="I1137"/>
      <c r="J1137"/>
    </row>
    <row r="1138" spans="1:10">
      <c r="A1138"/>
      <c r="B1138"/>
      <c r="C1138"/>
      <c r="D1138" s="877"/>
      <c r="E1138"/>
      <c r="F1138"/>
      <c r="G1138"/>
      <c r="H1138"/>
      <c r="I1138"/>
      <c r="J1138"/>
    </row>
    <row r="1139" spans="1:10">
      <c r="A1139"/>
      <c r="B1139"/>
      <c r="C1139"/>
      <c r="D1139" s="877"/>
      <c r="E1139"/>
      <c r="F1139"/>
      <c r="G1139"/>
      <c r="H1139"/>
      <c r="I1139"/>
      <c r="J1139"/>
    </row>
    <row r="1140" spans="1:10">
      <c r="A1140"/>
      <c r="B1140"/>
      <c r="C1140"/>
      <c r="D1140" s="877"/>
      <c r="E1140"/>
      <c r="F1140"/>
      <c r="G1140"/>
      <c r="H1140"/>
      <c r="I1140"/>
      <c r="J1140"/>
    </row>
    <row r="1141" spans="1:10">
      <c r="A1141"/>
      <c r="B1141"/>
      <c r="C1141"/>
      <c r="D1141" s="877"/>
      <c r="E1141"/>
      <c r="F1141"/>
      <c r="G1141"/>
      <c r="H1141"/>
      <c r="I1141"/>
      <c r="J1141"/>
    </row>
    <row r="1142" spans="1:10">
      <c r="A1142"/>
      <c r="B1142"/>
      <c r="C1142"/>
      <c r="D1142" s="877"/>
      <c r="E1142"/>
      <c r="F1142"/>
      <c r="G1142"/>
      <c r="H1142"/>
      <c r="I1142"/>
      <c r="J1142"/>
    </row>
    <row r="1143" spans="1:10">
      <c r="A1143"/>
      <c r="B1143"/>
      <c r="C1143"/>
      <c r="D1143" s="877"/>
      <c r="E1143"/>
      <c r="F1143"/>
      <c r="G1143"/>
      <c r="H1143"/>
      <c r="I1143"/>
      <c r="J1143"/>
    </row>
    <row r="1144" spans="1:10">
      <c r="A1144"/>
      <c r="B1144"/>
      <c r="C1144"/>
      <c r="D1144" s="877"/>
      <c r="E1144"/>
      <c r="F1144"/>
      <c r="G1144"/>
      <c r="H1144"/>
      <c r="I1144"/>
      <c r="J1144"/>
    </row>
    <row r="1145" spans="1:10">
      <c r="A1145"/>
      <c r="B1145"/>
      <c r="C1145"/>
      <c r="D1145" s="877"/>
      <c r="E1145"/>
      <c r="F1145"/>
      <c r="G1145"/>
      <c r="H1145"/>
      <c r="I1145"/>
      <c r="J1145"/>
    </row>
    <row r="1146" spans="1:10">
      <c r="A1146"/>
      <c r="B1146"/>
      <c r="C1146"/>
      <c r="D1146" s="877"/>
      <c r="E1146"/>
      <c r="F1146"/>
      <c r="G1146"/>
      <c r="H1146"/>
      <c r="I1146"/>
      <c r="J1146"/>
    </row>
    <row r="1147" spans="1:10">
      <c r="A1147"/>
      <c r="B1147"/>
      <c r="C1147"/>
      <c r="D1147" s="877"/>
      <c r="E1147"/>
      <c r="F1147"/>
      <c r="G1147"/>
      <c r="H1147"/>
      <c r="I1147"/>
      <c r="J1147"/>
    </row>
    <row r="1148" spans="1:10">
      <c r="A1148"/>
      <c r="B1148"/>
      <c r="C1148"/>
      <c r="D1148" s="877"/>
      <c r="E1148"/>
      <c r="F1148"/>
      <c r="G1148"/>
      <c r="H1148"/>
      <c r="I1148"/>
      <c r="J1148"/>
    </row>
    <row r="1149" spans="1:10">
      <c r="A1149"/>
      <c r="B1149"/>
      <c r="C1149"/>
      <c r="D1149" s="877"/>
      <c r="E1149"/>
      <c r="F1149"/>
      <c r="G1149"/>
      <c r="H1149"/>
      <c r="I1149"/>
      <c r="J1149"/>
    </row>
    <row r="1150" spans="1:10">
      <c r="A1150"/>
      <c r="B1150"/>
      <c r="C1150"/>
      <c r="D1150" s="877"/>
      <c r="E1150"/>
      <c r="F1150"/>
      <c r="G1150"/>
      <c r="H1150"/>
      <c r="I1150"/>
      <c r="J1150"/>
    </row>
    <row r="1151" spans="1:10">
      <c r="A1151"/>
      <c r="B1151"/>
      <c r="C1151"/>
      <c r="D1151" s="877"/>
      <c r="E1151"/>
      <c r="F1151"/>
      <c r="G1151"/>
      <c r="H1151"/>
      <c r="I1151"/>
      <c r="J1151"/>
    </row>
    <row r="1152" spans="1:10">
      <c r="A1152"/>
      <c r="B1152"/>
      <c r="C1152"/>
      <c r="D1152" s="877"/>
      <c r="E1152"/>
      <c r="F1152"/>
      <c r="G1152"/>
      <c r="H1152"/>
      <c r="I1152"/>
      <c r="J1152"/>
    </row>
    <row r="1153" spans="1:10">
      <c r="A1153"/>
      <c r="B1153"/>
      <c r="C1153"/>
      <c r="D1153" s="877"/>
      <c r="E1153"/>
      <c r="F1153"/>
      <c r="G1153"/>
      <c r="H1153"/>
      <c r="I1153"/>
      <c r="J1153"/>
    </row>
    <row r="1154" spans="1:10">
      <c r="A1154"/>
      <c r="B1154"/>
      <c r="C1154"/>
      <c r="D1154" s="877"/>
      <c r="E1154"/>
      <c r="F1154"/>
      <c r="G1154"/>
      <c r="H1154"/>
      <c r="I1154"/>
      <c r="J1154"/>
    </row>
    <row r="1155" spans="1:10">
      <c r="A1155"/>
      <c r="B1155"/>
      <c r="C1155"/>
      <c r="D1155" s="877"/>
      <c r="E1155"/>
      <c r="F1155"/>
      <c r="G1155"/>
      <c r="H1155"/>
      <c r="I1155"/>
      <c r="J1155"/>
    </row>
    <row r="1156" spans="1:10">
      <c r="A1156"/>
      <c r="B1156"/>
      <c r="C1156"/>
      <c r="D1156" s="877"/>
      <c r="E1156"/>
      <c r="F1156"/>
      <c r="G1156"/>
      <c r="H1156"/>
      <c r="I1156"/>
      <c r="J1156"/>
    </row>
    <row r="1157" spans="1:10">
      <c r="A1157"/>
      <c r="B1157"/>
      <c r="C1157"/>
      <c r="D1157" s="877"/>
      <c r="E1157"/>
      <c r="F1157"/>
      <c r="G1157"/>
      <c r="H1157"/>
      <c r="I1157"/>
      <c r="J1157"/>
    </row>
    <row r="1158" spans="1:10">
      <c r="A1158"/>
      <c r="B1158"/>
      <c r="C1158"/>
      <c r="D1158" s="877"/>
      <c r="E1158"/>
      <c r="F1158"/>
      <c r="G1158"/>
      <c r="H1158"/>
      <c r="I1158"/>
      <c r="J1158"/>
    </row>
    <row r="1159" spans="1:10">
      <c r="A1159"/>
      <c r="B1159"/>
      <c r="C1159"/>
      <c r="D1159" s="877"/>
      <c r="E1159"/>
      <c r="F1159"/>
      <c r="G1159"/>
      <c r="H1159"/>
      <c r="I1159"/>
      <c r="J1159"/>
    </row>
    <row r="1160" spans="1:10">
      <c r="A1160"/>
      <c r="B1160"/>
      <c r="C1160"/>
      <c r="D1160" s="877"/>
      <c r="E1160"/>
      <c r="F1160"/>
      <c r="G1160"/>
      <c r="H1160"/>
      <c r="I1160"/>
      <c r="J1160"/>
    </row>
    <row r="1161" spans="1:10">
      <c r="A1161"/>
      <c r="B1161"/>
      <c r="C1161"/>
      <c r="D1161" s="877"/>
      <c r="E1161"/>
      <c r="F1161"/>
      <c r="G1161"/>
      <c r="H1161"/>
      <c r="I1161"/>
      <c r="J1161"/>
    </row>
    <row r="1162" spans="1:10">
      <c r="A1162"/>
      <c r="B1162"/>
      <c r="C1162"/>
      <c r="D1162" s="877"/>
      <c r="E1162"/>
      <c r="F1162"/>
      <c r="G1162"/>
      <c r="H1162"/>
      <c r="I1162"/>
      <c r="J1162"/>
    </row>
    <row r="1163" spans="1:10">
      <c r="A1163"/>
      <c r="B1163"/>
      <c r="C1163"/>
      <c r="D1163" s="877"/>
      <c r="E1163"/>
      <c r="F1163"/>
      <c r="G1163"/>
      <c r="H1163"/>
      <c r="I1163"/>
      <c r="J1163"/>
    </row>
    <row r="1164" spans="1:10">
      <c r="A1164"/>
      <c r="B1164"/>
      <c r="C1164"/>
      <c r="D1164" s="877"/>
      <c r="E1164"/>
      <c r="F1164"/>
      <c r="G1164"/>
      <c r="H1164"/>
      <c r="I1164"/>
      <c r="J1164"/>
    </row>
    <row r="1165" spans="1:10">
      <c r="A1165"/>
      <c r="B1165"/>
      <c r="C1165"/>
      <c r="D1165" s="877"/>
      <c r="E1165"/>
      <c r="F1165"/>
      <c r="G1165"/>
      <c r="H1165"/>
      <c r="I1165"/>
      <c r="J1165"/>
    </row>
    <row r="1166" spans="1:10">
      <c r="A1166"/>
      <c r="B1166"/>
      <c r="C1166"/>
      <c r="D1166" s="877"/>
      <c r="E1166"/>
      <c r="F1166"/>
      <c r="G1166"/>
      <c r="H1166"/>
      <c r="I1166"/>
      <c r="J1166"/>
    </row>
    <row r="1167" spans="1:10">
      <c r="A1167"/>
      <c r="B1167"/>
      <c r="C1167"/>
      <c r="D1167" s="877"/>
      <c r="E1167"/>
      <c r="F1167"/>
      <c r="G1167"/>
      <c r="H1167"/>
      <c r="I1167"/>
      <c r="J1167"/>
    </row>
    <row r="1168" spans="1:10">
      <c r="A1168"/>
      <c r="B1168"/>
      <c r="C1168"/>
      <c r="D1168" s="877"/>
      <c r="E1168"/>
      <c r="F1168"/>
      <c r="G1168"/>
      <c r="H1168"/>
      <c r="I1168"/>
      <c r="J1168"/>
    </row>
    <row r="1169" spans="1:10">
      <c r="A1169"/>
      <c r="B1169"/>
      <c r="C1169"/>
      <c r="D1169" s="877"/>
      <c r="E1169"/>
      <c r="F1169"/>
      <c r="G1169"/>
      <c r="H1169"/>
      <c r="I1169"/>
      <c r="J1169"/>
    </row>
    <row r="1170" spans="1:10">
      <c r="A1170"/>
      <c r="B1170"/>
      <c r="C1170"/>
      <c r="D1170" s="877"/>
      <c r="E1170"/>
      <c r="F1170"/>
      <c r="G1170"/>
      <c r="H1170"/>
      <c r="I1170"/>
      <c r="J1170"/>
    </row>
    <row r="1171" spans="1:10">
      <c r="A1171"/>
      <c r="B1171"/>
      <c r="C1171"/>
      <c r="D1171" s="877"/>
      <c r="E1171"/>
      <c r="F1171"/>
      <c r="G1171"/>
      <c r="H1171"/>
      <c r="I1171"/>
      <c r="J1171"/>
    </row>
    <row r="1172" spans="1:10">
      <c r="A1172"/>
      <c r="B1172"/>
      <c r="C1172"/>
      <c r="D1172" s="877"/>
      <c r="E1172"/>
      <c r="F1172"/>
      <c r="G1172"/>
      <c r="H1172"/>
      <c r="I1172"/>
      <c r="J1172"/>
    </row>
    <row r="1173" spans="1:10">
      <c r="A1173"/>
      <c r="B1173"/>
      <c r="C1173"/>
      <c r="D1173" s="877"/>
      <c r="E1173"/>
      <c r="F1173"/>
      <c r="G1173"/>
      <c r="H1173"/>
      <c r="I1173"/>
      <c r="J1173"/>
    </row>
    <row r="1174" spans="1:10">
      <c r="A1174"/>
      <c r="B1174"/>
      <c r="C1174"/>
      <c r="D1174" s="877"/>
      <c r="E1174"/>
      <c r="F1174"/>
      <c r="G1174"/>
      <c r="H1174"/>
      <c r="I1174"/>
      <c r="J1174"/>
    </row>
    <row r="1175" spans="1:10">
      <c r="A1175"/>
      <c r="B1175"/>
      <c r="C1175"/>
      <c r="D1175" s="877"/>
      <c r="E1175"/>
      <c r="F1175"/>
      <c r="G1175"/>
      <c r="H1175"/>
      <c r="I1175"/>
      <c r="J1175"/>
    </row>
    <row r="1176" spans="1:10">
      <c r="A1176"/>
      <c r="B1176"/>
      <c r="C1176"/>
      <c r="D1176" s="877"/>
      <c r="E1176"/>
      <c r="F1176"/>
      <c r="G1176"/>
      <c r="H1176"/>
      <c r="I1176"/>
      <c r="J1176"/>
    </row>
    <row r="1177" spans="1:10">
      <c r="A1177"/>
      <c r="B1177"/>
      <c r="C1177"/>
      <c r="D1177" s="877"/>
      <c r="E1177"/>
      <c r="F1177"/>
      <c r="G1177"/>
      <c r="H1177"/>
      <c r="I1177"/>
      <c r="J1177"/>
    </row>
    <row r="1178" spans="1:10">
      <c r="A1178"/>
      <c r="B1178"/>
      <c r="C1178"/>
      <c r="D1178" s="877"/>
      <c r="E1178"/>
      <c r="F1178"/>
      <c r="G1178"/>
      <c r="H1178"/>
      <c r="I1178"/>
      <c r="J1178"/>
    </row>
    <row r="1179" spans="1:10">
      <c r="A1179"/>
      <c r="B1179"/>
      <c r="C1179"/>
      <c r="D1179" s="877"/>
      <c r="E1179"/>
      <c r="F1179"/>
      <c r="G1179"/>
      <c r="H1179"/>
      <c r="I1179"/>
      <c r="J1179"/>
    </row>
    <row r="1180" spans="1:10">
      <c r="A1180"/>
      <c r="B1180"/>
      <c r="C1180"/>
      <c r="D1180" s="877"/>
      <c r="E1180"/>
      <c r="F1180"/>
      <c r="G1180"/>
      <c r="H1180"/>
      <c r="I1180"/>
      <c r="J1180"/>
    </row>
    <row r="1181" spans="1:10">
      <c r="A1181"/>
      <c r="B1181"/>
      <c r="C1181"/>
      <c r="D1181" s="877"/>
      <c r="E1181"/>
      <c r="F1181"/>
      <c r="G1181"/>
      <c r="H1181"/>
      <c r="I1181"/>
      <c r="J1181"/>
    </row>
    <row r="1182" spans="1:10">
      <c r="A1182"/>
      <c r="B1182"/>
      <c r="C1182"/>
      <c r="D1182" s="877"/>
      <c r="E1182"/>
      <c r="F1182"/>
      <c r="G1182"/>
      <c r="H1182"/>
      <c r="I1182"/>
      <c r="J1182"/>
    </row>
    <row r="1183" spans="1:10">
      <c r="A1183"/>
      <c r="B1183"/>
      <c r="C1183"/>
      <c r="D1183" s="877"/>
      <c r="E1183"/>
      <c r="F1183"/>
      <c r="G1183"/>
      <c r="H1183"/>
      <c r="I1183"/>
      <c r="J1183"/>
    </row>
    <row r="1184" spans="1:10">
      <c r="A1184"/>
      <c r="B1184"/>
      <c r="C1184"/>
      <c r="D1184" s="877"/>
      <c r="E1184"/>
      <c r="F1184"/>
      <c r="G1184"/>
      <c r="H1184"/>
      <c r="I1184"/>
      <c r="J1184"/>
    </row>
    <row r="1185" spans="1:10">
      <c r="A1185"/>
      <c r="B1185"/>
      <c r="C1185"/>
      <c r="D1185" s="877"/>
      <c r="E1185"/>
      <c r="F1185"/>
      <c r="G1185"/>
      <c r="H1185"/>
      <c r="I1185"/>
      <c r="J1185"/>
    </row>
    <row r="1186" spans="1:10">
      <c r="A1186"/>
      <c r="B1186"/>
      <c r="C1186"/>
      <c r="D1186" s="877"/>
      <c r="E1186"/>
      <c r="F1186"/>
      <c r="G1186"/>
      <c r="H1186"/>
      <c r="I1186"/>
      <c r="J1186"/>
    </row>
    <row r="1187" spans="1:10">
      <c r="A1187"/>
      <c r="B1187"/>
      <c r="C1187"/>
      <c r="D1187" s="877"/>
      <c r="E1187"/>
      <c r="F1187"/>
      <c r="G1187"/>
      <c r="H1187"/>
      <c r="I1187"/>
      <c r="J1187"/>
    </row>
    <row r="1188" spans="1:10">
      <c r="A1188"/>
      <c r="B1188"/>
      <c r="C1188"/>
      <c r="D1188" s="877"/>
      <c r="E1188"/>
      <c r="F1188"/>
      <c r="G1188"/>
      <c r="H1188"/>
      <c r="I1188"/>
      <c r="J1188"/>
    </row>
    <row r="1189" spans="1:10">
      <c r="A1189"/>
      <c r="B1189"/>
      <c r="C1189"/>
      <c r="D1189" s="877"/>
      <c r="E1189"/>
      <c r="F1189"/>
      <c r="G1189"/>
      <c r="H1189"/>
      <c r="I1189"/>
      <c r="J1189"/>
    </row>
    <row r="1190" spans="1:10">
      <c r="A1190"/>
      <c r="B1190"/>
      <c r="C1190"/>
      <c r="D1190" s="877"/>
      <c r="E1190"/>
      <c r="F1190"/>
      <c r="G1190"/>
      <c r="H1190"/>
      <c r="I1190"/>
      <c r="J1190"/>
    </row>
    <row r="1191" spans="1:10">
      <c r="A1191"/>
      <c r="B1191"/>
      <c r="C1191"/>
      <c r="D1191" s="877"/>
      <c r="E1191"/>
      <c r="F1191"/>
      <c r="G1191"/>
      <c r="H1191"/>
      <c r="I1191"/>
      <c r="J1191"/>
    </row>
    <row r="1192" spans="1:10">
      <c r="A1192"/>
      <c r="B1192"/>
      <c r="C1192"/>
      <c r="D1192" s="877"/>
      <c r="E1192"/>
      <c r="F1192"/>
      <c r="G1192"/>
      <c r="H1192"/>
      <c r="I1192"/>
      <c r="J1192"/>
    </row>
    <row r="1193" spans="1:10">
      <c r="A1193"/>
      <c r="B1193"/>
      <c r="C1193"/>
      <c r="D1193" s="877"/>
      <c r="E1193"/>
      <c r="F1193"/>
      <c r="G1193"/>
      <c r="H1193"/>
      <c r="I1193"/>
      <c r="J1193"/>
    </row>
    <row r="1194" spans="1:10">
      <c r="A1194"/>
      <c r="B1194"/>
      <c r="C1194"/>
      <c r="D1194" s="877"/>
      <c r="E1194"/>
      <c r="F1194"/>
      <c r="G1194"/>
      <c r="H1194"/>
      <c r="I1194"/>
      <c r="J1194"/>
    </row>
    <row r="1195" spans="1:10">
      <c r="A1195"/>
      <c r="B1195"/>
      <c r="C1195"/>
      <c r="D1195" s="877"/>
      <c r="E1195"/>
      <c r="F1195"/>
      <c r="G1195"/>
      <c r="H1195"/>
      <c r="I1195"/>
      <c r="J1195"/>
    </row>
    <row r="1196" spans="1:10">
      <c r="A1196"/>
      <c r="B1196"/>
      <c r="C1196"/>
      <c r="D1196" s="877"/>
      <c r="E1196"/>
      <c r="F1196"/>
      <c r="G1196"/>
      <c r="H1196"/>
      <c r="I1196"/>
      <c r="J1196"/>
    </row>
    <row r="1197" spans="1:10">
      <c r="A1197"/>
      <c r="B1197"/>
      <c r="C1197"/>
      <c r="D1197" s="877"/>
      <c r="E1197"/>
      <c r="F1197"/>
      <c r="G1197"/>
      <c r="H1197"/>
      <c r="I1197"/>
      <c r="J1197"/>
    </row>
    <row r="1198" spans="1:10">
      <c r="A1198"/>
      <c r="B1198"/>
      <c r="C1198"/>
      <c r="D1198" s="877"/>
      <c r="E1198"/>
      <c r="F1198"/>
      <c r="G1198"/>
      <c r="H1198"/>
      <c r="I1198"/>
      <c r="J1198"/>
    </row>
    <row r="1199" spans="1:10">
      <c r="A1199"/>
      <c r="B1199"/>
      <c r="C1199"/>
      <c r="D1199" s="877"/>
      <c r="E1199"/>
      <c r="F1199"/>
      <c r="G1199"/>
      <c r="H1199"/>
      <c r="I1199"/>
      <c r="J1199"/>
    </row>
    <row r="1200" spans="1:10">
      <c r="A1200"/>
      <c r="B1200"/>
      <c r="C1200"/>
      <c r="D1200" s="877"/>
      <c r="E1200"/>
      <c r="F1200"/>
      <c r="G1200"/>
      <c r="H1200"/>
      <c r="I1200"/>
      <c r="J1200"/>
    </row>
    <row r="1201" spans="1:10">
      <c r="A1201"/>
      <c r="B1201"/>
      <c r="C1201"/>
      <c r="D1201" s="877"/>
      <c r="E1201"/>
      <c r="F1201"/>
      <c r="G1201"/>
      <c r="H1201"/>
      <c r="I1201"/>
      <c r="J1201"/>
    </row>
    <row r="1202" spans="1:10">
      <c r="A1202"/>
      <c r="B1202"/>
      <c r="C1202"/>
      <c r="D1202" s="877"/>
      <c r="E1202"/>
      <c r="F1202"/>
      <c r="G1202"/>
      <c r="H1202"/>
      <c r="I1202"/>
      <c r="J1202"/>
    </row>
    <row r="1203" spans="1:10">
      <c r="A1203"/>
      <c r="B1203"/>
      <c r="C1203"/>
      <c r="D1203" s="877"/>
      <c r="E1203"/>
      <c r="F1203"/>
      <c r="G1203"/>
      <c r="H1203"/>
      <c r="I1203"/>
      <c r="J1203"/>
    </row>
    <row r="1204" spans="1:10">
      <c r="A1204"/>
      <c r="B1204"/>
      <c r="C1204"/>
      <c r="D1204" s="877"/>
      <c r="E1204"/>
      <c r="F1204"/>
      <c r="G1204"/>
      <c r="H1204"/>
      <c r="I1204"/>
      <c r="J1204"/>
    </row>
    <row r="1205" spans="1:10">
      <c r="A1205"/>
      <c r="B1205"/>
      <c r="C1205"/>
      <c r="D1205" s="877"/>
      <c r="E1205"/>
      <c r="F1205"/>
      <c r="G1205"/>
      <c r="H1205"/>
      <c r="I1205"/>
      <c r="J1205"/>
    </row>
    <row r="1206" spans="1:10">
      <c r="A1206"/>
      <c r="B1206"/>
      <c r="C1206"/>
      <c r="D1206" s="877"/>
      <c r="E1206"/>
      <c r="F1206"/>
      <c r="G1206"/>
      <c r="H1206"/>
      <c r="I1206"/>
      <c r="J1206"/>
    </row>
    <row r="1207" spans="1:10">
      <c r="A1207"/>
      <c r="B1207"/>
      <c r="C1207"/>
      <c r="D1207" s="877"/>
      <c r="E1207"/>
      <c r="F1207"/>
      <c r="G1207"/>
      <c r="H1207"/>
      <c r="I1207"/>
      <c r="J1207"/>
    </row>
    <row r="1208" spans="1:10">
      <c r="A1208"/>
      <c r="B1208"/>
      <c r="C1208"/>
      <c r="D1208" s="877"/>
      <c r="E1208"/>
      <c r="F1208"/>
      <c r="G1208"/>
      <c r="H1208"/>
      <c r="I1208"/>
      <c r="J1208"/>
    </row>
    <row r="1209" spans="1:10">
      <c r="A1209"/>
      <c r="B1209"/>
      <c r="C1209"/>
      <c r="D1209" s="877"/>
      <c r="E1209"/>
      <c r="F1209"/>
      <c r="G1209"/>
      <c r="H1209"/>
      <c r="I1209"/>
      <c r="J1209"/>
    </row>
    <row r="1210" spans="1:10">
      <c r="A1210"/>
      <c r="B1210"/>
      <c r="C1210"/>
      <c r="D1210" s="877"/>
      <c r="E1210"/>
      <c r="F1210"/>
      <c r="G1210"/>
      <c r="H1210"/>
      <c r="I1210"/>
      <c r="J1210"/>
    </row>
    <row r="1211" spans="1:10">
      <c r="A1211"/>
      <c r="B1211"/>
      <c r="C1211"/>
      <c r="D1211" s="877"/>
      <c r="E1211"/>
      <c r="F1211"/>
      <c r="G1211"/>
      <c r="H1211"/>
      <c r="I1211"/>
      <c r="J1211"/>
    </row>
    <row r="1212" spans="1:10">
      <c r="A1212"/>
      <c r="B1212"/>
      <c r="C1212"/>
      <c r="D1212" s="877"/>
      <c r="E1212"/>
      <c r="F1212"/>
      <c r="G1212"/>
      <c r="H1212"/>
      <c r="I1212"/>
      <c r="J1212"/>
    </row>
    <row r="1213" spans="1:10">
      <c r="A1213"/>
      <c r="B1213"/>
      <c r="C1213"/>
      <c r="D1213" s="877"/>
      <c r="E1213"/>
      <c r="F1213"/>
      <c r="G1213"/>
      <c r="H1213"/>
      <c r="I1213"/>
      <c r="J1213"/>
    </row>
    <row r="1214" spans="1:10">
      <c r="A1214"/>
      <c r="B1214"/>
      <c r="C1214"/>
      <c r="D1214" s="877"/>
      <c r="E1214"/>
      <c r="F1214"/>
      <c r="G1214"/>
      <c r="H1214"/>
      <c r="I1214"/>
      <c r="J1214"/>
    </row>
    <row r="1215" spans="1:10">
      <c r="A1215"/>
      <c r="B1215"/>
      <c r="C1215"/>
      <c r="D1215" s="877"/>
      <c r="E1215"/>
      <c r="F1215"/>
      <c r="G1215"/>
      <c r="H1215"/>
      <c r="I1215"/>
      <c r="J1215"/>
    </row>
    <row r="1216" spans="1:10">
      <c r="A1216"/>
      <c r="B1216"/>
      <c r="C1216"/>
      <c r="D1216" s="877"/>
      <c r="E1216"/>
      <c r="F1216"/>
      <c r="G1216"/>
      <c r="H1216"/>
      <c r="I1216"/>
      <c r="J1216"/>
    </row>
    <row r="1217" spans="1:10">
      <c r="A1217"/>
      <c r="B1217"/>
      <c r="C1217"/>
      <c r="D1217" s="877"/>
      <c r="E1217"/>
      <c r="F1217"/>
      <c r="G1217"/>
      <c r="H1217"/>
      <c r="I1217"/>
      <c r="J1217"/>
    </row>
    <row r="1218" spans="1:10">
      <c r="A1218"/>
      <c r="B1218"/>
      <c r="C1218"/>
      <c r="D1218" s="877"/>
      <c r="E1218"/>
      <c r="F1218"/>
      <c r="G1218"/>
      <c r="H1218"/>
      <c r="I1218"/>
      <c r="J1218"/>
    </row>
    <row r="1219" spans="1:10">
      <c r="A1219"/>
      <c r="B1219"/>
      <c r="C1219"/>
      <c r="D1219" s="877"/>
      <c r="E1219"/>
      <c r="F1219"/>
      <c r="G1219"/>
      <c r="H1219"/>
      <c r="I1219"/>
      <c r="J1219"/>
    </row>
    <row r="1220" spans="1:10">
      <c r="A1220"/>
      <c r="B1220"/>
      <c r="C1220"/>
      <c r="D1220" s="877"/>
      <c r="E1220"/>
      <c r="F1220"/>
      <c r="G1220"/>
      <c r="H1220"/>
      <c r="I1220"/>
      <c r="J1220"/>
    </row>
    <row r="1221" spans="1:10">
      <c r="A1221"/>
      <c r="B1221"/>
      <c r="C1221"/>
      <c r="D1221" s="877"/>
      <c r="E1221"/>
      <c r="F1221"/>
      <c r="G1221"/>
      <c r="H1221"/>
      <c r="I1221"/>
      <c r="J1221"/>
    </row>
    <row r="1222" spans="1:10">
      <c r="A1222"/>
      <c r="B1222"/>
      <c r="C1222"/>
      <c r="D1222" s="877"/>
      <c r="E1222"/>
      <c r="F1222"/>
      <c r="G1222"/>
      <c r="H1222"/>
      <c r="I1222"/>
      <c r="J1222"/>
    </row>
    <row r="1223" spans="1:10">
      <c r="A1223"/>
      <c r="B1223"/>
      <c r="C1223"/>
      <c r="D1223" s="877"/>
      <c r="E1223"/>
      <c r="F1223"/>
      <c r="G1223"/>
      <c r="H1223"/>
      <c r="I1223"/>
      <c r="J1223"/>
    </row>
    <row r="1224" spans="1:10">
      <c r="A1224"/>
      <c r="B1224"/>
      <c r="C1224"/>
      <c r="D1224" s="877"/>
      <c r="E1224"/>
      <c r="F1224"/>
      <c r="G1224"/>
      <c r="H1224"/>
      <c r="I1224"/>
      <c r="J1224"/>
    </row>
    <row r="1225" spans="1:10">
      <c r="A1225"/>
      <c r="B1225"/>
      <c r="C1225"/>
      <c r="D1225" s="877"/>
      <c r="E1225"/>
      <c r="F1225"/>
      <c r="G1225"/>
      <c r="H1225"/>
      <c r="I1225"/>
      <c r="J1225"/>
    </row>
    <row r="1226" spans="1:10">
      <c r="A1226"/>
      <c r="B1226"/>
      <c r="C1226"/>
      <c r="D1226" s="877"/>
      <c r="E1226"/>
      <c r="F1226"/>
      <c r="G1226"/>
      <c r="H1226"/>
      <c r="I1226"/>
      <c r="J1226"/>
    </row>
    <row r="1227" spans="1:10">
      <c r="A1227"/>
      <c r="B1227"/>
      <c r="C1227"/>
      <c r="D1227" s="877"/>
      <c r="E1227"/>
      <c r="F1227"/>
      <c r="G1227"/>
      <c r="H1227"/>
      <c r="I1227"/>
      <c r="J1227"/>
    </row>
    <row r="1228" spans="1:10">
      <c r="A1228"/>
      <c r="B1228"/>
      <c r="C1228"/>
      <c r="D1228" s="877"/>
      <c r="E1228"/>
      <c r="F1228"/>
      <c r="G1228"/>
      <c r="H1228"/>
      <c r="I1228"/>
      <c r="J1228"/>
    </row>
    <row r="1229" spans="1:10">
      <c r="A1229"/>
      <c r="B1229"/>
      <c r="C1229"/>
      <c r="D1229" s="877"/>
      <c r="E1229"/>
      <c r="F1229"/>
      <c r="G1229"/>
      <c r="H1229"/>
      <c r="I1229"/>
      <c r="J1229"/>
    </row>
    <row r="1230" spans="1:10">
      <c r="A1230"/>
      <c r="B1230"/>
      <c r="C1230"/>
      <c r="D1230" s="877"/>
      <c r="E1230"/>
      <c r="F1230"/>
      <c r="G1230"/>
      <c r="H1230"/>
      <c r="I1230"/>
      <c r="J1230"/>
    </row>
    <row r="1231" spans="1:10">
      <c r="A1231"/>
      <c r="B1231"/>
      <c r="C1231"/>
      <c r="D1231" s="877"/>
      <c r="E1231"/>
      <c r="F1231"/>
      <c r="G1231"/>
      <c r="H1231"/>
      <c r="I1231"/>
      <c r="J1231"/>
    </row>
    <row r="1232" spans="1:10">
      <c r="A1232"/>
      <c r="B1232"/>
      <c r="C1232"/>
      <c r="D1232" s="877"/>
      <c r="E1232"/>
      <c r="F1232"/>
      <c r="G1232"/>
      <c r="H1232"/>
      <c r="I1232"/>
      <c r="J1232"/>
    </row>
    <row r="1233" spans="1:10">
      <c r="A1233"/>
      <c r="B1233"/>
      <c r="C1233"/>
      <c r="D1233" s="877"/>
      <c r="E1233"/>
      <c r="F1233"/>
      <c r="G1233"/>
      <c r="H1233"/>
      <c r="I1233"/>
      <c r="J1233"/>
    </row>
    <row r="1234" spans="1:10">
      <c r="A1234"/>
      <c r="B1234"/>
      <c r="C1234"/>
      <c r="D1234" s="877"/>
      <c r="E1234"/>
      <c r="F1234"/>
      <c r="G1234"/>
      <c r="H1234"/>
      <c r="I1234"/>
      <c r="J1234"/>
    </row>
    <row r="1235" spans="1:10">
      <c r="A1235"/>
      <c r="B1235"/>
      <c r="C1235"/>
      <c r="D1235" s="877"/>
      <c r="E1235"/>
      <c r="F1235"/>
      <c r="G1235"/>
      <c r="H1235"/>
      <c r="I1235"/>
      <c r="J1235"/>
    </row>
    <row r="1236" spans="1:10">
      <c r="A1236"/>
      <c r="B1236"/>
      <c r="C1236"/>
      <c r="D1236" s="877"/>
      <c r="E1236"/>
      <c r="F1236"/>
      <c r="G1236"/>
      <c r="H1236"/>
      <c r="I1236"/>
      <c r="J1236"/>
    </row>
    <row r="1237" spans="1:10">
      <c r="A1237"/>
      <c r="B1237"/>
      <c r="C1237"/>
      <c r="D1237" s="877"/>
      <c r="E1237"/>
      <c r="F1237"/>
      <c r="G1237"/>
      <c r="H1237"/>
      <c r="I1237"/>
      <c r="J1237"/>
    </row>
    <row r="1238" spans="1:10">
      <c r="A1238"/>
      <c r="B1238"/>
      <c r="C1238"/>
      <c r="D1238" s="877"/>
      <c r="E1238"/>
      <c r="F1238"/>
      <c r="G1238"/>
      <c r="H1238"/>
      <c r="I1238"/>
      <c r="J1238"/>
    </row>
    <row r="1239" spans="1:10">
      <c r="A1239"/>
      <c r="B1239"/>
      <c r="C1239"/>
      <c r="D1239" s="877"/>
      <c r="E1239"/>
      <c r="F1239"/>
      <c r="G1239"/>
      <c r="H1239"/>
      <c r="I1239"/>
      <c r="J1239"/>
    </row>
    <row r="1240" spans="1:10">
      <c r="A1240"/>
      <c r="B1240"/>
      <c r="C1240"/>
      <c r="D1240" s="877"/>
      <c r="E1240"/>
      <c r="F1240"/>
      <c r="G1240"/>
      <c r="H1240"/>
      <c r="I1240"/>
      <c r="J1240"/>
    </row>
    <row r="1241" spans="1:10">
      <c r="A1241"/>
      <c r="B1241"/>
      <c r="C1241"/>
      <c r="D1241" s="877"/>
      <c r="E1241"/>
      <c r="F1241"/>
      <c r="G1241"/>
      <c r="H1241"/>
      <c r="I1241"/>
      <c r="J1241"/>
    </row>
    <row r="1242" spans="1:10">
      <c r="A1242"/>
      <c r="B1242"/>
      <c r="C1242"/>
      <c r="D1242" s="877"/>
      <c r="E1242"/>
      <c r="F1242"/>
      <c r="G1242"/>
      <c r="H1242"/>
      <c r="I1242"/>
      <c r="J1242"/>
    </row>
    <row r="1243" spans="1:10">
      <c r="A1243"/>
      <c r="B1243"/>
      <c r="C1243"/>
      <c r="D1243" s="877"/>
      <c r="E1243"/>
      <c r="F1243"/>
      <c r="G1243"/>
      <c r="H1243"/>
      <c r="I1243"/>
      <c r="J1243"/>
    </row>
    <row r="1244" spans="1:10">
      <c r="A1244"/>
      <c r="B1244"/>
      <c r="C1244"/>
      <c r="D1244" s="877"/>
      <c r="E1244"/>
      <c r="F1244"/>
      <c r="G1244"/>
      <c r="H1244"/>
      <c r="I1244"/>
      <c r="J1244"/>
    </row>
    <row r="1245" spans="1:10">
      <c r="A1245"/>
      <c r="B1245"/>
      <c r="C1245"/>
      <c r="D1245" s="877"/>
      <c r="E1245"/>
      <c r="F1245"/>
      <c r="G1245"/>
      <c r="H1245"/>
      <c r="I1245"/>
      <c r="J1245"/>
    </row>
    <row r="1246" spans="1:10">
      <c r="A1246"/>
      <c r="B1246"/>
      <c r="C1246"/>
      <c r="D1246" s="877"/>
      <c r="E1246"/>
      <c r="F1246"/>
      <c r="G1246"/>
      <c r="H1246"/>
      <c r="I1246"/>
      <c r="J1246"/>
    </row>
    <row r="1247" spans="1:10">
      <c r="A1247"/>
      <c r="B1247"/>
      <c r="C1247"/>
      <c r="D1247" s="877"/>
      <c r="E1247"/>
      <c r="F1247"/>
      <c r="G1247"/>
      <c r="H1247"/>
      <c r="I1247"/>
      <c r="J1247"/>
    </row>
    <row r="1248" spans="1:10">
      <c r="A1248"/>
      <c r="B1248"/>
      <c r="C1248"/>
      <c r="D1248" s="877"/>
      <c r="E1248"/>
      <c r="F1248"/>
      <c r="G1248"/>
      <c r="H1248"/>
      <c r="I1248"/>
      <c r="J1248"/>
    </row>
    <row r="1249" spans="1:10">
      <c r="A1249"/>
      <c r="B1249"/>
      <c r="C1249"/>
      <c r="D1249" s="877"/>
      <c r="E1249"/>
      <c r="F1249"/>
      <c r="G1249"/>
      <c r="H1249"/>
      <c r="I1249"/>
      <c r="J1249"/>
    </row>
    <row r="1250" spans="1:10">
      <c r="A1250"/>
      <c r="B1250"/>
      <c r="C1250"/>
      <c r="D1250" s="877"/>
      <c r="E1250"/>
      <c r="F1250"/>
      <c r="G1250"/>
      <c r="H1250"/>
      <c r="I1250"/>
      <c r="J1250"/>
    </row>
    <row r="1251" spans="1:10">
      <c r="A1251"/>
      <c r="B1251"/>
      <c r="C1251"/>
      <c r="D1251" s="877"/>
      <c r="E1251"/>
      <c r="F1251"/>
      <c r="G1251"/>
      <c r="H1251"/>
      <c r="I1251"/>
      <c r="J1251"/>
    </row>
    <row r="1252" spans="1:10">
      <c r="A1252"/>
      <c r="B1252"/>
      <c r="C1252"/>
      <c r="D1252" s="877"/>
      <c r="E1252"/>
      <c r="F1252"/>
      <c r="G1252"/>
      <c r="H1252"/>
      <c r="I1252"/>
      <c r="J1252"/>
    </row>
    <row r="1253" spans="1:10">
      <c r="A1253"/>
      <c r="B1253"/>
      <c r="C1253"/>
      <c r="D1253" s="877"/>
      <c r="E1253"/>
      <c r="F1253"/>
      <c r="G1253"/>
      <c r="H1253"/>
      <c r="I1253"/>
      <c r="J1253"/>
    </row>
    <row r="1254" spans="1:10">
      <c r="A1254"/>
      <c r="B1254"/>
      <c r="C1254"/>
      <c r="D1254" s="877"/>
      <c r="E1254"/>
      <c r="F1254"/>
      <c r="G1254"/>
      <c r="H1254"/>
      <c r="I1254"/>
      <c r="J1254"/>
    </row>
    <row r="1255" spans="1:10">
      <c r="A1255"/>
      <c r="B1255"/>
      <c r="C1255"/>
      <c r="D1255" s="877"/>
      <c r="E1255"/>
      <c r="F1255"/>
      <c r="G1255"/>
      <c r="H1255"/>
      <c r="I1255"/>
      <c r="J1255"/>
    </row>
    <row r="1256" spans="1:10">
      <c r="A1256"/>
      <c r="B1256"/>
      <c r="C1256"/>
      <c r="D1256" s="877"/>
      <c r="E1256"/>
      <c r="F1256"/>
      <c r="G1256"/>
      <c r="H1256"/>
      <c r="I1256"/>
      <c r="J1256"/>
    </row>
    <row r="1257" spans="1:10">
      <c r="A1257"/>
      <c r="B1257"/>
      <c r="C1257"/>
      <c r="D1257" s="877"/>
      <c r="E1257"/>
      <c r="F1257"/>
      <c r="G1257"/>
      <c r="H1257"/>
      <c r="I1257"/>
      <c r="J1257"/>
    </row>
    <row r="1258" spans="1:10">
      <c r="A1258"/>
      <c r="B1258"/>
      <c r="C1258"/>
      <c r="D1258" s="877"/>
      <c r="E1258"/>
      <c r="F1258"/>
      <c r="G1258"/>
      <c r="H1258"/>
      <c r="I1258"/>
      <c r="J1258"/>
    </row>
    <row r="1259" spans="1:10">
      <c r="A1259"/>
      <c r="B1259"/>
      <c r="C1259"/>
      <c r="D1259" s="877"/>
      <c r="E1259"/>
      <c r="F1259"/>
      <c r="G1259"/>
      <c r="H1259"/>
      <c r="I1259"/>
      <c r="J1259"/>
    </row>
    <row r="1260" spans="1:10">
      <c r="A1260"/>
      <c r="B1260"/>
      <c r="C1260"/>
      <c r="D1260" s="877"/>
      <c r="E1260"/>
      <c r="F1260"/>
      <c r="G1260"/>
      <c r="H1260"/>
      <c r="I1260"/>
      <c r="J1260"/>
    </row>
    <row r="1261" spans="1:10">
      <c r="A1261"/>
      <c r="B1261"/>
      <c r="C1261"/>
      <c r="D1261" s="877"/>
      <c r="E1261"/>
      <c r="F1261"/>
      <c r="G1261"/>
      <c r="H1261"/>
      <c r="I1261"/>
      <c r="J1261"/>
    </row>
    <row r="1262" spans="1:10">
      <c r="A1262"/>
      <c r="B1262"/>
      <c r="C1262"/>
      <c r="D1262" s="877"/>
      <c r="E1262"/>
      <c r="F1262"/>
      <c r="G1262"/>
      <c r="H1262"/>
      <c r="I1262"/>
      <c r="J1262"/>
    </row>
    <row r="1263" spans="1:10">
      <c r="A1263"/>
      <c r="B1263"/>
      <c r="C1263"/>
      <c r="D1263" s="877"/>
      <c r="E1263"/>
      <c r="F1263"/>
      <c r="G1263"/>
      <c r="H1263"/>
      <c r="I1263"/>
      <c r="J1263"/>
    </row>
    <row r="1264" spans="1:10">
      <c r="A1264"/>
      <c r="B1264"/>
      <c r="C1264"/>
      <c r="D1264" s="877"/>
      <c r="E1264"/>
      <c r="F1264"/>
      <c r="G1264"/>
      <c r="H1264"/>
      <c r="I1264"/>
      <c r="J1264"/>
    </row>
    <row r="1265" spans="1:10">
      <c r="A1265"/>
      <c r="B1265"/>
      <c r="C1265"/>
      <c r="D1265" s="877"/>
      <c r="E1265"/>
      <c r="F1265"/>
      <c r="G1265"/>
      <c r="H1265"/>
      <c r="I1265"/>
      <c r="J1265"/>
    </row>
    <row r="1266" spans="1:10">
      <c r="A1266"/>
      <c r="B1266"/>
      <c r="C1266"/>
      <c r="D1266" s="877"/>
      <c r="E1266"/>
      <c r="F1266"/>
      <c r="G1266"/>
      <c r="H1266"/>
      <c r="I1266"/>
      <c r="J1266"/>
    </row>
    <row r="1267" spans="1:10">
      <c r="A1267"/>
      <c r="B1267"/>
      <c r="C1267"/>
      <c r="D1267" s="877"/>
      <c r="E1267"/>
      <c r="F1267"/>
      <c r="G1267"/>
      <c r="H1267"/>
      <c r="I1267"/>
      <c r="J1267"/>
    </row>
    <row r="1268" spans="1:10">
      <c r="A1268"/>
      <c r="B1268"/>
      <c r="C1268"/>
      <c r="D1268" s="877"/>
      <c r="E1268"/>
      <c r="F1268"/>
      <c r="G1268"/>
      <c r="H1268"/>
      <c r="I1268"/>
      <c r="J1268"/>
    </row>
    <row r="1269" spans="1:10">
      <c r="A1269"/>
      <c r="B1269"/>
      <c r="C1269"/>
      <c r="D1269" s="877"/>
      <c r="E1269"/>
      <c r="F1269"/>
      <c r="G1269"/>
      <c r="H1269"/>
      <c r="I1269"/>
      <c r="J1269"/>
    </row>
    <row r="1270" spans="1:10">
      <c r="A1270"/>
      <c r="B1270"/>
      <c r="C1270"/>
      <c r="D1270" s="877"/>
      <c r="E1270"/>
      <c r="F1270"/>
      <c r="G1270"/>
      <c r="H1270"/>
      <c r="I1270"/>
      <c r="J1270"/>
    </row>
    <row r="1271" spans="1:10">
      <c r="A1271"/>
      <c r="B1271"/>
      <c r="C1271"/>
      <c r="D1271" s="877"/>
      <c r="E1271"/>
      <c r="F1271"/>
      <c r="G1271"/>
      <c r="H1271"/>
      <c r="I1271"/>
      <c r="J1271"/>
    </row>
    <row r="1272" spans="1:10">
      <c r="A1272"/>
      <c r="B1272"/>
      <c r="C1272"/>
      <c r="D1272" s="877"/>
      <c r="E1272"/>
      <c r="F1272"/>
      <c r="G1272"/>
      <c r="H1272"/>
      <c r="I1272"/>
      <c r="J1272"/>
    </row>
    <row r="1273" spans="1:10">
      <c r="A1273"/>
      <c r="B1273"/>
      <c r="C1273"/>
      <c r="D1273" s="877"/>
      <c r="E1273"/>
      <c r="F1273"/>
      <c r="G1273"/>
      <c r="H1273"/>
      <c r="I1273"/>
      <c r="J1273"/>
    </row>
    <row r="1274" spans="1:10">
      <c r="A1274"/>
      <c r="B1274"/>
      <c r="C1274"/>
      <c r="D1274" s="877"/>
      <c r="E1274"/>
      <c r="F1274"/>
      <c r="G1274"/>
      <c r="H1274"/>
      <c r="I1274"/>
      <c r="J1274"/>
    </row>
    <row r="1275" spans="1:10">
      <c r="A1275"/>
      <c r="B1275"/>
      <c r="C1275"/>
      <c r="D1275" s="877"/>
      <c r="E1275"/>
      <c r="F1275"/>
      <c r="G1275"/>
      <c r="H1275"/>
      <c r="I1275"/>
      <c r="J1275"/>
    </row>
    <row r="1276" spans="1:10">
      <c r="A1276"/>
      <c r="B1276"/>
      <c r="C1276"/>
      <c r="D1276" s="877"/>
      <c r="E1276"/>
      <c r="F1276"/>
      <c r="G1276"/>
      <c r="H1276"/>
      <c r="I1276"/>
      <c r="J1276"/>
    </row>
    <row r="1277" spans="1:10">
      <c r="A1277"/>
      <c r="B1277"/>
      <c r="C1277"/>
      <c r="D1277" s="877"/>
      <c r="E1277"/>
      <c r="F1277"/>
      <c r="G1277"/>
      <c r="H1277"/>
      <c r="I1277"/>
      <c r="J1277"/>
    </row>
    <row r="1278" spans="1:10">
      <c r="A1278"/>
      <c r="B1278"/>
      <c r="C1278"/>
      <c r="D1278" s="877"/>
      <c r="E1278"/>
      <c r="F1278"/>
      <c r="G1278"/>
      <c r="H1278"/>
      <c r="I1278"/>
      <c r="J1278"/>
    </row>
    <row r="1279" spans="1:10">
      <c r="A1279"/>
      <c r="B1279"/>
      <c r="C1279"/>
      <c r="D1279" s="877"/>
      <c r="E1279"/>
      <c r="F1279"/>
      <c r="G1279"/>
      <c r="H1279"/>
      <c r="I1279"/>
      <c r="J1279"/>
    </row>
    <row r="1280" spans="1:10">
      <c r="A1280"/>
      <c r="B1280"/>
      <c r="C1280"/>
      <c r="D1280" s="877"/>
      <c r="E1280"/>
      <c r="F1280"/>
      <c r="G1280"/>
      <c r="H1280"/>
      <c r="I1280"/>
      <c r="J1280"/>
    </row>
    <row r="1281" spans="1:10">
      <c r="A1281"/>
      <c r="B1281"/>
      <c r="C1281"/>
      <c r="D1281" s="877"/>
      <c r="E1281"/>
      <c r="F1281"/>
      <c r="G1281"/>
      <c r="H1281"/>
      <c r="I1281"/>
      <c r="J1281"/>
    </row>
    <row r="1282" spans="1:10">
      <c r="A1282"/>
      <c r="B1282"/>
      <c r="C1282"/>
      <c r="D1282" s="877"/>
      <c r="E1282"/>
      <c r="F1282"/>
      <c r="G1282"/>
      <c r="H1282"/>
      <c r="I1282"/>
      <c r="J1282"/>
    </row>
    <row r="1283" spans="1:10">
      <c r="A1283"/>
      <c r="B1283"/>
      <c r="C1283"/>
      <c r="D1283" s="877"/>
      <c r="E1283"/>
      <c r="F1283"/>
      <c r="G1283"/>
      <c r="H1283"/>
      <c r="I1283"/>
      <c r="J1283"/>
    </row>
    <row r="1284" spans="1:10">
      <c r="A1284"/>
      <c r="B1284"/>
      <c r="C1284"/>
      <c r="D1284" s="877"/>
      <c r="E1284"/>
      <c r="F1284"/>
      <c r="G1284"/>
      <c r="H1284"/>
      <c r="I1284"/>
      <c r="J1284"/>
    </row>
    <row r="1285" spans="1:10">
      <c r="A1285"/>
      <c r="B1285"/>
      <c r="C1285"/>
      <c r="D1285" s="877"/>
      <c r="E1285"/>
      <c r="F1285"/>
      <c r="G1285"/>
      <c r="H1285"/>
      <c r="I1285"/>
      <c r="J1285"/>
    </row>
    <row r="1286" spans="1:10">
      <c r="A1286"/>
      <c r="B1286"/>
      <c r="C1286"/>
      <c r="D1286" s="877"/>
      <c r="E1286"/>
      <c r="F1286"/>
      <c r="G1286"/>
      <c r="H1286"/>
      <c r="I1286"/>
      <c r="J1286"/>
    </row>
    <row r="1287" spans="1:10">
      <c r="A1287"/>
      <c r="B1287"/>
      <c r="C1287"/>
      <c r="D1287" s="877"/>
      <c r="E1287"/>
      <c r="F1287"/>
      <c r="G1287"/>
      <c r="H1287"/>
      <c r="I1287"/>
      <c r="J1287"/>
    </row>
    <row r="1288" spans="1:10">
      <c r="A1288"/>
      <c r="B1288"/>
      <c r="C1288"/>
      <c r="D1288" s="877"/>
      <c r="E1288"/>
      <c r="F1288"/>
      <c r="G1288"/>
      <c r="H1288"/>
      <c r="I1288"/>
      <c r="J1288"/>
    </row>
    <row r="1289" spans="1:10">
      <c r="A1289"/>
      <c r="B1289"/>
      <c r="C1289"/>
      <c r="D1289" s="877"/>
      <c r="E1289"/>
      <c r="F1289"/>
      <c r="G1289"/>
      <c r="H1289"/>
      <c r="I1289"/>
      <c r="J1289"/>
    </row>
    <row r="1290" spans="1:10">
      <c r="A1290"/>
      <c r="B1290"/>
      <c r="C1290"/>
      <c r="D1290" s="877"/>
      <c r="E1290"/>
      <c r="F1290"/>
      <c r="G1290"/>
      <c r="H1290"/>
      <c r="I1290"/>
      <c r="J1290"/>
    </row>
    <row r="1291" spans="1:10">
      <c r="A1291"/>
      <c r="B1291"/>
      <c r="C1291"/>
      <c r="D1291" s="877"/>
      <c r="E1291"/>
      <c r="F1291"/>
      <c r="G1291"/>
      <c r="H1291"/>
      <c r="I1291"/>
      <c r="J1291"/>
    </row>
    <row r="1292" spans="1:10">
      <c r="A1292"/>
      <c r="B1292"/>
      <c r="C1292"/>
      <c r="D1292" s="877"/>
      <c r="E1292"/>
      <c r="F1292"/>
      <c r="G1292"/>
      <c r="H1292"/>
      <c r="I1292"/>
      <c r="J1292"/>
    </row>
    <row r="1293" spans="1:10">
      <c r="A1293"/>
      <c r="B1293"/>
      <c r="C1293"/>
      <c r="D1293" s="877"/>
      <c r="E1293"/>
      <c r="F1293"/>
      <c r="G1293"/>
      <c r="H1293"/>
      <c r="I1293"/>
      <c r="J1293"/>
    </row>
    <row r="1294" spans="1:10">
      <c r="A1294"/>
      <c r="B1294"/>
      <c r="C1294"/>
      <c r="D1294" s="877"/>
      <c r="E1294"/>
      <c r="F1294"/>
      <c r="G1294"/>
      <c r="H1294"/>
      <c r="I1294"/>
      <c r="J1294"/>
    </row>
    <row r="1295" spans="1:10">
      <c r="A1295"/>
      <c r="B1295"/>
      <c r="C1295"/>
      <c r="D1295" s="877"/>
      <c r="E1295"/>
      <c r="F1295"/>
      <c r="G1295"/>
      <c r="H1295"/>
      <c r="I1295"/>
      <c r="J1295"/>
    </row>
    <row r="1296" spans="1:10">
      <c r="A1296"/>
      <c r="B1296"/>
      <c r="C1296"/>
      <c r="D1296" s="877"/>
      <c r="E1296"/>
      <c r="F1296"/>
      <c r="G1296"/>
      <c r="H1296"/>
      <c r="I1296"/>
      <c r="J1296"/>
    </row>
    <row r="1297" spans="1:10">
      <c r="A1297"/>
      <c r="B1297"/>
      <c r="C1297"/>
      <c r="D1297" s="877"/>
      <c r="E1297"/>
      <c r="F1297"/>
      <c r="G1297"/>
      <c r="H1297"/>
      <c r="I1297"/>
      <c r="J1297"/>
    </row>
    <row r="1298" spans="1:10">
      <c r="A1298"/>
      <c r="B1298"/>
      <c r="C1298"/>
      <c r="D1298" s="877"/>
      <c r="E1298"/>
      <c r="F1298"/>
      <c r="G1298"/>
      <c r="H1298"/>
      <c r="I1298"/>
      <c r="J1298"/>
    </row>
    <row r="1299" spans="1:10">
      <c r="A1299"/>
      <c r="B1299"/>
      <c r="C1299"/>
      <c r="D1299" s="877"/>
      <c r="E1299"/>
      <c r="F1299"/>
      <c r="G1299"/>
      <c r="H1299"/>
      <c r="I1299"/>
      <c r="J1299"/>
    </row>
    <row r="1300" spans="1:10">
      <c r="A1300"/>
      <c r="B1300"/>
      <c r="C1300"/>
      <c r="D1300" s="877"/>
      <c r="E1300"/>
      <c r="F1300"/>
      <c r="G1300"/>
      <c r="H1300"/>
      <c r="I1300"/>
      <c r="J1300"/>
    </row>
    <row r="1301" spans="1:10">
      <c r="A1301"/>
      <c r="B1301"/>
      <c r="C1301"/>
      <c r="D1301" s="877"/>
      <c r="E1301"/>
      <c r="F1301"/>
      <c r="G1301"/>
      <c r="H1301"/>
      <c r="I1301"/>
      <c r="J1301"/>
    </row>
    <row r="1302" spans="1:10">
      <c r="A1302"/>
      <c r="B1302"/>
      <c r="C1302"/>
      <c r="D1302" s="877"/>
      <c r="E1302"/>
      <c r="F1302"/>
      <c r="G1302"/>
      <c r="H1302"/>
      <c r="I1302"/>
      <c r="J1302"/>
    </row>
    <row r="1303" spans="1:10">
      <c r="A1303"/>
      <c r="B1303"/>
      <c r="C1303"/>
      <c r="D1303" s="877"/>
      <c r="E1303"/>
      <c r="F1303"/>
      <c r="G1303"/>
      <c r="H1303"/>
      <c r="I1303"/>
      <c r="J1303"/>
    </row>
    <row r="1304" spans="1:10">
      <c r="A1304"/>
      <c r="B1304"/>
      <c r="C1304"/>
      <c r="D1304" s="877"/>
      <c r="E1304"/>
      <c r="F1304"/>
      <c r="G1304"/>
      <c r="H1304"/>
      <c r="I1304"/>
      <c r="J1304"/>
    </row>
    <row r="1305" spans="1:10">
      <c r="A1305"/>
      <c r="B1305"/>
      <c r="C1305"/>
      <c r="D1305" s="877"/>
      <c r="E1305"/>
      <c r="F1305"/>
      <c r="G1305"/>
      <c r="H1305"/>
      <c r="I1305"/>
      <c r="J1305"/>
    </row>
    <row r="1306" spans="1:10">
      <c r="A1306"/>
      <c r="B1306"/>
      <c r="C1306"/>
      <c r="D1306" s="877"/>
      <c r="E1306"/>
      <c r="F1306"/>
      <c r="G1306"/>
      <c r="H1306"/>
      <c r="I1306"/>
      <c r="J1306"/>
    </row>
    <row r="1307" spans="1:10">
      <c r="A1307"/>
      <c r="B1307"/>
      <c r="C1307"/>
      <c r="D1307" s="877"/>
      <c r="E1307"/>
      <c r="F1307"/>
      <c r="G1307"/>
      <c r="H1307"/>
      <c r="I1307"/>
      <c r="J1307"/>
    </row>
    <row r="1308" spans="1:10">
      <c r="A1308"/>
      <c r="B1308"/>
      <c r="C1308"/>
      <c r="D1308" s="877"/>
      <c r="E1308"/>
      <c r="F1308"/>
      <c r="G1308"/>
      <c r="H1308"/>
      <c r="I1308"/>
      <c r="J1308"/>
    </row>
    <row r="1309" spans="1:10">
      <c r="A1309"/>
      <c r="B1309"/>
      <c r="C1309"/>
      <c r="D1309" s="877"/>
      <c r="E1309"/>
      <c r="F1309"/>
      <c r="G1309"/>
      <c r="H1309"/>
      <c r="I1309"/>
      <c r="J1309"/>
    </row>
    <row r="1310" spans="1:10">
      <c r="A1310"/>
      <c r="B1310"/>
      <c r="C1310"/>
      <c r="D1310" s="877"/>
      <c r="E1310"/>
      <c r="F1310"/>
      <c r="G1310"/>
      <c r="H1310"/>
      <c r="I1310"/>
      <c r="J1310"/>
    </row>
    <row r="1311" spans="1:10">
      <c r="A1311"/>
      <c r="B1311"/>
      <c r="C1311"/>
      <c r="D1311" s="877"/>
      <c r="E1311"/>
      <c r="F1311"/>
      <c r="G1311"/>
      <c r="H1311"/>
      <c r="I1311"/>
      <c r="J1311"/>
    </row>
    <row r="1312" spans="1:10">
      <c r="A1312"/>
      <c r="B1312"/>
      <c r="C1312"/>
      <c r="D1312" s="877"/>
      <c r="E1312"/>
      <c r="F1312"/>
      <c r="G1312"/>
      <c r="H1312"/>
      <c r="I1312"/>
      <c r="J1312"/>
    </row>
    <row r="1313" spans="1:10">
      <c r="A1313"/>
      <c r="B1313"/>
      <c r="C1313"/>
      <c r="D1313" s="877"/>
      <c r="E1313"/>
      <c r="F1313"/>
      <c r="G1313"/>
      <c r="H1313"/>
      <c r="I1313"/>
      <c r="J1313"/>
    </row>
    <row r="1314" spans="1:10">
      <c r="A1314"/>
      <c r="B1314"/>
      <c r="C1314"/>
      <c r="D1314" s="877"/>
      <c r="E1314"/>
      <c r="F1314"/>
      <c r="G1314"/>
      <c r="H1314"/>
      <c r="I1314"/>
      <c r="J1314"/>
    </row>
    <row r="1315" spans="1:10">
      <c r="A1315"/>
      <c r="B1315"/>
      <c r="C1315"/>
      <c r="D1315" s="877"/>
      <c r="E1315"/>
      <c r="F1315"/>
      <c r="G1315"/>
      <c r="H1315"/>
      <c r="I1315"/>
      <c r="J1315"/>
    </row>
    <row r="1316" spans="1:10">
      <c r="A1316"/>
      <c r="B1316"/>
      <c r="C1316"/>
      <c r="D1316" s="877"/>
      <c r="E1316"/>
      <c r="F1316"/>
      <c r="G1316"/>
      <c r="H1316"/>
      <c r="I1316"/>
      <c r="J1316"/>
    </row>
    <row r="1317" spans="1:10">
      <c r="A1317"/>
      <c r="B1317"/>
      <c r="C1317"/>
      <c r="D1317" s="877"/>
      <c r="E1317"/>
      <c r="F1317"/>
      <c r="G1317"/>
      <c r="H1317"/>
      <c r="I1317"/>
      <c r="J1317"/>
    </row>
    <row r="1318" spans="1:10">
      <c r="A1318"/>
      <c r="B1318"/>
      <c r="C1318"/>
      <c r="D1318" s="877"/>
      <c r="E1318"/>
      <c r="F1318"/>
      <c r="G1318"/>
      <c r="H1318"/>
      <c r="I1318"/>
      <c r="J1318"/>
    </row>
    <row r="1319" spans="1:10">
      <c r="A1319"/>
      <c r="B1319"/>
      <c r="C1319"/>
      <c r="D1319" s="877"/>
      <c r="E1319"/>
      <c r="F1319"/>
      <c r="G1319"/>
      <c r="H1319"/>
      <c r="I1319"/>
      <c r="J1319"/>
    </row>
    <row r="1320" spans="1:10">
      <c r="A1320"/>
      <c r="B1320"/>
      <c r="C1320"/>
      <c r="D1320" s="877"/>
      <c r="E1320"/>
      <c r="F1320"/>
      <c r="G1320"/>
      <c r="H1320"/>
      <c r="I1320"/>
      <c r="J1320"/>
    </row>
    <row r="1321" spans="1:10">
      <c r="A1321"/>
      <c r="B1321"/>
      <c r="C1321"/>
      <c r="D1321" s="877"/>
      <c r="E1321"/>
      <c r="F1321"/>
      <c r="G1321"/>
      <c r="H1321"/>
      <c r="I1321"/>
      <c r="J1321"/>
    </row>
    <row r="1322" spans="1:10">
      <c r="A1322"/>
      <c r="B1322"/>
      <c r="C1322"/>
      <c r="D1322" s="877"/>
      <c r="E1322"/>
      <c r="F1322"/>
      <c r="G1322"/>
      <c r="H1322"/>
      <c r="I1322"/>
      <c r="J1322"/>
    </row>
    <row r="1323" spans="1:10">
      <c r="A1323"/>
      <c r="B1323"/>
      <c r="C1323"/>
      <c r="D1323" s="877"/>
      <c r="E1323"/>
      <c r="F1323"/>
      <c r="G1323"/>
      <c r="H1323"/>
      <c r="I1323"/>
      <c r="J1323"/>
    </row>
    <row r="1324" spans="1:10">
      <c r="A1324"/>
      <c r="B1324"/>
      <c r="C1324"/>
      <c r="D1324" s="877"/>
      <c r="E1324"/>
      <c r="F1324"/>
      <c r="G1324"/>
      <c r="H1324"/>
      <c r="I1324"/>
      <c r="J1324"/>
    </row>
    <row r="1325" spans="1:10">
      <c r="A1325"/>
      <c r="B1325"/>
      <c r="C1325"/>
      <c r="D1325" s="877"/>
      <c r="E1325"/>
      <c r="F1325"/>
      <c r="G1325"/>
      <c r="H1325"/>
      <c r="I1325"/>
      <c r="J1325"/>
    </row>
    <row r="1326" spans="1:10">
      <c r="A1326"/>
      <c r="B1326"/>
      <c r="C1326"/>
      <c r="D1326" s="877"/>
      <c r="E1326"/>
      <c r="F1326"/>
      <c r="G1326"/>
      <c r="H1326"/>
      <c r="I1326"/>
      <c r="J1326"/>
    </row>
    <row r="1327" spans="1:10">
      <c r="A1327"/>
      <c r="B1327"/>
      <c r="C1327"/>
      <c r="D1327" s="877"/>
      <c r="E1327"/>
      <c r="F1327"/>
      <c r="G1327"/>
      <c r="H1327"/>
      <c r="I1327"/>
      <c r="J1327"/>
    </row>
    <row r="1328" spans="1:10">
      <c r="A1328"/>
      <c r="B1328"/>
      <c r="C1328"/>
      <c r="D1328" s="877"/>
      <c r="E1328"/>
      <c r="F1328"/>
      <c r="G1328"/>
      <c r="H1328"/>
      <c r="I1328"/>
      <c r="J1328"/>
    </row>
    <row r="1329" spans="1:10">
      <c r="A1329"/>
      <c r="B1329"/>
      <c r="C1329"/>
      <c r="D1329" s="877"/>
      <c r="E1329"/>
      <c r="F1329"/>
      <c r="G1329"/>
      <c r="H1329"/>
      <c r="I1329"/>
      <c r="J1329"/>
    </row>
    <row r="1330" spans="1:10">
      <c r="A1330"/>
      <c r="B1330"/>
      <c r="C1330"/>
      <c r="D1330" s="877"/>
      <c r="E1330"/>
      <c r="F1330"/>
      <c r="G1330"/>
      <c r="H1330"/>
      <c r="I1330"/>
      <c r="J1330"/>
    </row>
    <row r="1331" spans="1:10">
      <c r="A1331"/>
      <c r="B1331"/>
      <c r="C1331"/>
      <c r="D1331" s="877"/>
      <c r="E1331"/>
      <c r="F1331"/>
      <c r="G1331"/>
      <c r="H1331"/>
      <c r="I1331"/>
      <c r="J1331"/>
    </row>
    <row r="1332" spans="1:10">
      <c r="A1332"/>
      <c r="B1332"/>
      <c r="C1332"/>
      <c r="D1332" s="877"/>
      <c r="E1332"/>
      <c r="F1332"/>
      <c r="G1332"/>
      <c r="H1332"/>
      <c r="I1332"/>
      <c r="J1332"/>
    </row>
    <row r="1333" spans="1:10">
      <c r="A1333"/>
      <c r="B1333"/>
      <c r="C1333"/>
      <c r="D1333" s="877"/>
      <c r="E1333"/>
      <c r="F1333"/>
      <c r="G1333"/>
      <c r="H1333"/>
      <c r="I1333"/>
      <c r="J1333"/>
    </row>
    <row r="1334" spans="1:10">
      <c r="A1334"/>
      <c r="B1334"/>
      <c r="C1334"/>
      <c r="D1334" s="877"/>
      <c r="E1334"/>
      <c r="F1334"/>
      <c r="G1334"/>
      <c r="H1334"/>
      <c r="I1334"/>
      <c r="J1334"/>
    </row>
    <row r="1335" spans="1:10">
      <c r="A1335"/>
      <c r="B1335"/>
      <c r="C1335"/>
      <c r="D1335" s="877"/>
      <c r="E1335"/>
      <c r="F1335"/>
      <c r="G1335"/>
      <c r="H1335"/>
      <c r="I1335"/>
      <c r="J1335"/>
    </row>
    <row r="1336" spans="1:10">
      <c r="A1336"/>
      <c r="B1336"/>
      <c r="C1336"/>
      <c r="D1336" s="877"/>
      <c r="E1336"/>
      <c r="F1336"/>
      <c r="G1336"/>
      <c r="H1336"/>
      <c r="I1336"/>
      <c r="J1336"/>
    </row>
    <row r="1337" spans="1:10">
      <c r="A1337"/>
      <c r="B1337"/>
      <c r="C1337"/>
      <c r="D1337" s="877"/>
      <c r="E1337"/>
      <c r="F1337"/>
      <c r="G1337"/>
      <c r="H1337"/>
      <c r="I1337"/>
      <c r="J1337"/>
    </row>
    <row r="1338" spans="1:10">
      <c r="A1338"/>
      <c r="B1338"/>
      <c r="C1338"/>
      <c r="D1338" s="877"/>
      <c r="E1338"/>
      <c r="F1338"/>
      <c r="G1338"/>
      <c r="H1338"/>
      <c r="I1338"/>
      <c r="J1338"/>
    </row>
    <row r="1339" spans="1:10">
      <c r="A1339"/>
      <c r="B1339"/>
      <c r="C1339"/>
      <c r="D1339" s="877"/>
      <c r="E1339"/>
      <c r="F1339"/>
      <c r="G1339"/>
      <c r="H1339"/>
      <c r="I1339"/>
      <c r="J1339"/>
    </row>
    <row r="1340" spans="1:10">
      <c r="A1340"/>
      <c r="B1340"/>
      <c r="C1340"/>
      <c r="D1340" s="877"/>
      <c r="E1340"/>
      <c r="F1340"/>
      <c r="G1340"/>
      <c r="H1340"/>
      <c r="I1340"/>
      <c r="J1340"/>
    </row>
    <row r="1341" spans="1:10">
      <c r="A1341"/>
      <c r="B1341"/>
      <c r="C1341"/>
      <c r="D1341" s="877"/>
      <c r="E1341"/>
      <c r="F1341"/>
      <c r="G1341"/>
      <c r="H1341"/>
      <c r="I1341"/>
      <c r="J1341"/>
    </row>
    <row r="1342" spans="1:10">
      <c r="A1342"/>
      <c r="B1342"/>
      <c r="C1342"/>
      <c r="D1342" s="877"/>
      <c r="E1342"/>
      <c r="F1342"/>
      <c r="G1342"/>
      <c r="H1342"/>
      <c r="I1342"/>
      <c r="J1342"/>
    </row>
    <row r="1343" spans="1:10">
      <c r="A1343"/>
      <c r="B1343"/>
      <c r="C1343"/>
      <c r="D1343" s="877"/>
      <c r="E1343"/>
      <c r="F1343"/>
      <c r="G1343"/>
      <c r="H1343"/>
      <c r="I1343"/>
      <c r="J1343"/>
    </row>
    <row r="1344" spans="1:10">
      <c r="A1344"/>
      <c r="B1344"/>
      <c r="C1344"/>
      <c r="D1344" s="877"/>
      <c r="E1344"/>
      <c r="F1344"/>
      <c r="G1344"/>
      <c r="H1344"/>
      <c r="I1344"/>
      <c r="J1344"/>
    </row>
    <row r="1345" spans="1:10">
      <c r="A1345"/>
      <c r="B1345"/>
      <c r="C1345"/>
      <c r="D1345" s="877"/>
      <c r="E1345"/>
      <c r="F1345"/>
      <c r="G1345"/>
      <c r="H1345"/>
      <c r="I1345"/>
      <c r="J1345"/>
    </row>
    <row r="1346" spans="1:10">
      <c r="A1346"/>
      <c r="B1346"/>
      <c r="C1346"/>
      <c r="D1346" s="877"/>
      <c r="E1346"/>
      <c r="F1346"/>
      <c r="G1346"/>
      <c r="H1346"/>
      <c r="I1346"/>
      <c r="J1346"/>
    </row>
    <row r="1347" spans="1:10">
      <c r="A1347"/>
      <c r="B1347"/>
      <c r="C1347"/>
      <c r="D1347" s="877"/>
      <c r="E1347"/>
      <c r="F1347"/>
      <c r="G1347"/>
      <c r="H1347"/>
      <c r="I1347"/>
      <c r="J1347"/>
    </row>
    <row r="1348" spans="1:10">
      <c r="A1348"/>
      <c r="B1348"/>
      <c r="C1348"/>
      <c r="D1348" s="877"/>
      <c r="E1348"/>
      <c r="F1348"/>
      <c r="G1348"/>
      <c r="H1348"/>
      <c r="I1348"/>
      <c r="J1348"/>
    </row>
    <row r="1349" spans="1:10">
      <c r="A1349"/>
      <c r="B1349"/>
      <c r="C1349"/>
      <c r="D1349" s="877"/>
      <c r="E1349"/>
      <c r="F1349"/>
      <c r="G1349"/>
      <c r="H1349"/>
      <c r="I1349"/>
      <c r="J1349"/>
    </row>
    <row r="1350" spans="1:10">
      <c r="A1350"/>
      <c r="B1350"/>
      <c r="C1350"/>
      <c r="D1350" s="877"/>
      <c r="E1350"/>
      <c r="F1350"/>
      <c r="G1350"/>
      <c r="H1350"/>
      <c r="I1350"/>
      <c r="J1350"/>
    </row>
    <row r="1351" spans="1:10">
      <c r="A1351"/>
      <c r="B1351"/>
      <c r="C1351"/>
      <c r="D1351" s="877"/>
      <c r="E1351"/>
      <c r="F1351"/>
      <c r="G1351"/>
      <c r="H1351"/>
      <c r="I1351"/>
      <c r="J1351"/>
    </row>
    <row r="1352" spans="1:10">
      <c r="A1352"/>
      <c r="B1352"/>
      <c r="C1352"/>
      <c r="D1352" s="877"/>
      <c r="E1352"/>
      <c r="F1352"/>
      <c r="G1352"/>
      <c r="H1352"/>
      <c r="I1352"/>
      <c r="J1352"/>
    </row>
    <row r="1353" spans="1:10">
      <c r="A1353"/>
      <c r="B1353"/>
      <c r="C1353"/>
      <c r="D1353" s="877"/>
      <c r="E1353"/>
      <c r="F1353"/>
      <c r="G1353"/>
      <c r="H1353"/>
      <c r="I1353"/>
      <c r="J1353"/>
    </row>
    <row r="1354" spans="1:10">
      <c r="A1354"/>
      <c r="B1354"/>
      <c r="C1354"/>
      <c r="D1354" s="877"/>
      <c r="E1354"/>
      <c r="F1354"/>
      <c r="G1354"/>
      <c r="H1354"/>
      <c r="I1354"/>
      <c r="J1354"/>
    </row>
    <row r="1355" spans="1:10">
      <c r="A1355"/>
      <c r="B1355"/>
      <c r="C1355"/>
      <c r="D1355" s="877"/>
      <c r="E1355"/>
      <c r="F1355"/>
      <c r="G1355"/>
      <c r="H1355"/>
      <c r="I1355"/>
      <c r="J1355"/>
    </row>
    <row r="1356" spans="1:10">
      <c r="A1356"/>
      <c r="B1356"/>
      <c r="C1356"/>
      <c r="D1356" s="877"/>
      <c r="E1356"/>
      <c r="F1356"/>
      <c r="G1356"/>
      <c r="H1356"/>
      <c r="I1356"/>
      <c r="J1356"/>
    </row>
    <row r="1357" spans="1:10">
      <c r="A1357"/>
      <c r="B1357"/>
      <c r="C1357"/>
      <c r="D1357" s="877"/>
      <c r="E1357"/>
      <c r="F1357"/>
      <c r="G1357"/>
      <c r="H1357"/>
      <c r="I1357"/>
      <c r="J1357"/>
    </row>
    <row r="1358" spans="1:10">
      <c r="A1358"/>
      <c r="B1358"/>
      <c r="C1358"/>
      <c r="D1358" s="877"/>
      <c r="E1358"/>
      <c r="F1358"/>
      <c r="G1358"/>
      <c r="H1358"/>
      <c r="I1358"/>
      <c r="J1358"/>
    </row>
    <row r="1359" spans="1:10">
      <c r="A1359"/>
      <c r="B1359"/>
      <c r="C1359"/>
      <c r="D1359" s="877"/>
      <c r="E1359"/>
      <c r="F1359"/>
      <c r="G1359"/>
      <c r="H1359"/>
      <c r="I1359"/>
      <c r="J1359"/>
    </row>
    <row r="1360" spans="1:10">
      <c r="A1360"/>
      <c r="B1360"/>
      <c r="C1360"/>
      <c r="D1360" s="877"/>
      <c r="E1360"/>
      <c r="F1360"/>
      <c r="G1360"/>
      <c r="H1360"/>
      <c r="I1360"/>
      <c r="J1360"/>
    </row>
    <row r="1361" spans="1:10">
      <c r="A1361"/>
      <c r="B1361"/>
      <c r="C1361"/>
      <c r="D1361" s="877"/>
      <c r="E1361"/>
      <c r="F1361"/>
      <c r="G1361"/>
      <c r="H1361"/>
      <c r="I1361"/>
      <c r="J1361"/>
    </row>
    <row r="1362" spans="1:10">
      <c r="A1362"/>
      <c r="B1362"/>
      <c r="C1362"/>
      <c r="D1362" s="877"/>
      <c r="E1362"/>
      <c r="F1362"/>
      <c r="G1362"/>
      <c r="H1362"/>
      <c r="I1362"/>
      <c r="J1362"/>
    </row>
    <row r="1363" spans="1:10">
      <c r="A1363"/>
      <c r="B1363"/>
      <c r="C1363"/>
      <c r="D1363" s="877"/>
      <c r="E1363"/>
      <c r="F1363"/>
      <c r="G1363"/>
      <c r="H1363"/>
      <c r="I1363"/>
      <c r="J1363"/>
    </row>
    <row r="1364" spans="1:10">
      <c r="A1364"/>
      <c r="B1364"/>
      <c r="C1364"/>
      <c r="D1364" s="877"/>
      <c r="E1364"/>
      <c r="F1364"/>
      <c r="G1364"/>
      <c r="H1364"/>
      <c r="I1364"/>
      <c r="J1364"/>
    </row>
    <row r="1365" spans="1:10">
      <c r="A1365"/>
      <c r="B1365"/>
      <c r="C1365"/>
      <c r="D1365" s="877"/>
      <c r="E1365"/>
      <c r="F1365"/>
      <c r="G1365"/>
      <c r="H1365"/>
      <c r="I1365"/>
      <c r="J1365"/>
    </row>
    <row r="1366" spans="1:10">
      <c r="A1366"/>
      <c r="B1366"/>
      <c r="C1366"/>
      <c r="D1366" s="877"/>
      <c r="E1366"/>
      <c r="F1366"/>
      <c r="G1366"/>
      <c r="H1366"/>
      <c r="I1366"/>
      <c r="J1366"/>
    </row>
    <row r="1367" spans="1:10">
      <c r="A1367"/>
      <c r="B1367"/>
      <c r="C1367"/>
      <c r="D1367" s="877"/>
      <c r="E1367"/>
      <c r="F1367"/>
      <c r="G1367"/>
      <c r="H1367"/>
      <c r="I1367"/>
      <c r="J1367"/>
    </row>
    <row r="1368" spans="1:10">
      <c r="A1368"/>
      <c r="B1368"/>
      <c r="C1368"/>
      <c r="D1368" s="877"/>
      <c r="E1368"/>
      <c r="F1368"/>
      <c r="G1368"/>
      <c r="H1368"/>
      <c r="I1368"/>
      <c r="J1368"/>
    </row>
    <row r="1369" spans="1:10">
      <c r="A1369"/>
      <c r="B1369"/>
      <c r="C1369"/>
      <c r="D1369" s="877"/>
      <c r="E1369"/>
      <c r="F1369"/>
      <c r="G1369"/>
      <c r="H1369"/>
      <c r="I1369"/>
      <c r="J1369"/>
    </row>
    <row r="1370" spans="1:10">
      <c r="A1370"/>
      <c r="B1370"/>
      <c r="C1370"/>
      <c r="D1370" s="877"/>
      <c r="E1370"/>
      <c r="F1370"/>
      <c r="G1370"/>
      <c r="H1370"/>
      <c r="I1370"/>
      <c r="J1370"/>
    </row>
    <row r="1371" spans="1:10">
      <c r="A1371"/>
      <c r="B1371"/>
      <c r="C1371"/>
      <c r="D1371" s="877"/>
      <c r="E1371"/>
      <c r="F1371"/>
      <c r="G1371"/>
      <c r="H1371"/>
      <c r="I1371"/>
      <c r="J1371"/>
    </row>
    <row r="1372" spans="1:10">
      <c r="A1372"/>
      <c r="B1372"/>
      <c r="C1372"/>
      <c r="D1372" s="877"/>
      <c r="E1372"/>
      <c r="F1372"/>
      <c r="G1372"/>
      <c r="H1372"/>
      <c r="I1372"/>
      <c r="J1372"/>
    </row>
    <row r="1373" spans="1:10">
      <c r="A1373"/>
      <c r="B1373"/>
      <c r="C1373"/>
      <c r="D1373" s="877"/>
      <c r="E1373"/>
      <c r="F1373"/>
      <c r="G1373"/>
      <c r="H1373"/>
      <c r="I1373"/>
      <c r="J1373"/>
    </row>
    <row r="1374" spans="1:10">
      <c r="A1374"/>
      <c r="B1374"/>
      <c r="C1374"/>
      <c r="D1374" s="877"/>
      <c r="E1374"/>
      <c r="F1374"/>
      <c r="G1374"/>
      <c r="H1374"/>
      <c r="I1374"/>
      <c r="J1374"/>
    </row>
    <row r="1375" spans="1:10">
      <c r="A1375"/>
      <c r="B1375"/>
      <c r="C1375"/>
      <c r="D1375" s="877"/>
      <c r="E1375"/>
      <c r="F1375"/>
      <c r="G1375"/>
      <c r="H1375"/>
      <c r="I1375"/>
      <c r="J1375"/>
    </row>
    <row r="1376" spans="1:10">
      <c r="A1376"/>
      <c r="B1376"/>
      <c r="C1376"/>
      <c r="D1376" s="877"/>
      <c r="E1376"/>
      <c r="F1376"/>
      <c r="G1376"/>
      <c r="H1376"/>
      <c r="I1376"/>
      <c r="J1376"/>
    </row>
    <row r="1377" spans="1:10">
      <c r="A1377"/>
      <c r="B1377"/>
      <c r="C1377"/>
      <c r="D1377" s="877"/>
      <c r="E1377"/>
      <c r="F1377"/>
      <c r="G1377"/>
      <c r="H1377"/>
      <c r="I1377"/>
      <c r="J1377"/>
    </row>
    <row r="1378" spans="1:10">
      <c r="A1378"/>
      <c r="B1378"/>
      <c r="C1378"/>
      <c r="D1378" s="877"/>
      <c r="E1378"/>
      <c r="F1378"/>
      <c r="G1378"/>
      <c r="H1378"/>
      <c r="I1378"/>
      <c r="J1378"/>
    </row>
    <row r="1379" spans="1:10">
      <c r="A1379"/>
      <c r="B1379"/>
      <c r="C1379"/>
      <c r="D1379" s="877"/>
      <c r="E1379"/>
      <c r="F1379"/>
      <c r="G1379"/>
      <c r="H1379"/>
      <c r="I1379"/>
      <c r="J1379"/>
    </row>
    <row r="1380" spans="1:10">
      <c r="A1380"/>
      <c r="B1380"/>
      <c r="C1380"/>
      <c r="D1380" s="877"/>
      <c r="E1380"/>
      <c r="F1380"/>
      <c r="G1380"/>
      <c r="H1380"/>
      <c r="I1380"/>
      <c r="J1380"/>
    </row>
    <row r="1381" spans="1:10">
      <c r="A1381"/>
      <c r="B1381"/>
      <c r="C1381"/>
      <c r="D1381" s="877"/>
      <c r="E1381"/>
      <c r="F1381"/>
      <c r="G1381"/>
      <c r="H1381"/>
      <c r="I1381"/>
      <c r="J1381"/>
    </row>
    <row r="1382" spans="1:10">
      <c r="A1382"/>
      <c r="B1382"/>
      <c r="C1382"/>
      <c r="D1382" s="877"/>
      <c r="E1382"/>
      <c r="F1382"/>
      <c r="G1382"/>
      <c r="H1382"/>
      <c r="I1382"/>
      <c r="J1382"/>
    </row>
    <row r="1383" spans="1:10">
      <c r="A1383"/>
      <c r="B1383"/>
      <c r="C1383"/>
      <c r="D1383" s="877"/>
      <c r="E1383"/>
      <c r="F1383"/>
      <c r="G1383"/>
      <c r="H1383"/>
      <c r="I1383"/>
      <c r="J1383"/>
    </row>
    <row r="1384" spans="1:10">
      <c r="A1384"/>
      <c r="B1384"/>
      <c r="C1384"/>
      <c r="D1384" s="877"/>
      <c r="E1384"/>
      <c r="F1384"/>
      <c r="G1384"/>
      <c r="H1384"/>
      <c r="I1384"/>
      <c r="J1384"/>
    </row>
    <row r="1385" spans="1:10">
      <c r="A1385"/>
      <c r="B1385"/>
      <c r="C1385"/>
      <c r="D1385" s="877"/>
      <c r="E1385"/>
      <c r="F1385"/>
      <c r="G1385"/>
      <c r="H1385"/>
      <c r="I1385"/>
      <c r="J1385"/>
    </row>
    <row r="1386" spans="1:10">
      <c r="A1386"/>
      <c r="B1386"/>
      <c r="C1386"/>
      <c r="D1386" s="877"/>
      <c r="E1386"/>
      <c r="F1386"/>
      <c r="G1386"/>
      <c r="H1386"/>
      <c r="I1386"/>
      <c r="J1386"/>
    </row>
    <row r="1387" spans="1:10">
      <c r="A1387"/>
      <c r="B1387"/>
      <c r="C1387"/>
      <c r="D1387" s="877"/>
      <c r="E1387"/>
      <c r="F1387"/>
      <c r="G1387"/>
      <c r="H1387"/>
      <c r="I1387"/>
      <c r="J1387"/>
    </row>
    <row r="1388" spans="1:10">
      <c r="A1388"/>
      <c r="B1388"/>
      <c r="C1388"/>
      <c r="D1388" s="877"/>
      <c r="E1388"/>
      <c r="F1388"/>
      <c r="G1388"/>
      <c r="H1388"/>
      <c r="I1388"/>
      <c r="J1388"/>
    </row>
    <row r="1389" spans="1:10">
      <c r="A1389"/>
      <c r="B1389"/>
      <c r="C1389"/>
      <c r="D1389" s="877"/>
      <c r="E1389"/>
      <c r="F1389"/>
      <c r="G1389"/>
      <c r="H1389"/>
      <c r="I1389"/>
      <c r="J1389"/>
    </row>
    <row r="1390" spans="1:10">
      <c r="A1390"/>
      <c r="B1390"/>
      <c r="C1390"/>
      <c r="D1390" s="877"/>
      <c r="E1390"/>
      <c r="F1390"/>
      <c r="G1390"/>
      <c r="H1390"/>
      <c r="I1390"/>
      <c r="J1390"/>
    </row>
    <row r="1391" spans="1:10">
      <c r="A1391"/>
      <c r="B1391"/>
      <c r="C1391"/>
      <c r="D1391" s="877"/>
      <c r="E1391"/>
      <c r="F1391"/>
      <c r="G1391"/>
      <c r="H1391"/>
      <c r="I1391"/>
      <c r="J1391"/>
    </row>
    <row r="1392" spans="1:10">
      <c r="A1392"/>
      <c r="B1392"/>
      <c r="C1392"/>
      <c r="D1392" s="877"/>
      <c r="E1392"/>
      <c r="F1392"/>
      <c r="G1392"/>
      <c r="H1392"/>
      <c r="I1392"/>
      <c r="J1392"/>
    </row>
    <row r="1393" spans="1:10">
      <c r="A1393"/>
      <c r="B1393"/>
      <c r="C1393"/>
      <c r="D1393" s="877"/>
      <c r="E1393"/>
      <c r="F1393"/>
      <c r="G1393"/>
      <c r="H1393"/>
      <c r="I1393"/>
      <c r="J1393"/>
    </row>
    <row r="1394" spans="1:10">
      <c r="A1394"/>
      <c r="B1394"/>
      <c r="C1394"/>
      <c r="D1394" s="877"/>
      <c r="E1394"/>
      <c r="F1394"/>
      <c r="G1394"/>
      <c r="H1394"/>
      <c r="I1394"/>
      <c r="J1394"/>
    </row>
    <row r="1395" spans="1:10">
      <c r="A1395"/>
      <c r="B1395"/>
      <c r="C1395"/>
      <c r="D1395" s="877"/>
      <c r="E1395"/>
      <c r="F1395"/>
      <c r="G1395"/>
      <c r="H1395"/>
      <c r="I1395"/>
      <c r="J1395"/>
    </row>
    <row r="1396" spans="1:10">
      <c r="A1396"/>
      <c r="B1396"/>
      <c r="C1396"/>
      <c r="D1396" s="877"/>
      <c r="E1396"/>
      <c r="F1396"/>
      <c r="G1396"/>
      <c r="H1396"/>
      <c r="I1396"/>
      <c r="J1396"/>
    </row>
    <row r="1397" spans="1:10">
      <c r="A1397"/>
      <c r="B1397"/>
      <c r="C1397"/>
      <c r="D1397" s="877"/>
      <c r="E1397"/>
      <c r="F1397"/>
      <c r="G1397"/>
      <c r="H1397"/>
      <c r="I1397"/>
      <c r="J1397"/>
    </row>
    <row r="1398" spans="1:10">
      <c r="A1398"/>
      <c r="B1398"/>
      <c r="C1398"/>
      <c r="D1398" s="877"/>
      <c r="E1398"/>
      <c r="F1398"/>
      <c r="G1398"/>
      <c r="H1398"/>
      <c r="I1398"/>
      <c r="J1398"/>
    </row>
    <row r="1399" spans="1:10">
      <c r="A1399"/>
      <c r="B1399"/>
      <c r="C1399"/>
      <c r="D1399" s="877"/>
      <c r="E1399"/>
      <c r="F1399"/>
      <c r="G1399"/>
      <c r="H1399"/>
      <c r="I1399"/>
      <c r="J1399"/>
    </row>
    <row r="1400" spans="1:10">
      <c r="A1400"/>
      <c r="B1400"/>
      <c r="C1400"/>
      <c r="D1400" s="877"/>
      <c r="E1400"/>
      <c r="F1400"/>
      <c r="G1400"/>
      <c r="H1400"/>
      <c r="I1400"/>
      <c r="J1400"/>
    </row>
    <row r="1401" spans="1:10">
      <c r="A1401"/>
      <c r="B1401"/>
      <c r="C1401"/>
      <c r="D1401" s="877"/>
      <c r="E1401"/>
      <c r="F1401"/>
      <c r="G1401"/>
      <c r="H1401"/>
      <c r="I1401"/>
      <c r="J1401"/>
    </row>
    <row r="1402" spans="1:10">
      <c r="A1402"/>
      <c r="B1402"/>
      <c r="C1402"/>
      <c r="D1402" s="877"/>
      <c r="E1402"/>
      <c r="F1402"/>
      <c r="G1402"/>
      <c r="H1402"/>
      <c r="I1402"/>
      <c r="J1402"/>
    </row>
    <row r="1403" spans="1:10">
      <c r="A1403"/>
      <c r="B1403"/>
      <c r="C1403"/>
      <c r="D1403" s="877"/>
      <c r="E1403"/>
      <c r="F1403"/>
      <c r="G1403"/>
      <c r="H1403"/>
      <c r="I1403"/>
      <c r="J1403"/>
    </row>
    <row r="1404" spans="1:10">
      <c r="A1404"/>
      <c r="B1404"/>
      <c r="C1404"/>
      <c r="D1404" s="877"/>
      <c r="E1404"/>
      <c r="F1404"/>
      <c r="G1404"/>
      <c r="H1404"/>
      <c r="I1404"/>
      <c r="J1404"/>
    </row>
    <row r="1405" spans="1:10">
      <c r="A1405"/>
      <c r="B1405"/>
      <c r="C1405"/>
      <c r="D1405" s="877"/>
      <c r="E1405"/>
      <c r="F1405"/>
      <c r="G1405"/>
      <c r="H1405"/>
      <c r="I1405"/>
      <c r="J1405"/>
    </row>
    <row r="1406" spans="1:10">
      <c r="A1406"/>
      <c r="B1406"/>
      <c r="C1406"/>
      <c r="D1406" s="877"/>
      <c r="E1406"/>
      <c r="F1406"/>
      <c r="G1406"/>
      <c r="H1406"/>
      <c r="I1406"/>
      <c r="J1406"/>
    </row>
    <row r="1407" spans="1:10">
      <c r="A1407"/>
      <c r="B1407"/>
      <c r="C1407"/>
      <c r="D1407" s="877"/>
      <c r="E1407"/>
      <c r="F1407"/>
      <c r="G1407"/>
      <c r="H1407"/>
      <c r="I1407"/>
      <c r="J1407"/>
    </row>
    <row r="1408" spans="1:10">
      <c r="A1408"/>
      <c r="B1408"/>
      <c r="C1408"/>
      <c r="D1408" s="877"/>
      <c r="E1408"/>
      <c r="F1408"/>
      <c r="G1408"/>
      <c r="H1408"/>
      <c r="I1408"/>
      <c r="J1408"/>
    </row>
    <row r="1409" spans="1:10">
      <c r="A1409"/>
      <c r="B1409"/>
      <c r="C1409"/>
      <c r="D1409" s="877"/>
      <c r="E1409"/>
      <c r="F1409"/>
      <c r="G1409"/>
      <c r="H1409"/>
      <c r="I1409"/>
      <c r="J1409"/>
    </row>
    <row r="1410" spans="1:10">
      <c r="A1410"/>
      <c r="B1410"/>
      <c r="C1410"/>
      <c r="D1410" s="877"/>
      <c r="E1410"/>
      <c r="F1410"/>
      <c r="G1410"/>
      <c r="H1410"/>
      <c r="I1410"/>
      <c r="J1410"/>
    </row>
    <row r="1411" spans="1:10">
      <c r="A1411"/>
      <c r="B1411"/>
      <c r="C1411"/>
      <c r="D1411" s="877"/>
      <c r="E1411"/>
      <c r="F1411"/>
      <c r="G1411"/>
      <c r="H1411"/>
      <c r="I1411"/>
      <c r="J1411"/>
    </row>
    <row r="1412" spans="1:10">
      <c r="A1412"/>
      <c r="B1412"/>
      <c r="C1412"/>
      <c r="D1412" s="877"/>
      <c r="E1412"/>
      <c r="F1412"/>
      <c r="G1412"/>
      <c r="H1412"/>
      <c r="I1412"/>
      <c r="J1412"/>
    </row>
    <row r="1413" spans="1:10">
      <c r="A1413"/>
      <c r="B1413"/>
      <c r="C1413"/>
      <c r="D1413" s="877"/>
      <c r="E1413"/>
      <c r="F1413"/>
      <c r="G1413"/>
      <c r="H1413"/>
      <c r="I1413"/>
      <c r="J1413"/>
    </row>
    <row r="1414" spans="1:10">
      <c r="A1414"/>
      <c r="B1414"/>
      <c r="C1414"/>
      <c r="D1414" s="877"/>
      <c r="E1414"/>
      <c r="F1414"/>
      <c r="G1414"/>
      <c r="H1414"/>
      <c r="I1414"/>
      <c r="J1414"/>
    </row>
    <row r="1415" spans="1:10">
      <c r="A1415"/>
      <c r="B1415"/>
      <c r="C1415"/>
      <c r="D1415" s="877"/>
      <c r="E1415"/>
      <c r="F1415"/>
      <c r="G1415"/>
      <c r="H1415"/>
      <c r="I1415"/>
      <c r="J1415"/>
    </row>
    <row r="1416" spans="1:10">
      <c r="A1416"/>
      <c r="B1416"/>
      <c r="C1416"/>
      <c r="D1416" s="877"/>
      <c r="E1416"/>
      <c r="F1416"/>
      <c r="G1416"/>
      <c r="H1416"/>
      <c r="I1416"/>
      <c r="J1416"/>
    </row>
    <row r="1417" spans="1:10">
      <c r="A1417"/>
      <c r="B1417"/>
      <c r="C1417"/>
      <c r="D1417" s="877"/>
      <c r="E1417"/>
      <c r="F1417"/>
      <c r="G1417"/>
      <c r="H1417"/>
      <c r="I1417"/>
      <c r="J1417"/>
    </row>
    <row r="1418" spans="1:10">
      <c r="A1418"/>
      <c r="B1418"/>
      <c r="C1418"/>
      <c r="D1418" s="877"/>
      <c r="E1418"/>
      <c r="F1418"/>
      <c r="G1418"/>
      <c r="H1418"/>
      <c r="I1418"/>
      <c r="J1418"/>
    </row>
    <row r="1419" spans="1:10">
      <c r="A1419"/>
      <c r="B1419"/>
      <c r="C1419"/>
      <c r="D1419" s="877"/>
      <c r="E1419"/>
      <c r="F1419"/>
      <c r="G1419"/>
      <c r="H1419"/>
      <c r="I1419"/>
      <c r="J1419"/>
    </row>
    <row r="1420" spans="1:10">
      <c r="A1420"/>
      <c r="B1420"/>
      <c r="C1420"/>
      <c r="D1420" s="877"/>
      <c r="E1420"/>
      <c r="F1420"/>
      <c r="G1420"/>
      <c r="H1420"/>
      <c r="I1420"/>
      <c r="J1420"/>
    </row>
    <row r="1421" spans="1:10">
      <c r="A1421"/>
      <c r="B1421"/>
      <c r="C1421"/>
      <c r="D1421" s="877"/>
      <c r="E1421"/>
      <c r="F1421"/>
      <c r="G1421"/>
      <c r="H1421"/>
      <c r="I1421"/>
      <c r="J1421"/>
    </row>
    <row r="1422" spans="1:10">
      <c r="A1422"/>
      <c r="B1422"/>
      <c r="C1422"/>
      <c r="D1422" s="877"/>
      <c r="E1422"/>
      <c r="F1422"/>
      <c r="G1422"/>
      <c r="H1422"/>
      <c r="I1422"/>
      <c r="J1422"/>
    </row>
    <row r="1423" spans="1:10">
      <c r="A1423"/>
      <c r="B1423"/>
      <c r="C1423"/>
      <c r="D1423" s="877"/>
      <c r="E1423"/>
      <c r="F1423"/>
      <c r="G1423"/>
      <c r="H1423"/>
      <c r="I1423"/>
      <c r="J1423"/>
    </row>
    <row r="1424" spans="1:10">
      <c r="A1424"/>
      <c r="B1424"/>
      <c r="C1424"/>
      <c r="D1424" s="877"/>
      <c r="E1424"/>
      <c r="F1424"/>
      <c r="G1424"/>
      <c r="H1424"/>
      <c r="I1424"/>
      <c r="J1424"/>
    </row>
    <row r="1425" spans="1:10">
      <c r="A1425"/>
      <c r="B1425"/>
      <c r="C1425"/>
      <c r="D1425" s="877"/>
      <c r="E1425"/>
      <c r="F1425"/>
      <c r="G1425"/>
      <c r="H1425"/>
      <c r="I1425"/>
      <c r="J1425"/>
    </row>
    <row r="1426" spans="1:10">
      <c r="A1426"/>
      <c r="B1426"/>
      <c r="C1426"/>
      <c r="D1426" s="877"/>
      <c r="E1426"/>
      <c r="F1426"/>
      <c r="G1426"/>
      <c r="H1426"/>
      <c r="I1426"/>
      <c r="J1426"/>
    </row>
    <row r="1427" spans="1:10">
      <c r="A1427"/>
      <c r="B1427"/>
      <c r="C1427"/>
      <c r="D1427" s="877"/>
      <c r="E1427"/>
      <c r="F1427"/>
      <c r="G1427"/>
      <c r="H1427"/>
      <c r="I1427"/>
      <c r="J1427"/>
    </row>
    <row r="1428" spans="1:10">
      <c r="A1428"/>
      <c r="B1428"/>
      <c r="C1428"/>
      <c r="D1428" s="877"/>
      <c r="E1428"/>
      <c r="F1428"/>
      <c r="G1428"/>
      <c r="H1428"/>
      <c r="I1428"/>
      <c r="J1428"/>
    </row>
    <row r="1429" spans="1:10">
      <c r="A1429"/>
      <c r="B1429"/>
      <c r="C1429"/>
      <c r="D1429" s="877"/>
      <c r="E1429"/>
      <c r="F1429"/>
      <c r="G1429"/>
      <c r="H1429"/>
      <c r="I1429"/>
      <c r="J1429"/>
    </row>
    <row r="1430" spans="1:10">
      <c r="A1430"/>
      <c r="B1430"/>
      <c r="C1430"/>
      <c r="D1430" s="877"/>
      <c r="E1430"/>
      <c r="F1430"/>
      <c r="G1430"/>
      <c r="H1430"/>
      <c r="I1430"/>
      <c r="J1430"/>
    </row>
    <row r="1431" spans="1:10">
      <c r="A1431"/>
      <c r="B1431"/>
      <c r="C1431"/>
      <c r="D1431" s="877"/>
      <c r="E1431"/>
      <c r="F1431"/>
      <c r="G1431"/>
      <c r="H1431"/>
      <c r="I1431"/>
      <c r="J1431"/>
    </row>
    <row r="1432" spans="1:10">
      <c r="A1432"/>
      <c r="B1432"/>
      <c r="C1432"/>
      <c r="D1432" s="877"/>
      <c r="E1432"/>
      <c r="F1432"/>
      <c r="G1432"/>
      <c r="H1432"/>
      <c r="I1432"/>
      <c r="J1432"/>
    </row>
    <row r="1433" spans="1:10">
      <c r="A1433"/>
      <c r="B1433"/>
      <c r="C1433"/>
      <c r="D1433" s="877"/>
      <c r="E1433"/>
      <c r="F1433"/>
      <c r="G1433"/>
      <c r="H1433"/>
      <c r="I1433"/>
      <c r="J1433"/>
    </row>
    <row r="1434" spans="1:10">
      <c r="A1434"/>
      <c r="B1434"/>
      <c r="C1434"/>
      <c r="D1434" s="877"/>
      <c r="E1434"/>
      <c r="F1434"/>
      <c r="G1434"/>
      <c r="H1434"/>
      <c r="I1434"/>
      <c r="J1434"/>
    </row>
    <row r="1435" spans="1:10">
      <c r="A1435"/>
      <c r="B1435"/>
      <c r="C1435"/>
      <c r="D1435" s="877"/>
      <c r="E1435"/>
      <c r="F1435"/>
      <c r="G1435"/>
      <c r="H1435"/>
      <c r="I1435"/>
      <c r="J1435"/>
    </row>
    <row r="1436" spans="1:10">
      <c r="A1436"/>
      <c r="B1436"/>
      <c r="C1436"/>
      <c r="D1436" s="877"/>
      <c r="E1436"/>
      <c r="F1436"/>
      <c r="G1436"/>
      <c r="H1436"/>
      <c r="I1436"/>
      <c r="J1436"/>
    </row>
    <row r="1437" spans="1:10">
      <c r="A1437"/>
      <c r="B1437"/>
      <c r="C1437"/>
      <c r="D1437" s="877"/>
      <c r="E1437"/>
      <c r="F1437"/>
      <c r="G1437"/>
      <c r="H1437"/>
      <c r="I1437"/>
      <c r="J1437"/>
    </row>
    <row r="1438" spans="1:10">
      <c r="A1438"/>
      <c r="B1438"/>
      <c r="C1438"/>
      <c r="D1438" s="877"/>
      <c r="E1438"/>
      <c r="F1438"/>
      <c r="G1438"/>
      <c r="H1438"/>
      <c r="I1438"/>
      <c r="J1438"/>
    </row>
    <row r="1439" spans="1:10">
      <c r="A1439"/>
      <c r="B1439"/>
      <c r="C1439"/>
      <c r="D1439" s="877"/>
      <c r="E1439"/>
      <c r="F1439"/>
      <c r="G1439"/>
      <c r="H1439"/>
      <c r="I1439"/>
      <c r="J1439"/>
    </row>
    <row r="1440" spans="1:10">
      <c r="A1440"/>
      <c r="B1440"/>
      <c r="C1440"/>
      <c r="D1440" s="877"/>
      <c r="E1440"/>
      <c r="F1440"/>
      <c r="G1440"/>
      <c r="H1440"/>
      <c r="I1440"/>
      <c r="J1440"/>
    </row>
    <row r="1441" spans="1:10">
      <c r="A1441"/>
      <c r="B1441"/>
      <c r="C1441"/>
      <c r="D1441" s="877"/>
      <c r="E1441"/>
      <c r="F1441"/>
      <c r="G1441"/>
      <c r="H1441"/>
      <c r="I1441"/>
      <c r="J1441"/>
    </row>
    <row r="1442" spans="1:10">
      <c r="A1442"/>
      <c r="B1442"/>
      <c r="C1442"/>
      <c r="D1442" s="877"/>
      <c r="E1442"/>
      <c r="F1442"/>
      <c r="G1442"/>
      <c r="H1442"/>
      <c r="I1442"/>
      <c r="J1442"/>
    </row>
    <row r="1443" spans="1:10">
      <c r="A1443"/>
      <c r="B1443"/>
      <c r="C1443"/>
      <c r="D1443" s="877"/>
      <c r="E1443"/>
      <c r="F1443"/>
      <c r="G1443"/>
      <c r="H1443"/>
      <c r="I1443"/>
      <c r="J1443"/>
    </row>
    <row r="1444" spans="1:10">
      <c r="A1444"/>
      <c r="B1444"/>
      <c r="C1444"/>
      <c r="D1444" s="877"/>
      <c r="E1444"/>
      <c r="F1444"/>
      <c r="G1444"/>
      <c r="H1444"/>
      <c r="I1444"/>
      <c r="J1444"/>
    </row>
    <row r="1445" spans="1:10">
      <c r="A1445"/>
      <c r="B1445"/>
      <c r="C1445"/>
      <c r="D1445" s="877"/>
      <c r="E1445"/>
      <c r="F1445"/>
      <c r="G1445"/>
      <c r="H1445"/>
      <c r="I1445"/>
      <c r="J1445"/>
    </row>
    <row r="1446" spans="1:10">
      <c r="A1446"/>
      <c r="B1446"/>
      <c r="C1446"/>
      <c r="D1446" s="877"/>
      <c r="E1446"/>
      <c r="F1446"/>
      <c r="G1446"/>
      <c r="H1446"/>
      <c r="I1446"/>
      <c r="J1446"/>
    </row>
    <row r="1447" spans="1:10">
      <c r="A1447"/>
      <c r="B1447"/>
      <c r="C1447"/>
      <c r="D1447" s="877"/>
      <c r="E1447"/>
      <c r="F1447"/>
      <c r="G1447"/>
      <c r="H1447"/>
      <c r="I1447"/>
      <c r="J1447"/>
    </row>
    <row r="1448" spans="1:10">
      <c r="A1448"/>
      <c r="B1448"/>
      <c r="C1448"/>
      <c r="D1448" s="877"/>
      <c r="E1448"/>
      <c r="F1448"/>
      <c r="G1448"/>
      <c r="H1448"/>
      <c r="I1448"/>
      <c r="J1448"/>
    </row>
    <row r="1449" spans="1:10">
      <c r="A1449"/>
      <c r="B1449"/>
      <c r="C1449"/>
      <c r="D1449" s="877"/>
      <c r="E1449"/>
      <c r="F1449"/>
      <c r="G1449"/>
      <c r="H1449"/>
      <c r="I1449"/>
      <c r="J1449"/>
    </row>
    <row r="1450" spans="1:10">
      <c r="A1450"/>
      <c r="B1450"/>
      <c r="C1450"/>
      <c r="D1450" s="877"/>
      <c r="E1450"/>
      <c r="F1450"/>
      <c r="G1450"/>
      <c r="H1450"/>
      <c r="I1450"/>
      <c r="J1450"/>
    </row>
    <row r="1451" spans="1:10">
      <c r="A1451"/>
      <c r="B1451"/>
      <c r="C1451"/>
      <c r="D1451" s="877"/>
      <c r="E1451"/>
      <c r="F1451"/>
      <c r="G1451"/>
      <c r="H1451"/>
      <c r="I1451"/>
      <c r="J1451"/>
    </row>
    <row r="1452" spans="1:10">
      <c r="A1452"/>
      <c r="B1452"/>
      <c r="C1452"/>
      <c r="D1452" s="877"/>
      <c r="E1452"/>
      <c r="F1452"/>
      <c r="G1452"/>
      <c r="H1452"/>
      <c r="I1452"/>
      <c r="J1452"/>
    </row>
    <row r="1453" spans="1:10">
      <c r="A1453"/>
      <c r="B1453"/>
      <c r="C1453"/>
      <c r="D1453" s="877"/>
      <c r="E1453"/>
      <c r="F1453"/>
      <c r="G1453"/>
      <c r="H1453"/>
      <c r="I1453"/>
      <c r="J1453"/>
    </row>
    <row r="1454" spans="1:10">
      <c r="A1454"/>
      <c r="B1454"/>
      <c r="C1454"/>
      <c r="D1454" s="877"/>
      <c r="E1454"/>
      <c r="F1454"/>
      <c r="G1454"/>
      <c r="H1454"/>
      <c r="I1454"/>
      <c r="J1454"/>
    </row>
    <row r="1455" spans="1:10">
      <c r="A1455"/>
      <c r="B1455"/>
      <c r="C1455"/>
      <c r="D1455" s="877"/>
      <c r="E1455"/>
      <c r="F1455"/>
      <c r="G1455"/>
      <c r="H1455"/>
      <c r="I1455"/>
      <c r="J1455"/>
    </row>
    <row r="1456" spans="1:10">
      <c r="A1456"/>
      <c r="B1456"/>
      <c r="C1456"/>
      <c r="D1456" s="877"/>
      <c r="E1456"/>
      <c r="F1456"/>
      <c r="G1456"/>
      <c r="H1456"/>
      <c r="I1456"/>
      <c r="J1456"/>
    </row>
    <row r="1457" spans="1:10">
      <c r="A1457"/>
      <c r="B1457"/>
      <c r="C1457"/>
      <c r="D1457" s="877"/>
      <c r="E1457"/>
      <c r="F1457"/>
      <c r="G1457"/>
      <c r="H1457"/>
      <c r="I1457"/>
      <c r="J1457"/>
    </row>
    <row r="1458" spans="1:10">
      <c r="A1458"/>
      <c r="B1458"/>
      <c r="C1458"/>
      <c r="D1458" s="877"/>
      <c r="E1458"/>
      <c r="F1458"/>
      <c r="G1458"/>
      <c r="H1458"/>
      <c r="I1458"/>
      <c r="J1458"/>
    </row>
    <row r="1459" spans="1:10">
      <c r="A1459"/>
      <c r="B1459"/>
      <c r="C1459"/>
      <c r="D1459" s="877"/>
      <c r="E1459"/>
      <c r="F1459"/>
      <c r="G1459"/>
      <c r="H1459"/>
      <c r="I1459"/>
      <c r="J1459"/>
    </row>
    <row r="1460" spans="1:10">
      <c r="A1460"/>
      <c r="B1460"/>
      <c r="C1460"/>
      <c r="D1460" s="877"/>
      <c r="E1460"/>
      <c r="F1460"/>
      <c r="G1460"/>
      <c r="H1460"/>
      <c r="I1460"/>
      <c r="J1460"/>
    </row>
    <row r="1461" spans="1:10">
      <c r="A1461"/>
      <c r="B1461"/>
      <c r="C1461"/>
      <c r="D1461" s="877"/>
      <c r="E1461"/>
      <c r="F1461"/>
      <c r="G1461"/>
      <c r="H1461"/>
      <c r="I1461"/>
      <c r="J1461"/>
    </row>
    <row r="1462" spans="1:10">
      <c r="A1462"/>
      <c r="B1462"/>
      <c r="C1462"/>
      <c r="D1462" s="877"/>
      <c r="E1462"/>
      <c r="F1462"/>
      <c r="G1462"/>
      <c r="H1462"/>
      <c r="I1462"/>
      <c r="J1462"/>
    </row>
    <row r="1463" spans="1:10">
      <c r="A1463"/>
      <c r="B1463"/>
      <c r="C1463"/>
      <c r="D1463" s="877"/>
      <c r="E1463"/>
      <c r="F1463"/>
      <c r="G1463"/>
      <c r="H1463"/>
      <c r="I1463"/>
      <c r="J1463"/>
    </row>
    <row r="1464" spans="1:10">
      <c r="A1464"/>
      <c r="B1464"/>
      <c r="C1464"/>
      <c r="D1464" s="877"/>
      <c r="E1464"/>
      <c r="F1464"/>
      <c r="G1464"/>
      <c r="H1464"/>
      <c r="I1464"/>
      <c r="J1464"/>
    </row>
    <row r="1465" spans="1:10">
      <c r="A1465"/>
      <c r="B1465"/>
      <c r="C1465"/>
      <c r="D1465" s="877"/>
      <c r="E1465"/>
      <c r="F1465"/>
      <c r="G1465"/>
      <c r="H1465"/>
      <c r="I1465"/>
      <c r="J1465"/>
    </row>
    <row r="1466" spans="1:10">
      <c r="A1466"/>
      <c r="B1466"/>
      <c r="C1466"/>
      <c r="D1466" s="877"/>
      <c r="E1466"/>
      <c r="F1466"/>
      <c r="G1466"/>
      <c r="H1466"/>
      <c r="I1466"/>
      <c r="J1466"/>
    </row>
    <row r="1467" spans="1:10">
      <c r="A1467"/>
      <c r="B1467"/>
      <c r="C1467"/>
      <c r="D1467" s="877"/>
      <c r="E1467"/>
      <c r="F1467"/>
      <c r="G1467"/>
      <c r="H1467"/>
      <c r="I1467"/>
      <c r="J1467"/>
    </row>
    <row r="1468" spans="1:10">
      <c r="A1468"/>
      <c r="B1468"/>
      <c r="C1468"/>
      <c r="D1468" s="877"/>
      <c r="E1468"/>
      <c r="F1468"/>
      <c r="G1468"/>
      <c r="H1468"/>
      <c r="I1468"/>
      <c r="J1468"/>
    </row>
    <row r="1469" spans="1:10">
      <c r="A1469"/>
      <c r="B1469"/>
      <c r="C1469"/>
      <c r="D1469" s="877"/>
      <c r="E1469"/>
      <c r="F1469"/>
      <c r="G1469"/>
      <c r="H1469"/>
      <c r="I1469"/>
      <c r="J1469"/>
    </row>
    <row r="1470" spans="1:10">
      <c r="A1470"/>
      <c r="B1470"/>
      <c r="C1470"/>
      <c r="D1470" s="877"/>
      <c r="E1470"/>
      <c r="F1470"/>
      <c r="G1470"/>
      <c r="H1470"/>
      <c r="I1470"/>
      <c r="J1470"/>
    </row>
    <row r="1471" spans="1:10">
      <c r="A1471"/>
      <c r="B1471"/>
      <c r="C1471"/>
      <c r="D1471" s="877"/>
      <c r="E1471"/>
      <c r="F1471"/>
      <c r="G1471"/>
      <c r="H1471"/>
      <c r="I1471"/>
      <c r="J1471"/>
    </row>
    <row r="1472" spans="1:10">
      <c r="A1472"/>
      <c r="B1472"/>
      <c r="C1472"/>
      <c r="D1472" s="877"/>
      <c r="E1472"/>
      <c r="F1472"/>
      <c r="G1472"/>
      <c r="H1472"/>
      <c r="I1472"/>
      <c r="J1472"/>
    </row>
    <row r="1473" spans="1:10">
      <c r="A1473"/>
      <c r="B1473"/>
      <c r="C1473"/>
      <c r="D1473" s="877"/>
      <c r="E1473"/>
      <c r="F1473"/>
      <c r="G1473"/>
      <c r="H1473"/>
      <c r="I1473"/>
      <c r="J1473"/>
    </row>
    <row r="1474" spans="1:10">
      <c r="A1474"/>
      <c r="B1474"/>
      <c r="C1474"/>
      <c r="D1474" s="877"/>
      <c r="E1474"/>
      <c r="F1474"/>
      <c r="G1474"/>
      <c r="H1474"/>
      <c r="I1474"/>
      <c r="J1474"/>
    </row>
    <row r="1475" spans="1:10">
      <c r="A1475"/>
      <c r="B1475"/>
      <c r="C1475"/>
      <c r="D1475" s="877"/>
      <c r="E1475"/>
      <c r="F1475"/>
      <c r="G1475"/>
      <c r="H1475"/>
      <c r="I1475"/>
      <c r="J1475"/>
    </row>
    <row r="1476" spans="1:10">
      <c r="A1476"/>
      <c r="B1476"/>
      <c r="C1476"/>
      <c r="D1476" s="877"/>
      <c r="E1476"/>
      <c r="F1476"/>
      <c r="G1476"/>
      <c r="H1476"/>
      <c r="I1476"/>
      <c r="J1476"/>
    </row>
    <row r="1477" spans="1:10">
      <c r="A1477"/>
      <c r="B1477"/>
      <c r="C1477"/>
      <c r="D1477" s="877"/>
      <c r="E1477"/>
      <c r="F1477"/>
      <c r="G1477"/>
      <c r="H1477"/>
      <c r="I1477"/>
      <c r="J1477"/>
    </row>
    <row r="1478" spans="1:10">
      <c r="A1478"/>
      <c r="B1478"/>
      <c r="C1478"/>
      <c r="D1478" s="877"/>
      <c r="E1478"/>
      <c r="F1478"/>
      <c r="G1478"/>
      <c r="H1478"/>
      <c r="I1478"/>
      <c r="J1478"/>
    </row>
    <row r="1479" spans="1:10">
      <c r="A1479"/>
      <c r="B1479"/>
      <c r="C1479"/>
      <c r="D1479" s="877"/>
      <c r="E1479"/>
      <c r="F1479"/>
      <c r="G1479"/>
      <c r="H1479"/>
      <c r="I1479"/>
      <c r="J1479"/>
    </row>
    <row r="1480" spans="1:10">
      <c r="A1480"/>
      <c r="B1480"/>
      <c r="C1480"/>
      <c r="D1480" s="877"/>
      <c r="E1480"/>
      <c r="F1480"/>
      <c r="G1480"/>
      <c r="H1480"/>
      <c r="I1480"/>
      <c r="J1480"/>
    </row>
    <row r="1481" spans="1:10">
      <c r="A1481"/>
      <c r="B1481"/>
      <c r="C1481"/>
      <c r="D1481" s="877"/>
      <c r="E1481"/>
      <c r="F1481"/>
      <c r="G1481"/>
      <c r="H1481"/>
      <c r="I1481"/>
      <c r="J1481"/>
    </row>
    <row r="1482" spans="1:10">
      <c r="A1482"/>
      <c r="B1482"/>
      <c r="C1482"/>
      <c r="D1482" s="877"/>
      <c r="E1482"/>
      <c r="F1482"/>
      <c r="G1482"/>
      <c r="H1482"/>
      <c r="I1482"/>
      <c r="J1482"/>
    </row>
    <row r="1483" spans="1:10">
      <c r="A1483"/>
      <c r="B1483"/>
      <c r="C1483"/>
      <c r="D1483" s="877"/>
      <c r="E1483"/>
      <c r="F1483"/>
      <c r="G1483"/>
      <c r="H1483"/>
      <c r="I1483"/>
      <c r="J1483"/>
    </row>
    <row r="1484" spans="1:10">
      <c r="A1484"/>
      <c r="B1484"/>
      <c r="C1484"/>
      <c r="D1484" s="877"/>
      <c r="E1484"/>
      <c r="F1484"/>
      <c r="G1484"/>
      <c r="H1484"/>
      <c r="I1484"/>
      <c r="J1484"/>
    </row>
    <row r="1485" spans="1:10">
      <c r="A1485"/>
      <c r="B1485"/>
      <c r="C1485"/>
      <c r="D1485" s="877"/>
      <c r="E1485"/>
      <c r="F1485"/>
      <c r="G1485"/>
      <c r="H1485"/>
      <c r="I1485"/>
      <c r="J1485"/>
    </row>
    <row r="1486" spans="1:10">
      <c r="A1486"/>
      <c r="B1486"/>
      <c r="C1486"/>
      <c r="D1486" s="877"/>
      <c r="E1486"/>
      <c r="F1486"/>
      <c r="G1486"/>
      <c r="H1486"/>
      <c r="I1486"/>
      <c r="J1486"/>
    </row>
    <row r="1487" spans="1:10">
      <c r="A1487"/>
      <c r="B1487"/>
      <c r="C1487"/>
      <c r="D1487" s="877"/>
      <c r="E1487"/>
      <c r="F1487"/>
      <c r="G1487"/>
      <c r="H1487"/>
      <c r="I1487"/>
      <c r="J1487"/>
    </row>
    <row r="1488" spans="1:10">
      <c r="A1488"/>
      <c r="B1488"/>
      <c r="C1488"/>
      <c r="D1488" s="877"/>
      <c r="E1488"/>
      <c r="F1488"/>
      <c r="G1488"/>
      <c r="H1488"/>
      <c r="I1488"/>
      <c r="J1488"/>
    </row>
    <row r="1489" spans="1:10">
      <c r="A1489"/>
      <c r="B1489"/>
      <c r="C1489"/>
      <c r="D1489" s="877"/>
      <c r="E1489"/>
      <c r="F1489"/>
      <c r="G1489"/>
      <c r="H1489"/>
      <c r="I1489"/>
      <c r="J1489"/>
    </row>
    <row r="1490" spans="1:10">
      <c r="A1490"/>
      <c r="B1490"/>
      <c r="C1490"/>
      <c r="D1490" s="877"/>
      <c r="E1490"/>
      <c r="F1490"/>
      <c r="G1490"/>
      <c r="H1490"/>
      <c r="I1490"/>
      <c r="J1490"/>
    </row>
    <row r="1491" spans="1:10">
      <c r="A1491"/>
      <c r="B1491"/>
      <c r="C1491"/>
      <c r="D1491" s="877"/>
      <c r="E1491"/>
      <c r="F1491"/>
      <c r="G1491"/>
      <c r="H1491"/>
      <c r="I1491"/>
      <c r="J1491"/>
    </row>
    <row r="1492" spans="1:10">
      <c r="A1492"/>
      <c r="B1492"/>
      <c r="C1492"/>
      <c r="D1492" s="877"/>
      <c r="E1492"/>
      <c r="F1492"/>
      <c r="G1492"/>
      <c r="H1492"/>
      <c r="I1492"/>
      <c r="J1492"/>
    </row>
    <row r="1493" spans="1:10">
      <c r="A1493"/>
      <c r="B1493"/>
      <c r="C1493"/>
      <c r="D1493" s="877"/>
      <c r="E1493"/>
      <c r="F1493"/>
      <c r="G1493"/>
      <c r="H1493"/>
      <c r="I1493"/>
      <c r="J1493"/>
    </row>
    <row r="1494" spans="1:10">
      <c r="A1494"/>
      <c r="B1494"/>
      <c r="C1494"/>
      <c r="D1494" s="877"/>
      <c r="E1494"/>
      <c r="F1494"/>
      <c r="G1494"/>
      <c r="H1494"/>
      <c r="I1494"/>
      <c r="J1494"/>
    </row>
    <row r="1495" spans="1:10">
      <c r="A1495"/>
      <c r="B1495"/>
      <c r="C1495"/>
      <c r="D1495" s="877"/>
      <c r="E1495"/>
      <c r="F1495"/>
      <c r="G1495"/>
      <c r="H1495"/>
      <c r="I1495"/>
      <c r="J1495"/>
    </row>
    <row r="1496" spans="1:10">
      <c r="A1496"/>
      <c r="B1496"/>
      <c r="C1496"/>
      <c r="D1496" s="877"/>
      <c r="E1496"/>
      <c r="F1496"/>
      <c r="G1496"/>
      <c r="H1496"/>
      <c r="I1496"/>
      <c r="J1496"/>
    </row>
    <row r="1497" spans="1:10">
      <c r="A1497"/>
      <c r="B1497"/>
      <c r="C1497"/>
      <c r="D1497" s="877"/>
      <c r="E1497"/>
      <c r="F1497"/>
      <c r="G1497"/>
      <c r="H1497"/>
      <c r="I1497"/>
      <c r="J1497"/>
    </row>
    <row r="1498" spans="1:10">
      <c r="A1498"/>
      <c r="B1498"/>
      <c r="C1498"/>
      <c r="D1498" s="877"/>
      <c r="E1498"/>
      <c r="F1498"/>
      <c r="G1498"/>
      <c r="H1498"/>
      <c r="I1498"/>
      <c r="J1498"/>
    </row>
    <row r="1499" spans="1:10">
      <c r="A1499"/>
      <c r="B1499"/>
      <c r="C1499"/>
      <c r="D1499" s="877"/>
      <c r="E1499"/>
      <c r="F1499"/>
      <c r="G1499"/>
      <c r="H1499"/>
      <c r="I1499"/>
      <c r="J1499"/>
    </row>
    <row r="1500" spans="1:10">
      <c r="A1500"/>
      <c r="B1500"/>
      <c r="C1500"/>
      <c r="D1500" s="877"/>
      <c r="E1500"/>
      <c r="F1500"/>
      <c r="G1500"/>
      <c r="H1500"/>
      <c r="I1500"/>
      <c r="J1500"/>
    </row>
    <row r="1501" spans="1:10">
      <c r="A1501"/>
      <c r="B1501"/>
      <c r="C1501"/>
      <c r="D1501" s="877"/>
      <c r="E1501"/>
      <c r="F1501"/>
      <c r="G1501"/>
      <c r="H1501"/>
      <c r="I1501"/>
      <c r="J1501"/>
    </row>
    <row r="1502" spans="1:10">
      <c r="A1502"/>
      <c r="B1502"/>
      <c r="C1502"/>
      <c r="D1502" s="877"/>
      <c r="E1502"/>
      <c r="F1502"/>
      <c r="G1502"/>
      <c r="H1502"/>
      <c r="I1502"/>
      <c r="J1502"/>
    </row>
    <row r="1503" spans="1:10">
      <c r="A1503"/>
      <c r="B1503"/>
      <c r="C1503"/>
      <c r="D1503" s="877"/>
      <c r="E1503"/>
      <c r="F1503"/>
      <c r="G1503"/>
      <c r="H1503"/>
      <c r="I1503"/>
      <c r="J1503"/>
    </row>
    <row r="1504" spans="1:10">
      <c r="A1504"/>
      <c r="B1504"/>
      <c r="C1504"/>
      <c r="D1504" s="877"/>
      <c r="E1504"/>
      <c r="F1504"/>
      <c r="G1504"/>
      <c r="H1504"/>
      <c r="I1504"/>
      <c r="J1504"/>
    </row>
    <row r="1505" spans="1:10">
      <c r="A1505"/>
      <c r="B1505"/>
      <c r="C1505"/>
      <c r="D1505" s="877"/>
      <c r="E1505"/>
      <c r="F1505"/>
      <c r="G1505"/>
      <c r="H1505"/>
      <c r="I1505"/>
      <c r="J1505"/>
    </row>
    <row r="1506" spans="1:10">
      <c r="A1506"/>
      <c r="B1506"/>
      <c r="C1506"/>
      <c r="D1506" s="877"/>
      <c r="E1506"/>
      <c r="F1506"/>
      <c r="G1506"/>
      <c r="H1506"/>
      <c r="I1506"/>
      <c r="J1506"/>
    </row>
    <row r="1507" spans="1:10">
      <c r="A1507"/>
      <c r="B1507"/>
      <c r="C1507"/>
      <c r="D1507" s="877"/>
      <c r="E1507"/>
      <c r="F1507"/>
      <c r="G1507"/>
      <c r="H1507"/>
      <c r="I1507"/>
      <c r="J1507"/>
    </row>
    <row r="1508" spans="1:10">
      <c r="A1508"/>
      <c r="B1508"/>
      <c r="C1508"/>
      <c r="D1508" s="877"/>
      <c r="E1508"/>
      <c r="F1508"/>
      <c r="G1508"/>
      <c r="H1508"/>
      <c r="I1508"/>
      <c r="J1508"/>
    </row>
    <row r="1509" spans="1:10">
      <c r="A1509"/>
      <c r="B1509"/>
      <c r="C1509"/>
      <c r="D1509" s="877"/>
      <c r="E1509"/>
      <c r="F1509"/>
      <c r="G1509"/>
      <c r="H1509"/>
      <c r="I1509"/>
      <c r="J1509"/>
    </row>
    <row r="1510" spans="1:10">
      <c r="A1510"/>
      <c r="B1510"/>
      <c r="C1510"/>
      <c r="D1510" s="877"/>
      <c r="E1510"/>
      <c r="F1510"/>
      <c r="G1510"/>
      <c r="H1510"/>
      <c r="I1510"/>
      <c r="J1510"/>
    </row>
    <row r="1511" spans="1:10">
      <c r="A1511"/>
      <c r="B1511"/>
      <c r="C1511"/>
      <c r="D1511" s="877"/>
      <c r="E1511"/>
      <c r="F1511"/>
      <c r="G1511"/>
      <c r="H1511"/>
      <c r="I1511"/>
      <c r="J1511"/>
    </row>
    <row r="1512" spans="1:10">
      <c r="A1512"/>
      <c r="B1512"/>
      <c r="C1512"/>
      <c r="D1512" s="877"/>
      <c r="E1512"/>
      <c r="F1512"/>
      <c r="G1512"/>
      <c r="H1512"/>
      <c r="I1512"/>
      <c r="J1512"/>
    </row>
    <row r="1513" spans="1:10">
      <c r="A1513"/>
      <c r="B1513"/>
      <c r="C1513"/>
      <c r="D1513" s="877"/>
      <c r="E1513"/>
      <c r="F1513"/>
      <c r="G1513"/>
      <c r="H1513"/>
      <c r="I1513"/>
      <c r="J1513"/>
    </row>
    <row r="1514" spans="1:10">
      <c r="A1514"/>
      <c r="B1514"/>
      <c r="C1514"/>
      <c r="D1514" s="877"/>
      <c r="E1514"/>
      <c r="F1514"/>
      <c r="G1514"/>
      <c r="H1514"/>
      <c r="I1514"/>
      <c r="J1514"/>
    </row>
    <row r="1515" spans="1:10">
      <c r="A1515"/>
      <c r="B1515"/>
      <c r="C1515"/>
      <c r="D1515" s="877"/>
      <c r="E1515"/>
      <c r="F1515"/>
      <c r="G1515"/>
      <c r="H1515"/>
      <c r="I1515"/>
      <c r="J1515"/>
    </row>
    <row r="1516" spans="1:10">
      <c r="A1516"/>
      <c r="B1516"/>
      <c r="C1516"/>
      <c r="D1516" s="877"/>
      <c r="E1516"/>
      <c r="F1516"/>
      <c r="G1516"/>
      <c r="H1516"/>
      <c r="I1516"/>
      <c r="J1516"/>
    </row>
    <row r="1517" spans="1:10">
      <c r="A1517"/>
      <c r="B1517"/>
      <c r="C1517"/>
      <c r="D1517" s="877"/>
      <c r="E1517"/>
      <c r="F1517"/>
      <c r="G1517"/>
      <c r="H1517"/>
      <c r="I1517"/>
      <c r="J1517"/>
    </row>
    <row r="1518" spans="1:10">
      <c r="A1518"/>
      <c r="B1518"/>
      <c r="C1518"/>
      <c r="D1518" s="877"/>
      <c r="E1518"/>
      <c r="F1518"/>
      <c r="G1518"/>
      <c r="H1518"/>
      <c r="I1518"/>
      <c r="J1518"/>
    </row>
    <row r="1519" spans="1:10">
      <c r="A1519"/>
      <c r="B1519"/>
      <c r="C1519"/>
      <c r="D1519" s="877"/>
      <c r="E1519"/>
      <c r="F1519"/>
      <c r="G1519"/>
      <c r="H1519"/>
      <c r="I1519"/>
      <c r="J1519"/>
    </row>
    <row r="1520" spans="1:10">
      <c r="A1520"/>
      <c r="B1520"/>
      <c r="C1520"/>
      <c r="D1520" s="877"/>
      <c r="E1520"/>
      <c r="F1520"/>
      <c r="G1520"/>
      <c r="H1520"/>
      <c r="I1520"/>
      <c r="J1520"/>
    </row>
    <row r="1521" spans="1:10">
      <c r="A1521"/>
      <c r="B1521"/>
      <c r="C1521"/>
      <c r="D1521" s="877"/>
      <c r="E1521"/>
      <c r="F1521"/>
      <c r="G1521"/>
      <c r="H1521"/>
      <c r="I1521"/>
      <c r="J1521"/>
    </row>
    <row r="1522" spans="1:10">
      <c r="A1522"/>
      <c r="B1522"/>
      <c r="C1522"/>
      <c r="D1522" s="877"/>
      <c r="E1522"/>
      <c r="F1522"/>
      <c r="G1522"/>
      <c r="H1522"/>
      <c r="I1522"/>
      <c r="J1522"/>
    </row>
    <row r="1523" spans="1:10">
      <c r="A1523"/>
      <c r="B1523"/>
      <c r="C1523"/>
      <c r="D1523" s="877"/>
      <c r="E1523"/>
      <c r="F1523"/>
      <c r="G1523"/>
      <c r="H1523"/>
      <c r="I1523"/>
      <c r="J1523"/>
    </row>
    <row r="1524" spans="1:10">
      <c r="A1524"/>
      <c r="B1524"/>
      <c r="C1524"/>
      <c r="D1524" s="877"/>
      <c r="E1524"/>
      <c r="F1524"/>
      <c r="G1524"/>
      <c r="H1524"/>
      <c r="I1524"/>
      <c r="J1524"/>
    </row>
    <row r="1525" spans="1:10">
      <c r="A1525"/>
      <c r="B1525"/>
      <c r="C1525"/>
      <c r="D1525" s="877"/>
      <c r="E1525"/>
      <c r="F1525"/>
      <c r="G1525"/>
      <c r="H1525"/>
      <c r="I1525"/>
      <c r="J1525"/>
    </row>
    <row r="1526" spans="1:10">
      <c r="A1526"/>
      <c r="B1526"/>
      <c r="C1526"/>
      <c r="D1526" s="877"/>
      <c r="E1526"/>
      <c r="F1526"/>
      <c r="G1526"/>
      <c r="H1526"/>
      <c r="I1526"/>
      <c r="J1526"/>
    </row>
    <row r="1527" spans="1:10">
      <c r="A1527"/>
      <c r="B1527"/>
      <c r="C1527"/>
      <c r="D1527" s="877"/>
      <c r="E1527"/>
      <c r="F1527"/>
      <c r="G1527"/>
      <c r="H1527"/>
      <c r="I1527"/>
      <c r="J1527"/>
    </row>
    <row r="1528" spans="1:10">
      <c r="A1528"/>
      <c r="B1528"/>
      <c r="C1528"/>
      <c r="D1528" s="877"/>
      <c r="E1528"/>
      <c r="F1528"/>
      <c r="G1528"/>
      <c r="H1528"/>
      <c r="I1528"/>
      <c r="J1528"/>
    </row>
    <row r="1529" spans="1:10">
      <c r="A1529"/>
      <c r="B1529"/>
      <c r="C1529"/>
      <c r="D1529" s="877"/>
      <c r="E1529"/>
      <c r="F1529"/>
      <c r="G1529"/>
      <c r="H1529"/>
      <c r="I1529"/>
      <c r="J1529"/>
    </row>
    <row r="1530" spans="1:10">
      <c r="A1530"/>
      <c r="B1530"/>
      <c r="C1530"/>
      <c r="D1530" s="877"/>
      <c r="E1530"/>
      <c r="F1530"/>
      <c r="G1530"/>
      <c r="H1530"/>
      <c r="I1530"/>
      <c r="J1530"/>
    </row>
    <row r="1531" spans="1:10">
      <c r="A1531"/>
      <c r="B1531"/>
      <c r="C1531"/>
      <c r="D1531" s="877"/>
      <c r="E1531"/>
      <c r="F1531"/>
      <c r="G1531"/>
      <c r="H1531"/>
      <c r="I1531"/>
      <c r="J1531"/>
    </row>
    <row r="1532" spans="1:10">
      <c r="A1532"/>
      <c r="B1532"/>
      <c r="C1532"/>
      <c r="D1532" s="877"/>
      <c r="E1532"/>
      <c r="F1532"/>
      <c r="G1532"/>
      <c r="H1532"/>
      <c r="I1532"/>
      <c r="J1532"/>
    </row>
    <row r="1533" spans="1:10">
      <c r="A1533"/>
      <c r="B1533"/>
      <c r="C1533"/>
      <c r="D1533" s="877"/>
      <c r="E1533"/>
      <c r="F1533"/>
      <c r="G1533"/>
      <c r="H1533"/>
      <c r="I1533"/>
      <c r="J1533"/>
    </row>
    <row r="1534" spans="1:10">
      <c r="A1534"/>
      <c r="B1534"/>
      <c r="C1534"/>
      <c r="D1534" s="877"/>
      <c r="E1534"/>
      <c r="F1534"/>
      <c r="G1534"/>
      <c r="H1534"/>
      <c r="I1534"/>
      <c r="J1534"/>
    </row>
    <row r="1535" spans="1:10">
      <c r="A1535"/>
      <c r="B1535"/>
      <c r="C1535"/>
      <c r="D1535" s="877"/>
      <c r="E1535"/>
      <c r="F1535"/>
      <c r="G1535"/>
      <c r="H1535"/>
      <c r="I1535"/>
      <c r="J1535"/>
    </row>
    <row r="1536" spans="1:10">
      <c r="A1536"/>
      <c r="B1536"/>
      <c r="C1536"/>
      <c r="D1536" s="877"/>
      <c r="E1536"/>
      <c r="F1536"/>
      <c r="G1536"/>
      <c r="H1536"/>
      <c r="I1536"/>
      <c r="J1536"/>
    </row>
    <row r="1537" spans="1:10">
      <c r="A1537"/>
      <c r="B1537"/>
      <c r="C1537"/>
      <c r="D1537" s="877"/>
      <c r="E1537"/>
      <c r="F1537"/>
      <c r="G1537"/>
      <c r="H1537"/>
      <c r="I1537"/>
      <c r="J1537"/>
    </row>
    <row r="1538" spans="1:10">
      <c r="A1538"/>
      <c r="B1538"/>
      <c r="C1538"/>
      <c r="D1538" s="877"/>
      <c r="E1538"/>
      <c r="F1538"/>
      <c r="G1538"/>
      <c r="H1538"/>
      <c r="I1538"/>
      <c r="J1538"/>
    </row>
    <row r="1539" spans="1:10">
      <c r="A1539"/>
      <c r="B1539"/>
      <c r="C1539"/>
      <c r="D1539" s="877"/>
      <c r="E1539"/>
      <c r="F1539"/>
      <c r="G1539"/>
      <c r="H1539"/>
      <c r="I1539"/>
      <c r="J1539"/>
    </row>
    <row r="1540" spans="1:10">
      <c r="A1540"/>
      <c r="B1540"/>
      <c r="C1540"/>
      <c r="D1540" s="877"/>
      <c r="E1540"/>
      <c r="F1540"/>
      <c r="G1540"/>
      <c r="H1540"/>
      <c r="I1540"/>
      <c r="J1540"/>
    </row>
    <row r="1541" spans="1:10">
      <c r="A1541"/>
      <c r="B1541"/>
      <c r="C1541"/>
      <c r="D1541" s="877"/>
      <c r="E1541"/>
      <c r="F1541"/>
      <c r="G1541"/>
      <c r="H1541"/>
      <c r="I1541"/>
      <c r="J1541"/>
    </row>
    <row r="1542" spans="1:10">
      <c r="A1542"/>
      <c r="B1542"/>
      <c r="C1542"/>
      <c r="D1542" s="877"/>
      <c r="E1542"/>
      <c r="F1542"/>
      <c r="G1542"/>
      <c r="H1542"/>
      <c r="I1542"/>
      <c r="J1542"/>
    </row>
    <row r="1543" spans="1:10">
      <c r="A1543"/>
      <c r="B1543"/>
      <c r="C1543"/>
      <c r="D1543" s="877"/>
      <c r="E1543"/>
      <c r="F1543"/>
      <c r="G1543"/>
      <c r="H1543"/>
      <c r="I1543"/>
      <c r="J1543"/>
    </row>
    <row r="1544" spans="1:10">
      <c r="A1544"/>
      <c r="B1544"/>
      <c r="C1544"/>
      <c r="D1544" s="877"/>
      <c r="E1544"/>
      <c r="F1544"/>
      <c r="G1544"/>
      <c r="H1544"/>
      <c r="I1544"/>
      <c r="J1544"/>
    </row>
    <row r="1545" spans="1:10">
      <c r="A1545"/>
      <c r="B1545"/>
      <c r="C1545"/>
      <c r="D1545" s="877"/>
      <c r="E1545"/>
      <c r="F1545"/>
      <c r="G1545"/>
      <c r="H1545"/>
      <c r="I1545"/>
      <c r="J1545"/>
    </row>
    <row r="1546" spans="1:10">
      <c r="A1546"/>
      <c r="B1546"/>
      <c r="C1546"/>
      <c r="D1546" s="877"/>
      <c r="E1546"/>
      <c r="F1546"/>
      <c r="G1546"/>
      <c r="H1546"/>
      <c r="I1546"/>
      <c r="J1546"/>
    </row>
    <row r="1547" spans="1:10">
      <c r="A1547"/>
      <c r="B1547"/>
      <c r="C1547"/>
      <c r="D1547" s="877"/>
      <c r="E1547"/>
      <c r="F1547"/>
      <c r="G1547"/>
      <c r="H1547"/>
      <c r="I1547"/>
      <c r="J1547"/>
    </row>
    <row r="1548" spans="1:10">
      <c r="A1548"/>
      <c r="B1548"/>
      <c r="C1548"/>
      <c r="D1548" s="877"/>
      <c r="E1548"/>
      <c r="F1548"/>
      <c r="G1548"/>
      <c r="H1548"/>
      <c r="I1548"/>
      <c r="J1548"/>
    </row>
    <row r="1549" spans="1:10">
      <c r="A1549"/>
      <c r="B1549"/>
      <c r="C1549"/>
      <c r="D1549" s="877"/>
      <c r="E1549"/>
      <c r="F1549"/>
      <c r="G1549"/>
      <c r="H1549"/>
      <c r="I1549"/>
      <c r="J1549"/>
    </row>
    <row r="1550" spans="1:10">
      <c r="A1550"/>
      <c r="B1550"/>
      <c r="C1550"/>
      <c r="D1550" s="877"/>
      <c r="E1550"/>
      <c r="F1550"/>
      <c r="G1550"/>
      <c r="H1550"/>
      <c r="I1550"/>
      <c r="J1550"/>
    </row>
    <row r="1551" spans="1:10">
      <c r="A1551"/>
      <c r="B1551"/>
      <c r="C1551"/>
      <c r="D1551" s="877"/>
      <c r="E1551"/>
      <c r="F1551"/>
      <c r="G1551"/>
      <c r="H1551"/>
      <c r="I1551"/>
      <c r="J1551"/>
    </row>
    <row r="1552" spans="1:10">
      <c r="A1552"/>
      <c r="B1552"/>
      <c r="C1552"/>
      <c r="D1552" s="877"/>
      <c r="E1552"/>
      <c r="F1552"/>
      <c r="G1552"/>
      <c r="H1552"/>
      <c r="I1552"/>
      <c r="J1552"/>
    </row>
    <row r="1553" spans="1:10">
      <c r="A1553"/>
      <c r="B1553"/>
      <c r="C1553"/>
      <c r="D1553" s="877"/>
      <c r="E1553"/>
      <c r="F1553"/>
      <c r="G1553"/>
      <c r="H1553"/>
      <c r="I1553"/>
      <c r="J1553"/>
    </row>
    <row r="1554" spans="1:10">
      <c r="A1554"/>
      <c r="B1554"/>
      <c r="C1554"/>
      <c r="D1554" s="877"/>
      <c r="E1554"/>
      <c r="F1554"/>
      <c r="G1554"/>
      <c r="H1554"/>
      <c r="I1554"/>
      <c r="J1554"/>
    </row>
    <row r="1555" spans="1:10">
      <c r="A1555"/>
      <c r="B1555"/>
      <c r="C1555"/>
      <c r="D1555" s="877"/>
      <c r="E1555"/>
      <c r="F1555"/>
      <c r="G1555"/>
      <c r="H1555"/>
      <c r="I1555"/>
      <c r="J1555"/>
    </row>
    <row r="1556" spans="1:10">
      <c r="A1556"/>
      <c r="B1556"/>
      <c r="C1556"/>
      <c r="D1556" s="877"/>
      <c r="E1556"/>
      <c r="F1556"/>
      <c r="G1556"/>
      <c r="H1556"/>
      <c r="I1556"/>
      <c r="J1556"/>
    </row>
    <row r="1557" spans="1:10">
      <c r="A1557"/>
      <c r="B1557"/>
      <c r="C1557"/>
      <c r="D1557" s="877"/>
      <c r="E1557"/>
      <c r="F1557"/>
      <c r="G1557"/>
      <c r="H1557"/>
      <c r="I1557"/>
      <c r="J1557"/>
    </row>
    <row r="1558" spans="1:10">
      <c r="A1558"/>
      <c r="B1558"/>
      <c r="C1558"/>
      <c r="D1558" s="877"/>
      <c r="E1558"/>
      <c r="F1558"/>
      <c r="G1558"/>
      <c r="H1558"/>
      <c r="I1558"/>
      <c r="J1558"/>
    </row>
    <row r="1559" spans="1:10">
      <c r="A1559"/>
      <c r="B1559"/>
      <c r="C1559"/>
      <c r="D1559" s="877"/>
      <c r="E1559"/>
      <c r="F1559"/>
      <c r="G1559"/>
      <c r="H1559"/>
      <c r="I1559"/>
      <c r="J1559"/>
    </row>
    <row r="1560" spans="1:10">
      <c r="A1560"/>
      <c r="B1560"/>
      <c r="C1560"/>
      <c r="D1560" s="877"/>
      <c r="E1560"/>
      <c r="F1560"/>
      <c r="G1560"/>
      <c r="H1560"/>
      <c r="I1560"/>
      <c r="J1560"/>
    </row>
    <row r="1561" spans="1:10">
      <c r="A1561"/>
      <c r="B1561"/>
      <c r="C1561"/>
      <c r="D1561" s="877"/>
      <c r="E1561"/>
      <c r="F1561"/>
      <c r="G1561"/>
      <c r="H1561"/>
      <c r="I1561"/>
      <c r="J1561"/>
    </row>
    <row r="1562" spans="1:10">
      <c r="A1562"/>
      <c r="B1562"/>
      <c r="C1562"/>
      <c r="D1562" s="877"/>
      <c r="E1562"/>
      <c r="F1562"/>
      <c r="G1562"/>
      <c r="H1562"/>
      <c r="I1562"/>
      <c r="J1562"/>
    </row>
    <row r="1563" spans="1:10">
      <c r="A1563"/>
      <c r="B1563"/>
      <c r="C1563"/>
      <c r="D1563" s="877"/>
      <c r="E1563"/>
      <c r="F1563"/>
      <c r="G1563"/>
      <c r="H1563"/>
      <c r="I1563"/>
      <c r="J1563"/>
    </row>
    <row r="1564" spans="1:10">
      <c r="A1564"/>
      <c r="B1564"/>
      <c r="C1564"/>
      <c r="D1564" s="877"/>
      <c r="E1564"/>
      <c r="F1564"/>
      <c r="G1564"/>
      <c r="H1564"/>
      <c r="I1564"/>
      <c r="J1564"/>
    </row>
    <row r="1565" spans="1:10">
      <c r="A1565"/>
      <c r="B1565"/>
      <c r="C1565"/>
      <c r="D1565" s="877"/>
      <c r="E1565"/>
      <c r="F1565"/>
      <c r="G1565"/>
      <c r="H1565"/>
      <c r="I1565"/>
      <c r="J1565"/>
    </row>
    <row r="1566" spans="1:10">
      <c r="A1566"/>
      <c r="B1566"/>
      <c r="C1566"/>
      <c r="D1566" s="877"/>
      <c r="E1566"/>
      <c r="F1566"/>
      <c r="G1566"/>
      <c r="H1566"/>
      <c r="I1566"/>
      <c r="J1566"/>
    </row>
    <row r="1567" spans="1:10">
      <c r="A1567"/>
      <c r="B1567"/>
      <c r="C1567"/>
      <c r="D1567" s="877"/>
      <c r="E1567"/>
      <c r="F1567"/>
      <c r="G1567"/>
      <c r="H1567"/>
      <c r="I1567"/>
      <c r="J1567"/>
    </row>
    <row r="1568" spans="1:10">
      <c r="A1568"/>
      <c r="B1568"/>
      <c r="C1568"/>
      <c r="D1568" s="877"/>
      <c r="E1568"/>
      <c r="F1568"/>
      <c r="G1568"/>
      <c r="H1568"/>
      <c r="I1568"/>
      <c r="J1568"/>
    </row>
    <row r="1569" spans="1:10">
      <c r="A1569"/>
      <c r="B1569"/>
      <c r="C1569"/>
      <c r="D1569" s="877"/>
      <c r="E1569"/>
      <c r="F1569"/>
      <c r="G1569"/>
      <c r="H1569"/>
      <c r="I1569"/>
      <c r="J1569"/>
    </row>
    <row r="1570" spans="1:10">
      <c r="A1570"/>
      <c r="B1570"/>
      <c r="C1570"/>
      <c r="D1570" s="877"/>
      <c r="E1570"/>
      <c r="F1570"/>
      <c r="G1570"/>
      <c r="H1570"/>
      <c r="I1570"/>
      <c r="J1570"/>
    </row>
    <row r="1571" spans="1:10">
      <c r="A1571"/>
      <c r="B1571"/>
      <c r="C1571"/>
      <c r="D1571" s="877"/>
      <c r="E1571"/>
      <c r="F1571"/>
      <c r="G1571"/>
      <c r="H1571"/>
      <c r="I1571"/>
      <c r="J1571"/>
    </row>
    <row r="1572" spans="1:10">
      <c r="A1572"/>
      <c r="B1572"/>
      <c r="C1572"/>
      <c r="D1572" s="877"/>
      <c r="E1572"/>
      <c r="F1572"/>
      <c r="G1572"/>
      <c r="H1572"/>
      <c r="I1572"/>
      <c r="J1572"/>
    </row>
    <row r="1573" spans="1:10">
      <c r="A1573"/>
      <c r="B1573"/>
      <c r="C1573"/>
      <c r="D1573" s="877"/>
      <c r="E1573"/>
      <c r="F1573"/>
      <c r="G1573"/>
      <c r="H1573"/>
      <c r="I1573"/>
      <c r="J1573"/>
    </row>
    <row r="1574" spans="1:10">
      <c r="A1574"/>
      <c r="B1574"/>
      <c r="C1574"/>
      <c r="D1574" s="877"/>
      <c r="E1574"/>
      <c r="F1574"/>
      <c r="G1574"/>
      <c r="H1574"/>
      <c r="I1574"/>
      <c r="J1574"/>
    </row>
    <row r="1575" spans="1:10">
      <c r="A1575"/>
      <c r="B1575"/>
      <c r="C1575"/>
      <c r="D1575" s="877"/>
      <c r="E1575"/>
      <c r="F1575"/>
      <c r="G1575"/>
      <c r="H1575"/>
      <c r="I1575"/>
      <c r="J1575"/>
    </row>
    <row r="1576" spans="1:10">
      <c r="A1576"/>
      <c r="B1576"/>
      <c r="C1576"/>
      <c r="D1576" s="877"/>
      <c r="E1576"/>
      <c r="F1576"/>
      <c r="G1576"/>
      <c r="H1576"/>
      <c r="I1576"/>
      <c r="J1576"/>
    </row>
    <row r="1577" spans="1:10">
      <c r="A1577"/>
      <c r="B1577"/>
      <c r="C1577"/>
      <c r="D1577" s="877"/>
      <c r="E1577"/>
      <c r="F1577"/>
      <c r="G1577"/>
      <c r="H1577"/>
      <c r="I1577"/>
      <c r="J1577"/>
    </row>
    <row r="1578" spans="1:10">
      <c r="A1578"/>
      <c r="B1578"/>
      <c r="C1578"/>
      <c r="D1578" s="877"/>
      <c r="E1578"/>
      <c r="F1578"/>
      <c r="G1578"/>
      <c r="H1578"/>
      <c r="I1578"/>
      <c r="J1578"/>
    </row>
    <row r="1579" spans="1:10">
      <c r="A1579"/>
      <c r="B1579"/>
      <c r="C1579"/>
      <c r="D1579" s="877"/>
      <c r="E1579"/>
      <c r="F1579"/>
      <c r="G1579"/>
      <c r="H1579"/>
      <c r="I1579"/>
      <c r="J1579"/>
    </row>
    <row r="1580" spans="1:10">
      <c r="A1580"/>
      <c r="B1580"/>
      <c r="C1580"/>
      <c r="D1580" s="877"/>
      <c r="E1580"/>
      <c r="F1580"/>
      <c r="G1580"/>
      <c r="H1580"/>
      <c r="I1580"/>
      <c r="J1580"/>
    </row>
    <row r="1581" spans="1:10">
      <c r="A1581"/>
      <c r="B1581"/>
      <c r="C1581"/>
      <c r="D1581" s="877"/>
      <c r="E1581"/>
      <c r="F1581"/>
      <c r="G1581"/>
      <c r="H1581"/>
      <c r="I1581"/>
      <c r="J1581"/>
    </row>
    <row r="1582" spans="1:10">
      <c r="A1582"/>
      <c r="B1582"/>
      <c r="C1582"/>
      <c r="D1582" s="877"/>
      <c r="E1582"/>
      <c r="F1582"/>
      <c r="G1582"/>
      <c r="H1582"/>
      <c r="I1582"/>
      <c r="J1582"/>
    </row>
    <row r="1583" spans="1:10">
      <c r="A1583"/>
      <c r="B1583"/>
      <c r="C1583"/>
      <c r="D1583" s="877"/>
      <c r="E1583"/>
      <c r="F1583"/>
      <c r="G1583"/>
      <c r="H1583"/>
      <c r="I1583"/>
      <c r="J1583"/>
    </row>
    <row r="1584" spans="1:10">
      <c r="A1584"/>
      <c r="B1584"/>
      <c r="C1584"/>
      <c r="D1584" s="877"/>
      <c r="E1584"/>
      <c r="F1584"/>
      <c r="G1584"/>
      <c r="H1584"/>
      <c r="I1584"/>
      <c r="J1584"/>
    </row>
    <row r="1585" spans="1:10">
      <c r="A1585"/>
      <c r="B1585"/>
      <c r="C1585"/>
      <c r="D1585" s="877"/>
      <c r="E1585"/>
      <c r="F1585"/>
      <c r="G1585"/>
      <c r="H1585"/>
      <c r="I1585"/>
      <c r="J1585"/>
    </row>
    <row r="1586" spans="1:10">
      <c r="A1586"/>
      <c r="B1586"/>
      <c r="C1586"/>
      <c r="D1586" s="877"/>
      <c r="E1586"/>
      <c r="F1586"/>
      <c r="G1586"/>
      <c r="H1586"/>
      <c r="I1586"/>
      <c r="J1586"/>
    </row>
    <row r="1587" spans="1:10">
      <c r="A1587"/>
      <c r="B1587"/>
      <c r="C1587"/>
      <c r="D1587" s="877"/>
      <c r="E1587"/>
      <c r="F1587"/>
      <c r="G1587"/>
      <c r="H1587"/>
      <c r="I1587"/>
      <c r="J1587"/>
    </row>
    <row r="1588" spans="1:10">
      <c r="A1588"/>
      <c r="B1588"/>
      <c r="C1588"/>
      <c r="D1588" s="877"/>
      <c r="E1588"/>
      <c r="F1588"/>
      <c r="G1588"/>
      <c r="H1588"/>
      <c r="I1588"/>
      <c r="J1588"/>
    </row>
    <row r="1589" spans="1:10">
      <c r="A1589"/>
      <c r="B1589"/>
      <c r="C1589"/>
      <c r="D1589" s="877"/>
      <c r="E1589"/>
      <c r="F1589"/>
      <c r="G1589"/>
      <c r="H1589"/>
      <c r="I1589"/>
      <c r="J1589"/>
    </row>
    <row r="1590" spans="1:10">
      <c r="A1590"/>
      <c r="B1590"/>
      <c r="C1590"/>
      <c r="D1590" s="877"/>
      <c r="E1590"/>
      <c r="F1590"/>
      <c r="G1590"/>
      <c r="H1590"/>
      <c r="I1590"/>
      <c r="J1590"/>
    </row>
    <row r="1591" spans="1:10">
      <c r="A1591"/>
      <c r="B1591"/>
      <c r="C1591"/>
      <c r="D1591" s="877"/>
      <c r="E1591"/>
      <c r="F1591"/>
      <c r="G1591"/>
      <c r="H1591"/>
      <c r="I1591"/>
      <c r="J1591"/>
    </row>
    <row r="1592" spans="1:10">
      <c r="A1592"/>
      <c r="B1592"/>
      <c r="C1592"/>
      <c r="D1592" s="877"/>
      <c r="E1592"/>
      <c r="F1592"/>
      <c r="G1592"/>
      <c r="H1592"/>
      <c r="I1592"/>
      <c r="J1592"/>
    </row>
    <row r="1593" spans="1:10">
      <c r="A1593"/>
      <c r="B1593"/>
      <c r="C1593"/>
      <c r="D1593" s="877"/>
      <c r="E1593"/>
      <c r="F1593"/>
      <c r="G1593"/>
      <c r="H1593"/>
      <c r="I1593"/>
      <c r="J1593"/>
    </row>
    <row r="1594" spans="1:10">
      <c r="A1594"/>
      <c r="B1594"/>
      <c r="C1594"/>
      <c r="D1594" s="877"/>
      <c r="E1594"/>
      <c r="F1594"/>
      <c r="G1594"/>
      <c r="H1594"/>
      <c r="I1594"/>
      <c r="J1594"/>
    </row>
    <row r="1595" spans="1:10">
      <c r="A1595"/>
      <c r="B1595"/>
      <c r="C1595"/>
      <c r="D1595" s="877"/>
      <c r="E1595"/>
      <c r="F1595"/>
      <c r="G1595"/>
      <c r="H1595"/>
      <c r="I1595"/>
      <c r="J1595"/>
    </row>
    <row r="1596" spans="1:10">
      <c r="A1596"/>
      <c r="B1596"/>
      <c r="C1596"/>
      <c r="D1596" s="877"/>
      <c r="E1596"/>
      <c r="F1596"/>
      <c r="G1596"/>
      <c r="H1596"/>
      <c r="I1596"/>
      <c r="J1596"/>
    </row>
    <row r="1597" spans="1:10">
      <c r="A1597"/>
      <c r="B1597"/>
      <c r="C1597"/>
      <c r="D1597" s="877"/>
      <c r="E1597"/>
      <c r="F1597"/>
      <c r="G1597"/>
      <c r="H1597"/>
      <c r="I1597"/>
      <c r="J1597"/>
    </row>
    <row r="1598" spans="1:10">
      <c r="A1598"/>
      <c r="B1598"/>
      <c r="C1598"/>
      <c r="D1598" s="877"/>
      <c r="E1598"/>
      <c r="F1598"/>
      <c r="G1598"/>
      <c r="H1598"/>
      <c r="I1598"/>
      <c r="J1598"/>
    </row>
    <row r="1599" spans="1:10">
      <c r="A1599"/>
      <c r="B1599"/>
      <c r="C1599"/>
      <c r="D1599" s="877"/>
      <c r="E1599"/>
      <c r="F1599"/>
      <c r="G1599"/>
      <c r="H1599"/>
      <c r="I1599"/>
      <c r="J1599"/>
    </row>
    <row r="1600" spans="1:10">
      <c r="A1600"/>
      <c r="B1600"/>
      <c r="C1600"/>
      <c r="D1600" s="877"/>
      <c r="E1600"/>
      <c r="F1600"/>
      <c r="G1600"/>
      <c r="H1600"/>
      <c r="I1600"/>
      <c r="J1600"/>
    </row>
    <row r="1601" spans="1:10">
      <c r="A1601"/>
      <c r="B1601"/>
      <c r="C1601"/>
      <c r="D1601" s="877"/>
      <c r="E1601"/>
      <c r="F1601"/>
      <c r="G1601"/>
      <c r="H1601"/>
      <c r="I1601"/>
      <c r="J1601"/>
    </row>
    <row r="1602" spans="1:10">
      <c r="A1602"/>
      <c r="B1602"/>
      <c r="C1602"/>
      <c r="D1602" s="877"/>
      <c r="E1602"/>
      <c r="F1602"/>
      <c r="G1602"/>
      <c r="H1602"/>
      <c r="I1602"/>
      <c r="J1602"/>
    </row>
    <row r="1603" spans="1:10">
      <c r="A1603"/>
      <c r="B1603"/>
      <c r="C1603"/>
      <c r="D1603" s="877"/>
      <c r="E1603"/>
      <c r="F1603"/>
      <c r="G1603"/>
      <c r="H1603"/>
      <c r="I1603"/>
      <c r="J1603"/>
    </row>
    <row r="1604" spans="1:10">
      <c r="A1604"/>
      <c r="B1604"/>
      <c r="C1604"/>
      <c r="D1604" s="877"/>
      <c r="E1604"/>
      <c r="F1604"/>
      <c r="G1604"/>
      <c r="H1604"/>
      <c r="I1604"/>
      <c r="J1604"/>
    </row>
    <row r="1605" spans="1:10">
      <c r="A1605"/>
      <c r="B1605"/>
      <c r="C1605"/>
      <c r="D1605" s="877"/>
      <c r="E1605"/>
      <c r="F1605"/>
      <c r="G1605"/>
      <c r="H1605"/>
      <c r="I1605"/>
      <c r="J1605"/>
    </row>
    <row r="1606" spans="1:10">
      <c r="A1606"/>
      <c r="B1606"/>
      <c r="C1606"/>
      <c r="D1606" s="877"/>
      <c r="E1606"/>
      <c r="F1606"/>
      <c r="G1606"/>
      <c r="H1606"/>
      <c r="I1606"/>
      <c r="J1606"/>
    </row>
    <row r="1607" spans="1:10">
      <c r="A1607"/>
      <c r="B1607"/>
      <c r="C1607"/>
      <c r="D1607" s="877"/>
      <c r="E1607"/>
      <c r="F1607"/>
      <c r="G1607"/>
      <c r="H1607"/>
      <c r="I1607"/>
      <c r="J1607"/>
    </row>
    <row r="1608" spans="1:10">
      <c r="A1608"/>
      <c r="B1608"/>
      <c r="C1608"/>
      <c r="D1608" s="877"/>
      <c r="E1608"/>
      <c r="F1608"/>
      <c r="G1608"/>
      <c r="H1608"/>
      <c r="I1608"/>
      <c r="J1608"/>
    </row>
    <row r="1609" spans="1:10">
      <c r="A1609"/>
      <c r="B1609"/>
      <c r="C1609"/>
      <c r="D1609" s="877"/>
      <c r="E1609"/>
      <c r="F1609"/>
      <c r="G1609"/>
      <c r="H1609"/>
      <c r="I1609"/>
      <c r="J1609"/>
    </row>
    <row r="1610" spans="1:10">
      <c r="A1610"/>
      <c r="B1610"/>
      <c r="C1610"/>
      <c r="D1610" s="877"/>
      <c r="E1610"/>
      <c r="F1610"/>
      <c r="G1610"/>
      <c r="H1610"/>
      <c r="I1610"/>
      <c r="J1610"/>
    </row>
    <row r="1611" spans="1:10">
      <c r="A1611"/>
      <c r="B1611"/>
      <c r="C1611"/>
      <c r="D1611" s="877"/>
      <c r="E1611"/>
      <c r="F1611"/>
      <c r="G1611"/>
      <c r="H1611"/>
      <c r="I1611"/>
      <c r="J1611"/>
    </row>
    <row r="1612" spans="1:10">
      <c r="A1612"/>
      <c r="B1612"/>
      <c r="C1612"/>
      <c r="D1612" s="877"/>
      <c r="E1612"/>
      <c r="F1612"/>
      <c r="G1612"/>
      <c r="H1612"/>
      <c r="I1612"/>
      <c r="J1612"/>
    </row>
    <row r="1613" spans="1:10">
      <c r="A1613"/>
      <c r="B1613"/>
      <c r="C1613"/>
      <c r="D1613" s="877"/>
      <c r="E1613"/>
      <c r="F1613"/>
      <c r="G1613"/>
      <c r="H1613"/>
      <c r="I1613"/>
      <c r="J1613"/>
    </row>
    <row r="1614" spans="1:10">
      <c r="A1614"/>
      <c r="B1614"/>
      <c r="C1614"/>
      <c r="D1614" s="877"/>
      <c r="E1614"/>
      <c r="F1614"/>
      <c r="G1614"/>
      <c r="H1614"/>
      <c r="I1614"/>
      <c r="J1614"/>
    </row>
    <row r="1615" spans="1:10">
      <c r="A1615"/>
      <c r="B1615"/>
      <c r="C1615"/>
      <c r="D1615" s="877"/>
      <c r="E1615"/>
      <c r="F1615"/>
      <c r="G1615"/>
      <c r="H1615"/>
      <c r="I1615"/>
      <c r="J1615"/>
    </row>
    <row r="1616" spans="1:10">
      <c r="A1616"/>
      <c r="B1616"/>
      <c r="C1616"/>
      <c r="D1616" s="877"/>
      <c r="E1616"/>
      <c r="F1616"/>
      <c r="G1616"/>
      <c r="H1616"/>
      <c r="I1616"/>
      <c r="J1616"/>
    </row>
    <row r="1617" spans="1:10">
      <c r="A1617"/>
      <c r="B1617"/>
      <c r="C1617"/>
      <c r="D1617" s="877"/>
      <c r="E1617"/>
      <c r="F1617"/>
      <c r="G1617"/>
      <c r="H1617"/>
      <c r="I1617"/>
      <c r="J1617"/>
    </row>
    <row r="1618" spans="1:10">
      <c r="A1618"/>
      <c r="B1618"/>
      <c r="C1618"/>
      <c r="D1618" s="877"/>
      <c r="E1618"/>
      <c r="F1618"/>
      <c r="G1618"/>
      <c r="H1618"/>
      <c r="I1618"/>
      <c r="J1618"/>
    </row>
    <row r="1619" spans="1:10">
      <c r="A1619"/>
      <c r="B1619"/>
      <c r="C1619"/>
      <c r="D1619" s="877"/>
      <c r="E1619"/>
      <c r="F1619"/>
      <c r="G1619"/>
      <c r="H1619"/>
      <c r="I1619"/>
      <c r="J1619"/>
    </row>
    <row r="1620" spans="1:10">
      <c r="A1620"/>
      <c r="B1620"/>
      <c r="C1620"/>
      <c r="D1620" s="877"/>
      <c r="E1620"/>
      <c r="F1620"/>
      <c r="G1620"/>
      <c r="H1620"/>
      <c r="I1620"/>
      <c r="J1620"/>
    </row>
    <row r="1621" spans="1:10">
      <c r="A1621"/>
      <c r="B1621"/>
      <c r="C1621"/>
      <c r="D1621" s="877"/>
      <c r="E1621"/>
      <c r="F1621"/>
      <c r="G1621"/>
      <c r="H1621"/>
      <c r="I1621"/>
      <c r="J1621"/>
    </row>
    <row r="1622" spans="1:10">
      <c r="A1622"/>
      <c r="B1622"/>
      <c r="C1622"/>
      <c r="D1622" s="877"/>
      <c r="E1622"/>
      <c r="F1622"/>
      <c r="G1622"/>
      <c r="H1622"/>
      <c r="I1622"/>
      <c r="J1622"/>
    </row>
    <row r="1623" spans="1:10">
      <c r="A1623"/>
      <c r="B1623"/>
      <c r="C1623"/>
      <c r="D1623" s="877"/>
      <c r="E1623"/>
      <c r="F1623"/>
      <c r="G1623"/>
      <c r="H1623"/>
      <c r="I1623"/>
      <c r="J1623"/>
    </row>
    <row r="1624" spans="1:10">
      <c r="A1624"/>
      <c r="B1624"/>
      <c r="C1624"/>
      <c r="D1624" s="877"/>
      <c r="E1624"/>
      <c r="F1624"/>
      <c r="G1624"/>
      <c r="H1624"/>
      <c r="I1624"/>
      <c r="J1624"/>
    </row>
    <row r="1625" spans="1:10">
      <c r="A1625"/>
      <c r="B1625"/>
      <c r="C1625"/>
      <c r="D1625" s="877"/>
      <c r="E1625"/>
      <c r="F1625"/>
      <c r="G1625"/>
      <c r="H1625"/>
      <c r="I1625"/>
      <c r="J1625"/>
    </row>
    <row r="1626" spans="1:10">
      <c r="A1626"/>
      <c r="B1626"/>
      <c r="C1626"/>
      <c r="D1626" s="877"/>
      <c r="E1626"/>
      <c r="F1626"/>
      <c r="G1626"/>
      <c r="H1626"/>
      <c r="I1626"/>
      <c r="J1626"/>
    </row>
    <row r="1627" spans="1:10">
      <c r="A1627"/>
      <c r="B1627"/>
      <c r="C1627"/>
      <c r="D1627" s="877"/>
      <c r="E1627"/>
      <c r="F1627"/>
      <c r="G1627"/>
      <c r="H1627"/>
      <c r="I1627"/>
      <c r="J1627"/>
    </row>
    <row r="1628" spans="1:10">
      <c r="A1628"/>
      <c r="B1628"/>
      <c r="C1628"/>
      <c r="D1628" s="877"/>
      <c r="E1628"/>
      <c r="F1628"/>
      <c r="G1628"/>
      <c r="H1628"/>
      <c r="I1628"/>
      <c r="J1628"/>
    </row>
    <row r="1629" spans="1:10">
      <c r="A1629"/>
      <c r="B1629"/>
      <c r="C1629"/>
      <c r="D1629" s="877"/>
      <c r="E1629"/>
      <c r="F1629"/>
      <c r="G1629"/>
      <c r="H1629"/>
      <c r="I1629"/>
      <c r="J1629"/>
    </row>
    <row r="1630" spans="1:10">
      <c r="A1630"/>
      <c r="B1630"/>
      <c r="C1630"/>
      <c r="D1630" s="877"/>
      <c r="E1630"/>
      <c r="F1630"/>
      <c r="G1630"/>
      <c r="H1630"/>
      <c r="I1630"/>
      <c r="J1630"/>
    </row>
    <row r="1631" spans="1:10">
      <c r="A1631"/>
      <c r="B1631"/>
      <c r="C1631"/>
      <c r="D1631" s="877"/>
      <c r="E1631"/>
      <c r="F1631"/>
      <c r="G1631"/>
      <c r="H1631"/>
      <c r="I1631"/>
      <c r="J1631"/>
    </row>
    <row r="1632" spans="1:10">
      <c r="A1632"/>
      <c r="B1632"/>
      <c r="C1632"/>
      <c r="D1632" s="877"/>
      <c r="E1632"/>
      <c r="F1632"/>
      <c r="G1632"/>
      <c r="H1632"/>
      <c r="I1632"/>
      <c r="J1632"/>
    </row>
    <row r="1633" spans="1:10">
      <c r="A1633"/>
      <c r="B1633"/>
      <c r="C1633"/>
      <c r="D1633" s="877"/>
      <c r="E1633"/>
      <c r="F1633"/>
      <c r="G1633"/>
      <c r="H1633"/>
      <c r="I1633"/>
      <c r="J1633"/>
    </row>
    <row r="1634" spans="1:10">
      <c r="A1634"/>
      <c r="B1634"/>
      <c r="C1634"/>
      <c r="D1634" s="877"/>
      <c r="E1634"/>
      <c r="F1634"/>
      <c r="G1634"/>
      <c r="H1634"/>
      <c r="I1634"/>
      <c r="J1634"/>
    </row>
    <row r="1635" spans="1:10">
      <c r="A1635"/>
      <c r="B1635"/>
      <c r="C1635"/>
      <c r="D1635" s="877"/>
      <c r="E1635"/>
      <c r="F1635"/>
      <c r="G1635"/>
      <c r="H1635"/>
      <c r="I1635"/>
      <c r="J1635"/>
    </row>
    <row r="1636" spans="1:10">
      <c r="A1636"/>
      <c r="B1636"/>
      <c r="C1636"/>
      <c r="D1636" s="877"/>
      <c r="E1636"/>
      <c r="F1636"/>
      <c r="G1636"/>
      <c r="H1636"/>
      <c r="I1636"/>
      <c r="J1636"/>
    </row>
    <row r="1637" spans="1:10">
      <c r="A1637"/>
      <c r="B1637"/>
      <c r="C1637"/>
      <c r="D1637" s="877"/>
      <c r="E1637"/>
      <c r="F1637"/>
      <c r="G1637"/>
      <c r="H1637"/>
      <c r="I1637"/>
      <c r="J1637"/>
    </row>
    <row r="1638" spans="1:10">
      <c r="A1638"/>
      <c r="B1638"/>
      <c r="C1638"/>
      <c r="D1638" s="877"/>
      <c r="E1638"/>
      <c r="F1638"/>
      <c r="G1638"/>
      <c r="H1638"/>
      <c r="I1638"/>
      <c r="J1638"/>
    </row>
    <row r="1639" spans="1:10">
      <c r="A1639"/>
      <c r="B1639"/>
      <c r="C1639"/>
      <c r="D1639" s="877"/>
      <c r="E1639"/>
      <c r="F1639"/>
      <c r="G1639"/>
      <c r="H1639"/>
      <c r="I1639"/>
      <c r="J1639"/>
    </row>
    <row r="1640" spans="1:10">
      <c r="A1640"/>
      <c r="B1640"/>
      <c r="C1640"/>
      <c r="D1640" s="877"/>
      <c r="E1640"/>
      <c r="F1640"/>
      <c r="G1640"/>
      <c r="H1640"/>
      <c r="I1640"/>
      <c r="J1640"/>
    </row>
    <row r="1641" spans="1:10">
      <c r="A1641"/>
      <c r="B1641"/>
      <c r="C1641"/>
      <c r="D1641" s="877"/>
      <c r="E1641"/>
      <c r="F1641"/>
      <c r="G1641"/>
      <c r="H1641"/>
      <c r="I1641"/>
      <c r="J1641"/>
    </row>
    <row r="1642" spans="1:10">
      <c r="A1642"/>
      <c r="B1642"/>
      <c r="C1642"/>
      <c r="D1642" s="877"/>
      <c r="E1642"/>
      <c r="F1642"/>
      <c r="G1642"/>
      <c r="H1642"/>
      <c r="I1642"/>
      <c r="J1642"/>
    </row>
    <row r="1643" spans="1:10">
      <c r="A1643"/>
      <c r="B1643"/>
      <c r="C1643"/>
      <c r="D1643" s="877"/>
      <c r="E1643"/>
      <c r="F1643"/>
      <c r="G1643"/>
      <c r="H1643"/>
      <c r="I1643"/>
      <c r="J1643"/>
    </row>
    <row r="1644" spans="1:10">
      <c r="A1644"/>
      <c r="B1644"/>
      <c r="C1644"/>
      <c r="D1644" s="877"/>
      <c r="E1644"/>
      <c r="F1644"/>
      <c r="G1644"/>
      <c r="H1644"/>
      <c r="I1644"/>
      <c r="J1644"/>
    </row>
    <row r="1645" spans="1:10">
      <c r="A1645"/>
      <c r="B1645"/>
      <c r="C1645"/>
      <c r="D1645" s="877"/>
      <c r="E1645"/>
      <c r="F1645"/>
      <c r="G1645"/>
      <c r="H1645"/>
      <c r="I1645"/>
      <c r="J1645"/>
    </row>
    <row r="1646" spans="1:10">
      <c r="A1646"/>
      <c r="B1646"/>
      <c r="C1646"/>
      <c r="D1646" s="877"/>
      <c r="E1646"/>
      <c r="F1646"/>
      <c r="G1646"/>
      <c r="H1646"/>
      <c r="I1646"/>
      <c r="J1646"/>
    </row>
    <row r="1647" spans="1:10">
      <c r="A1647"/>
      <c r="B1647"/>
      <c r="C1647"/>
      <c r="D1647" s="877"/>
      <c r="E1647"/>
      <c r="F1647"/>
      <c r="G1647"/>
      <c r="H1647"/>
      <c r="I1647"/>
      <c r="J1647"/>
    </row>
    <row r="1648" spans="1:10">
      <c r="A1648"/>
      <c r="B1648"/>
      <c r="C1648"/>
      <c r="D1648" s="877"/>
      <c r="E1648"/>
      <c r="F1648"/>
      <c r="G1648"/>
      <c r="H1648"/>
      <c r="I1648"/>
      <c r="J1648"/>
    </row>
    <row r="1649" spans="1:10">
      <c r="A1649"/>
      <c r="B1649"/>
      <c r="C1649"/>
      <c r="D1649" s="877"/>
      <c r="E1649"/>
      <c r="F1649"/>
      <c r="G1649"/>
      <c r="H1649"/>
      <c r="I1649"/>
      <c r="J1649"/>
    </row>
    <row r="1650" spans="1:10">
      <c r="A1650"/>
      <c r="B1650"/>
      <c r="C1650"/>
      <c r="D1650" s="877"/>
      <c r="E1650"/>
      <c r="F1650"/>
      <c r="G1650"/>
      <c r="H1650"/>
      <c r="I1650"/>
      <c r="J1650"/>
    </row>
    <row r="1651" spans="1:10">
      <c r="A1651"/>
      <c r="B1651"/>
      <c r="C1651"/>
      <c r="D1651" s="877"/>
      <c r="E1651"/>
      <c r="F1651"/>
      <c r="G1651"/>
      <c r="H1651"/>
      <c r="I1651"/>
      <c r="J1651"/>
    </row>
    <row r="1652" spans="1:10">
      <c r="A1652"/>
      <c r="B1652"/>
      <c r="C1652"/>
      <c r="D1652" s="877"/>
      <c r="E1652"/>
      <c r="F1652"/>
      <c r="G1652"/>
      <c r="H1652"/>
      <c r="I1652"/>
      <c r="J1652"/>
    </row>
    <row r="1653" spans="1:10">
      <c r="A1653"/>
      <c r="B1653"/>
      <c r="C1653"/>
      <c r="D1653" s="877"/>
      <c r="E1653"/>
      <c r="F1653"/>
      <c r="G1653"/>
      <c r="H1653"/>
      <c r="I1653"/>
      <c r="J1653"/>
    </row>
    <row r="1654" spans="1:10">
      <c r="A1654"/>
      <c r="B1654"/>
      <c r="C1654"/>
      <c r="D1654" s="877"/>
      <c r="E1654"/>
      <c r="F1654"/>
      <c r="G1654"/>
      <c r="H1654"/>
      <c r="I1654"/>
      <c r="J1654"/>
    </row>
    <row r="1655" spans="1:10">
      <c r="A1655"/>
      <c r="B1655"/>
      <c r="C1655"/>
      <c r="D1655" s="877"/>
      <c r="E1655"/>
      <c r="F1655"/>
      <c r="G1655"/>
      <c r="H1655"/>
      <c r="I1655"/>
      <c r="J1655"/>
    </row>
    <row r="1656" spans="1:10">
      <c r="A1656"/>
      <c r="B1656"/>
      <c r="C1656"/>
      <c r="D1656" s="877"/>
      <c r="E1656"/>
      <c r="F1656"/>
      <c r="G1656"/>
      <c r="H1656"/>
      <c r="I1656"/>
      <c r="J1656"/>
    </row>
    <row r="1657" spans="1:10">
      <c r="A1657"/>
      <c r="B1657"/>
      <c r="C1657"/>
      <c r="D1657" s="877"/>
      <c r="E1657"/>
      <c r="F1657"/>
      <c r="G1657"/>
      <c r="H1657"/>
      <c r="I1657"/>
      <c r="J1657"/>
    </row>
    <row r="1658" spans="1:10">
      <c r="A1658"/>
      <c r="B1658"/>
      <c r="C1658"/>
      <c r="D1658" s="877"/>
      <c r="E1658"/>
      <c r="F1658"/>
      <c r="G1658"/>
      <c r="H1658"/>
      <c r="I1658"/>
      <c r="J1658"/>
    </row>
    <row r="1659" spans="1:10">
      <c r="A1659"/>
      <c r="B1659"/>
      <c r="C1659"/>
      <c r="D1659" s="877"/>
      <c r="E1659"/>
      <c r="F1659"/>
      <c r="G1659"/>
      <c r="H1659"/>
      <c r="I1659"/>
      <c r="J1659"/>
    </row>
    <row r="1660" spans="1:10">
      <c r="A1660"/>
      <c r="B1660"/>
      <c r="C1660"/>
      <c r="D1660" s="877"/>
      <c r="E1660"/>
      <c r="F1660"/>
      <c r="G1660"/>
      <c r="H1660"/>
      <c r="I1660"/>
      <c r="J1660"/>
    </row>
    <row r="1661" spans="1:10">
      <c r="A1661"/>
      <c r="B1661"/>
      <c r="C1661"/>
      <c r="D1661" s="877"/>
      <c r="E1661"/>
      <c r="F1661"/>
      <c r="G1661"/>
      <c r="H1661"/>
      <c r="I1661"/>
      <c r="J1661"/>
    </row>
    <row r="1662" spans="1:10">
      <c r="A1662"/>
      <c r="B1662"/>
      <c r="C1662"/>
      <c r="D1662" s="877"/>
      <c r="E1662"/>
      <c r="F1662"/>
      <c r="G1662"/>
      <c r="H1662"/>
      <c r="I1662"/>
      <c r="J1662"/>
    </row>
    <row r="1663" spans="1:10">
      <c r="A1663"/>
      <c r="B1663"/>
      <c r="C1663"/>
      <c r="D1663" s="877"/>
      <c r="E1663"/>
      <c r="F1663"/>
      <c r="G1663"/>
      <c r="H1663"/>
      <c r="I1663"/>
      <c r="J1663"/>
    </row>
    <row r="1664" spans="1:10">
      <c r="A1664"/>
      <c r="B1664"/>
      <c r="C1664"/>
      <c r="D1664" s="877"/>
      <c r="E1664"/>
      <c r="F1664"/>
      <c r="G1664"/>
      <c r="H1664"/>
      <c r="I1664"/>
      <c r="J1664"/>
    </row>
    <row r="1665" spans="1:10">
      <c r="A1665"/>
      <c r="B1665"/>
      <c r="C1665"/>
      <c r="D1665" s="877"/>
      <c r="E1665"/>
      <c r="F1665"/>
      <c r="G1665"/>
      <c r="H1665"/>
      <c r="I1665"/>
      <c r="J1665"/>
    </row>
    <row r="1666" spans="1:10">
      <c r="A1666"/>
      <c r="B1666"/>
      <c r="C1666"/>
      <c r="D1666" s="877"/>
      <c r="E1666"/>
      <c r="F1666"/>
      <c r="G1666"/>
      <c r="H1666"/>
      <c r="I1666"/>
      <c r="J1666"/>
    </row>
    <row r="1667" spans="1:10">
      <c r="A1667"/>
      <c r="B1667"/>
      <c r="C1667"/>
      <c r="D1667" s="877"/>
      <c r="E1667"/>
      <c r="F1667"/>
      <c r="G1667"/>
      <c r="H1667"/>
      <c r="I1667"/>
      <c r="J1667"/>
    </row>
    <row r="1668" spans="1:10">
      <c r="A1668"/>
      <c r="B1668"/>
      <c r="C1668"/>
      <c r="D1668" s="877"/>
      <c r="E1668"/>
      <c r="F1668"/>
      <c r="G1668"/>
      <c r="H1668"/>
      <c r="I1668"/>
      <c r="J1668"/>
    </row>
    <row r="1669" spans="1:10">
      <c r="A1669"/>
      <c r="B1669"/>
      <c r="C1669"/>
      <c r="D1669" s="877"/>
      <c r="E1669"/>
      <c r="F1669"/>
      <c r="G1669"/>
      <c r="H1669"/>
      <c r="I1669"/>
      <c r="J1669"/>
    </row>
    <row r="1670" spans="1:10">
      <c r="A1670"/>
      <c r="B1670"/>
      <c r="C1670"/>
      <c r="D1670" s="877"/>
      <c r="E1670"/>
      <c r="F1670"/>
      <c r="G1670"/>
      <c r="H1670"/>
      <c r="I1670"/>
      <c r="J1670"/>
    </row>
    <row r="1671" spans="1:10">
      <c r="A1671"/>
      <c r="B1671"/>
      <c r="C1671"/>
      <c r="D1671" s="877"/>
      <c r="E1671"/>
      <c r="F1671"/>
      <c r="G1671"/>
      <c r="H1671"/>
      <c r="I1671"/>
      <c r="J1671"/>
    </row>
    <row r="1672" spans="1:10">
      <c r="A1672"/>
      <c r="B1672"/>
      <c r="C1672"/>
      <c r="D1672" s="877"/>
      <c r="E1672"/>
      <c r="F1672"/>
      <c r="G1672"/>
      <c r="H1672"/>
      <c r="I1672"/>
      <c r="J1672"/>
    </row>
    <row r="1673" spans="1:10">
      <c r="A1673"/>
      <c r="B1673"/>
      <c r="C1673"/>
      <c r="D1673" s="877"/>
      <c r="E1673"/>
      <c r="F1673"/>
      <c r="G1673"/>
      <c r="H1673"/>
      <c r="I1673"/>
      <c r="J1673"/>
    </row>
    <row r="1674" spans="1:10">
      <c r="A1674"/>
      <c r="B1674"/>
      <c r="C1674"/>
      <c r="D1674" s="877"/>
      <c r="E1674"/>
      <c r="F1674"/>
      <c r="G1674"/>
      <c r="H1674"/>
      <c r="I1674"/>
      <c r="J1674"/>
    </row>
    <row r="1675" spans="1:10">
      <c r="A1675"/>
      <c r="B1675"/>
      <c r="C1675"/>
      <c r="D1675" s="877"/>
      <c r="E1675"/>
      <c r="F1675"/>
      <c r="G1675"/>
      <c r="H1675"/>
      <c r="I1675"/>
      <c r="J1675"/>
    </row>
    <row r="1676" spans="1:10">
      <c r="A1676"/>
      <c r="B1676"/>
      <c r="C1676"/>
      <c r="D1676" s="877"/>
      <c r="E1676"/>
      <c r="F1676"/>
      <c r="G1676"/>
      <c r="H1676"/>
      <c r="I1676"/>
      <c r="J1676"/>
    </row>
    <row r="1677" spans="1:10">
      <c r="A1677"/>
      <c r="B1677"/>
      <c r="C1677"/>
      <c r="D1677" s="877"/>
      <c r="E1677"/>
      <c r="F1677"/>
      <c r="G1677"/>
      <c r="H1677"/>
      <c r="I1677"/>
      <c r="J1677"/>
    </row>
    <row r="1678" spans="1:10">
      <c r="A1678"/>
      <c r="B1678"/>
      <c r="C1678"/>
      <c r="D1678" s="877"/>
      <c r="E1678"/>
      <c r="F1678"/>
      <c r="G1678"/>
      <c r="H1678"/>
      <c r="I1678"/>
      <c r="J1678"/>
    </row>
    <row r="1679" spans="1:10">
      <c r="A1679"/>
      <c r="B1679"/>
      <c r="C1679"/>
      <c r="D1679" s="877"/>
      <c r="E1679"/>
      <c r="F1679"/>
      <c r="G1679"/>
      <c r="H1679"/>
      <c r="I1679"/>
      <c r="J1679"/>
    </row>
    <row r="1680" spans="1:10">
      <c r="A1680"/>
      <c r="B1680"/>
      <c r="C1680"/>
      <c r="D1680" s="877"/>
      <c r="E1680"/>
      <c r="F1680"/>
      <c r="G1680"/>
      <c r="H1680"/>
      <c r="I1680"/>
      <c r="J1680"/>
    </row>
    <row r="1681" spans="1:10">
      <c r="A1681"/>
      <c r="B1681"/>
      <c r="C1681"/>
      <c r="D1681" s="877"/>
      <c r="E1681"/>
      <c r="F1681"/>
      <c r="G1681"/>
      <c r="H1681"/>
      <c r="I1681"/>
      <c r="J1681"/>
    </row>
    <row r="1682" spans="1:10">
      <c r="A1682"/>
      <c r="B1682"/>
      <c r="C1682"/>
      <c r="D1682" s="877"/>
      <c r="E1682"/>
      <c r="F1682"/>
      <c r="G1682"/>
      <c r="H1682"/>
      <c r="I1682"/>
      <c r="J1682"/>
    </row>
    <row r="1683" spans="1:10">
      <c r="A1683"/>
      <c r="B1683"/>
      <c r="C1683"/>
      <c r="D1683" s="877"/>
      <c r="E1683"/>
      <c r="F1683"/>
      <c r="G1683"/>
      <c r="H1683"/>
      <c r="I1683"/>
      <c r="J1683"/>
    </row>
    <row r="1684" spans="1:10">
      <c r="A1684"/>
      <c r="B1684"/>
      <c r="C1684"/>
      <c r="D1684" s="877"/>
      <c r="E1684"/>
      <c r="F1684"/>
      <c r="G1684"/>
      <c r="H1684"/>
      <c r="I1684"/>
      <c r="J1684"/>
    </row>
    <row r="1685" spans="1:10">
      <c r="A1685"/>
      <c r="B1685"/>
      <c r="C1685"/>
      <c r="D1685" s="877"/>
      <c r="E1685"/>
      <c r="F1685"/>
      <c r="G1685"/>
      <c r="H1685"/>
      <c r="I1685"/>
      <c r="J1685"/>
    </row>
    <row r="1686" spans="1:10">
      <c r="A1686"/>
      <c r="B1686"/>
      <c r="C1686"/>
      <c r="D1686" s="877"/>
      <c r="E1686"/>
      <c r="F1686"/>
      <c r="G1686"/>
      <c r="H1686"/>
      <c r="I1686"/>
      <c r="J1686"/>
    </row>
    <row r="1687" spans="1:10">
      <c r="A1687"/>
      <c r="B1687"/>
      <c r="C1687"/>
      <c r="D1687" s="877"/>
      <c r="E1687"/>
      <c r="F1687"/>
      <c r="G1687"/>
      <c r="H1687"/>
      <c r="I1687"/>
      <c r="J1687"/>
    </row>
    <row r="1688" spans="1:10">
      <c r="A1688"/>
      <c r="B1688"/>
      <c r="C1688"/>
      <c r="D1688" s="877"/>
      <c r="E1688"/>
      <c r="F1688"/>
      <c r="G1688"/>
      <c r="H1688"/>
      <c r="I1688"/>
      <c r="J1688"/>
    </row>
    <row r="1689" spans="1:10">
      <c r="A1689"/>
      <c r="B1689"/>
      <c r="C1689"/>
      <c r="D1689" s="877"/>
      <c r="E1689"/>
      <c r="F1689"/>
      <c r="G1689"/>
      <c r="H1689"/>
      <c r="I1689"/>
      <c r="J1689"/>
    </row>
    <row r="1690" spans="1:10">
      <c r="A1690"/>
      <c r="B1690"/>
      <c r="C1690"/>
      <c r="D1690" s="877"/>
      <c r="E1690"/>
      <c r="F1690"/>
      <c r="G1690"/>
      <c r="H1690"/>
      <c r="I1690"/>
      <c r="J1690"/>
    </row>
    <row r="1691" spans="1:10">
      <c r="A1691"/>
      <c r="B1691"/>
      <c r="C1691"/>
      <c r="D1691" s="877"/>
      <c r="E1691"/>
      <c r="F1691"/>
      <c r="G1691"/>
      <c r="H1691"/>
      <c r="I1691"/>
      <c r="J1691"/>
    </row>
    <row r="1692" spans="1:10">
      <c r="A1692"/>
      <c r="B1692"/>
      <c r="C1692"/>
      <c r="D1692" s="877"/>
      <c r="E1692"/>
      <c r="F1692"/>
      <c r="G1692"/>
      <c r="H1692"/>
      <c r="I1692"/>
      <c r="J1692"/>
    </row>
    <row r="1693" spans="1:10">
      <c r="A1693"/>
      <c r="B1693"/>
      <c r="C1693"/>
      <c r="D1693" s="877"/>
      <c r="E1693"/>
      <c r="F1693"/>
      <c r="G1693"/>
      <c r="H1693"/>
      <c r="I1693"/>
      <c r="J1693"/>
    </row>
    <row r="1694" spans="1:10">
      <c r="A1694"/>
      <c r="B1694"/>
      <c r="C1694"/>
      <c r="D1694" s="877"/>
      <c r="E1694"/>
      <c r="F1694"/>
      <c r="G1694"/>
      <c r="H1694"/>
      <c r="I1694"/>
      <c r="J1694"/>
    </row>
    <row r="1695" spans="1:10">
      <c r="A1695"/>
      <c r="B1695"/>
      <c r="C1695"/>
      <c r="D1695" s="877"/>
      <c r="E1695"/>
      <c r="F1695"/>
      <c r="G1695"/>
      <c r="H1695"/>
      <c r="I1695"/>
      <c r="J1695"/>
    </row>
    <row r="1696" spans="1:10">
      <c r="A1696"/>
      <c r="B1696"/>
      <c r="C1696"/>
      <c r="D1696" s="877"/>
      <c r="E1696"/>
      <c r="F1696"/>
      <c r="G1696"/>
      <c r="H1696"/>
      <c r="I1696"/>
      <c r="J1696"/>
    </row>
    <row r="1697" spans="1:10">
      <c r="A1697"/>
      <c r="B1697"/>
      <c r="C1697"/>
      <c r="D1697" s="877"/>
      <c r="E1697"/>
      <c r="F1697"/>
      <c r="G1697"/>
      <c r="H1697"/>
      <c r="I1697"/>
      <c r="J1697"/>
    </row>
    <row r="1698" spans="1:10">
      <c r="A1698"/>
      <c r="B1698"/>
      <c r="C1698"/>
      <c r="D1698" s="877"/>
      <c r="E1698"/>
      <c r="F1698"/>
      <c r="G1698"/>
      <c r="H1698"/>
      <c r="I1698"/>
      <c r="J1698"/>
    </row>
    <row r="1699" spans="1:10">
      <c r="A1699"/>
      <c r="B1699"/>
      <c r="C1699"/>
      <c r="D1699" s="877"/>
      <c r="E1699"/>
      <c r="F1699"/>
      <c r="G1699"/>
      <c r="H1699"/>
      <c r="I1699"/>
      <c r="J1699"/>
    </row>
    <row r="1700" spans="1:10">
      <c r="A1700"/>
      <c r="B1700"/>
      <c r="C1700"/>
      <c r="D1700" s="877"/>
      <c r="E1700"/>
      <c r="F1700"/>
      <c r="G1700"/>
      <c r="H1700"/>
      <c r="I1700"/>
      <c r="J1700"/>
    </row>
    <row r="1701" spans="1:10">
      <c r="A1701"/>
      <c r="B1701"/>
      <c r="C1701"/>
      <c r="D1701" s="877"/>
      <c r="E1701"/>
      <c r="F1701"/>
      <c r="G1701"/>
      <c r="H1701"/>
      <c r="I1701"/>
      <c r="J1701"/>
    </row>
    <row r="1702" spans="1:10">
      <c r="A1702"/>
      <c r="B1702"/>
      <c r="C1702"/>
      <c r="D1702" s="877"/>
      <c r="E1702"/>
      <c r="F1702"/>
      <c r="G1702"/>
      <c r="H1702"/>
      <c r="I1702"/>
      <c r="J1702"/>
    </row>
    <row r="1703" spans="1:10">
      <c r="A1703"/>
      <c r="B1703"/>
      <c r="C1703"/>
      <c r="D1703" s="877"/>
      <c r="E1703"/>
      <c r="F1703"/>
      <c r="G1703"/>
      <c r="H1703"/>
      <c r="I1703"/>
      <c r="J1703"/>
    </row>
    <row r="1704" spans="1:10">
      <c r="A1704"/>
      <c r="B1704"/>
      <c r="C1704"/>
      <c r="D1704" s="877"/>
      <c r="E1704"/>
      <c r="F1704"/>
      <c r="G1704"/>
      <c r="H1704"/>
      <c r="I1704"/>
      <c r="J1704"/>
    </row>
    <row r="1705" spans="1:10">
      <c r="A1705"/>
      <c r="B1705"/>
      <c r="C1705"/>
      <c r="D1705" s="877"/>
      <c r="E1705"/>
      <c r="F1705"/>
      <c r="G1705"/>
      <c r="H1705"/>
      <c r="I1705"/>
      <c r="J1705"/>
    </row>
    <row r="1706" spans="1:10">
      <c r="A1706"/>
      <c r="B1706"/>
      <c r="C1706"/>
      <c r="D1706" s="877"/>
      <c r="E1706"/>
      <c r="F1706"/>
      <c r="G1706"/>
      <c r="H1706"/>
      <c r="I1706"/>
      <c r="J1706"/>
    </row>
    <row r="1707" spans="1:10">
      <c r="A1707"/>
      <c r="B1707"/>
      <c r="C1707"/>
      <c r="D1707" s="877"/>
      <c r="E1707"/>
      <c r="F1707"/>
      <c r="G1707"/>
      <c r="H1707"/>
      <c r="I1707"/>
      <c r="J1707"/>
    </row>
    <row r="1708" spans="1:10">
      <c r="A1708"/>
      <c r="B1708"/>
      <c r="C1708"/>
      <c r="D1708" s="877"/>
      <c r="E1708"/>
      <c r="F1708"/>
      <c r="G1708"/>
      <c r="H1708"/>
      <c r="I1708"/>
      <c r="J1708"/>
    </row>
    <row r="1709" spans="1:10">
      <c r="A1709"/>
      <c r="B1709"/>
      <c r="C1709"/>
      <c r="D1709" s="877"/>
      <c r="E1709"/>
      <c r="F1709"/>
      <c r="G1709"/>
      <c r="H1709"/>
      <c r="I1709"/>
      <c r="J1709"/>
    </row>
    <row r="1710" spans="1:10">
      <c r="A1710"/>
      <c r="B1710"/>
      <c r="C1710"/>
      <c r="D1710" s="877"/>
      <c r="E1710"/>
      <c r="F1710"/>
      <c r="G1710"/>
      <c r="H1710"/>
      <c r="I1710"/>
      <c r="J1710"/>
    </row>
    <row r="1711" spans="1:10">
      <c r="A1711"/>
      <c r="B1711"/>
      <c r="C1711"/>
      <c r="D1711" s="877"/>
      <c r="E1711"/>
      <c r="F1711"/>
      <c r="G1711"/>
      <c r="H1711"/>
      <c r="I1711"/>
      <c r="J1711"/>
    </row>
    <row r="1712" spans="1:10">
      <c r="A1712"/>
      <c r="B1712"/>
      <c r="C1712"/>
      <c r="D1712" s="877"/>
      <c r="E1712"/>
      <c r="F1712"/>
      <c r="G1712"/>
      <c r="H1712"/>
      <c r="I1712"/>
      <c r="J1712"/>
    </row>
    <row r="1713" spans="1:10">
      <c r="A1713"/>
      <c r="B1713"/>
      <c r="C1713"/>
      <c r="D1713" s="877"/>
      <c r="E1713"/>
      <c r="F1713"/>
      <c r="G1713"/>
      <c r="H1713"/>
      <c r="I1713"/>
      <c r="J1713"/>
    </row>
    <row r="1714" spans="1:10">
      <c r="A1714"/>
      <c r="B1714"/>
      <c r="C1714"/>
      <c r="D1714" s="877"/>
      <c r="E1714"/>
      <c r="F1714"/>
      <c r="G1714"/>
      <c r="H1714"/>
      <c r="I1714"/>
      <c r="J1714"/>
    </row>
    <row r="1715" spans="1:10">
      <c r="A1715"/>
      <c r="B1715"/>
      <c r="C1715"/>
      <c r="D1715" s="877"/>
      <c r="E1715"/>
      <c r="F1715"/>
      <c r="G1715"/>
      <c r="H1715"/>
      <c r="I1715"/>
      <c r="J1715"/>
    </row>
    <row r="1716" spans="1:10">
      <c r="A1716"/>
      <c r="B1716"/>
      <c r="C1716"/>
      <c r="D1716" s="877"/>
      <c r="E1716"/>
      <c r="F1716"/>
      <c r="G1716"/>
      <c r="H1716"/>
      <c r="I1716"/>
      <c r="J1716"/>
    </row>
    <row r="1717" spans="1:10">
      <c r="A1717"/>
      <c r="B1717"/>
      <c r="C1717"/>
      <c r="D1717" s="877"/>
      <c r="E1717"/>
      <c r="F1717"/>
      <c r="G1717"/>
      <c r="H1717"/>
      <c r="I1717"/>
      <c r="J1717"/>
    </row>
    <row r="1718" spans="1:10">
      <c r="A1718"/>
      <c r="B1718"/>
      <c r="C1718"/>
      <c r="D1718" s="877"/>
      <c r="E1718"/>
      <c r="F1718"/>
      <c r="G1718"/>
      <c r="H1718"/>
      <c r="I1718"/>
      <c r="J1718"/>
    </row>
    <row r="1719" spans="1:10">
      <c r="A1719"/>
      <c r="B1719"/>
      <c r="C1719"/>
      <c r="D1719" s="877"/>
      <c r="E1719"/>
      <c r="F1719"/>
      <c r="G1719"/>
      <c r="H1719"/>
      <c r="I1719"/>
      <c r="J1719"/>
    </row>
    <row r="1720" spans="1:10">
      <c r="A1720"/>
      <c r="B1720"/>
      <c r="C1720"/>
      <c r="D1720" s="877"/>
      <c r="E1720"/>
      <c r="F1720"/>
      <c r="G1720"/>
      <c r="H1720"/>
      <c r="I1720"/>
      <c r="J1720"/>
    </row>
    <row r="1721" spans="1:10">
      <c r="A1721"/>
      <c r="B1721"/>
      <c r="C1721"/>
      <c r="D1721" s="877"/>
      <c r="E1721"/>
      <c r="F1721"/>
      <c r="G1721"/>
      <c r="H1721"/>
      <c r="I1721"/>
      <c r="J1721"/>
    </row>
    <row r="1722" spans="1:10">
      <c r="A1722"/>
      <c r="B1722"/>
      <c r="C1722"/>
      <c r="D1722" s="877"/>
      <c r="E1722"/>
      <c r="F1722"/>
      <c r="G1722"/>
      <c r="H1722"/>
      <c r="I1722"/>
      <c r="J1722"/>
    </row>
    <row r="1723" spans="1:10">
      <c r="A1723"/>
      <c r="B1723"/>
      <c r="C1723"/>
      <c r="D1723" s="877"/>
      <c r="E1723"/>
      <c r="F1723"/>
      <c r="G1723"/>
      <c r="H1723"/>
      <c r="I1723"/>
      <c r="J1723"/>
    </row>
    <row r="1724" spans="1:10">
      <c r="A1724"/>
      <c r="B1724"/>
      <c r="C1724"/>
      <c r="D1724" s="877"/>
      <c r="E1724"/>
      <c r="F1724"/>
      <c r="G1724"/>
      <c r="H1724"/>
      <c r="I1724"/>
      <c r="J1724"/>
    </row>
    <row r="1725" spans="1:10">
      <c r="A1725"/>
      <c r="B1725"/>
      <c r="C1725"/>
      <c r="D1725" s="877"/>
      <c r="E1725"/>
      <c r="F1725"/>
      <c r="G1725"/>
      <c r="H1725"/>
      <c r="I1725"/>
      <c r="J1725"/>
    </row>
    <row r="1726" spans="1:10">
      <c r="A1726"/>
      <c r="B1726"/>
      <c r="C1726"/>
      <c r="D1726" s="877"/>
      <c r="E1726"/>
      <c r="F1726"/>
      <c r="G1726"/>
      <c r="H1726"/>
      <c r="I1726"/>
      <c r="J1726"/>
    </row>
    <row r="1727" spans="1:10">
      <c r="A1727"/>
      <c r="B1727"/>
      <c r="C1727"/>
      <c r="D1727" s="877"/>
      <c r="E1727"/>
      <c r="F1727"/>
      <c r="G1727"/>
      <c r="H1727"/>
      <c r="I1727"/>
      <c r="J1727"/>
    </row>
    <row r="1728" spans="1:10">
      <c r="A1728"/>
      <c r="B1728"/>
      <c r="C1728"/>
      <c r="D1728" s="877"/>
      <c r="E1728"/>
      <c r="F1728"/>
      <c r="G1728"/>
      <c r="H1728"/>
      <c r="I1728"/>
      <c r="J1728"/>
    </row>
    <row r="1729" spans="1:10">
      <c r="A1729"/>
      <c r="B1729"/>
      <c r="C1729"/>
      <c r="D1729" s="877"/>
      <c r="E1729"/>
      <c r="F1729"/>
      <c r="G1729"/>
      <c r="H1729"/>
      <c r="I1729"/>
      <c r="J1729"/>
    </row>
    <row r="1730" spans="1:10">
      <c r="A1730"/>
      <c r="B1730"/>
      <c r="C1730"/>
      <c r="D1730" s="877"/>
      <c r="E1730"/>
      <c r="F1730"/>
      <c r="G1730"/>
      <c r="H1730"/>
      <c r="I1730"/>
      <c r="J1730"/>
    </row>
    <row r="1731" spans="1:10">
      <c r="A1731"/>
      <c r="B1731"/>
      <c r="C1731"/>
      <c r="D1731" s="877"/>
      <c r="E1731"/>
      <c r="F1731"/>
      <c r="G1731"/>
      <c r="H1731"/>
      <c r="I1731"/>
      <c r="J1731"/>
    </row>
    <row r="1732" spans="1:10">
      <c r="A1732"/>
      <c r="B1732"/>
      <c r="C1732"/>
      <c r="D1732" s="877"/>
      <c r="E1732"/>
      <c r="F1732"/>
      <c r="G1732"/>
      <c r="H1732"/>
      <c r="I1732"/>
      <c r="J1732"/>
    </row>
    <row r="1733" spans="1:10">
      <c r="A1733"/>
      <c r="B1733"/>
      <c r="C1733"/>
      <c r="D1733" s="877"/>
      <c r="E1733"/>
      <c r="F1733"/>
      <c r="G1733"/>
      <c r="H1733"/>
      <c r="I1733"/>
      <c r="J1733"/>
    </row>
    <row r="1734" spans="1:10">
      <c r="A1734"/>
      <c r="B1734"/>
      <c r="C1734"/>
      <c r="D1734" s="877"/>
      <c r="E1734"/>
      <c r="F1734"/>
      <c r="G1734"/>
      <c r="H1734"/>
      <c r="I1734"/>
      <c r="J1734"/>
    </row>
    <row r="1735" spans="1:10">
      <c r="A1735"/>
      <c r="B1735"/>
      <c r="C1735"/>
      <c r="D1735" s="877"/>
      <c r="E1735"/>
      <c r="F1735"/>
      <c r="G1735"/>
      <c r="H1735"/>
      <c r="I1735"/>
      <c r="J1735"/>
    </row>
    <row r="1736" spans="1:10">
      <c r="A1736"/>
      <c r="B1736"/>
      <c r="C1736"/>
      <c r="D1736" s="877"/>
      <c r="E1736"/>
      <c r="F1736"/>
      <c r="G1736"/>
      <c r="H1736"/>
      <c r="I1736"/>
      <c r="J1736"/>
    </row>
    <row r="1737" spans="1:10">
      <c r="A1737"/>
      <c r="B1737"/>
      <c r="C1737"/>
      <c r="D1737" s="877"/>
      <c r="E1737"/>
      <c r="F1737"/>
      <c r="G1737"/>
      <c r="H1737"/>
      <c r="I1737"/>
      <c r="J1737"/>
    </row>
    <row r="1738" spans="1:10">
      <c r="A1738"/>
      <c r="B1738"/>
      <c r="C1738"/>
      <c r="D1738" s="877"/>
      <c r="E1738"/>
      <c r="F1738"/>
      <c r="G1738"/>
      <c r="H1738"/>
      <c r="I1738"/>
      <c r="J1738"/>
    </row>
    <row r="1739" spans="1:10">
      <c r="A1739"/>
      <c r="B1739"/>
      <c r="C1739"/>
      <c r="D1739" s="877"/>
      <c r="E1739"/>
      <c r="F1739"/>
      <c r="G1739"/>
      <c r="H1739"/>
      <c r="I1739"/>
      <c r="J1739"/>
    </row>
    <row r="1740" spans="1:10">
      <c r="A1740"/>
      <c r="B1740"/>
      <c r="C1740"/>
      <c r="D1740" s="877"/>
      <c r="E1740"/>
      <c r="F1740"/>
      <c r="G1740"/>
      <c r="H1740"/>
      <c r="I1740"/>
      <c r="J1740"/>
    </row>
    <row r="1741" spans="1:10">
      <c r="A1741"/>
      <c r="B1741"/>
      <c r="C1741"/>
      <c r="D1741" s="877"/>
      <c r="E1741"/>
      <c r="F1741"/>
      <c r="G1741"/>
      <c r="H1741"/>
      <c r="I1741"/>
      <c r="J1741"/>
    </row>
    <row r="1742" spans="1:10">
      <c r="A1742"/>
      <c r="B1742"/>
      <c r="C1742"/>
      <c r="D1742" s="877"/>
      <c r="E1742"/>
      <c r="F1742"/>
      <c r="G1742"/>
      <c r="H1742"/>
      <c r="I1742"/>
      <c r="J1742"/>
    </row>
    <row r="1743" spans="1:10">
      <c r="A1743"/>
      <c r="B1743"/>
      <c r="C1743"/>
      <c r="D1743" s="877"/>
      <c r="E1743"/>
      <c r="F1743"/>
      <c r="G1743"/>
      <c r="H1743"/>
      <c r="I1743"/>
      <c r="J1743"/>
    </row>
    <row r="1744" spans="1:10">
      <c r="A1744"/>
      <c r="B1744"/>
      <c r="C1744"/>
      <c r="D1744" s="877"/>
      <c r="E1744"/>
      <c r="F1744"/>
      <c r="G1744"/>
      <c r="H1744"/>
      <c r="I1744"/>
      <c r="J1744"/>
    </row>
    <row r="1745" spans="1:10">
      <c r="A1745"/>
      <c r="B1745"/>
      <c r="C1745"/>
      <c r="D1745" s="877"/>
      <c r="E1745"/>
      <c r="F1745"/>
      <c r="G1745"/>
      <c r="H1745"/>
      <c r="I1745"/>
      <c r="J1745"/>
    </row>
    <row r="1746" spans="1:10">
      <c r="A1746"/>
      <c r="B1746"/>
      <c r="C1746"/>
      <c r="D1746" s="877"/>
      <c r="E1746"/>
      <c r="F1746"/>
      <c r="G1746"/>
      <c r="H1746"/>
      <c r="I1746"/>
      <c r="J1746"/>
    </row>
    <row r="1747" spans="1:10">
      <c r="A1747"/>
      <c r="B1747"/>
      <c r="C1747"/>
      <c r="D1747" s="877"/>
      <c r="E1747"/>
      <c r="F1747"/>
      <c r="G1747"/>
      <c r="H1747"/>
      <c r="I1747"/>
      <c r="J1747"/>
    </row>
    <row r="1748" spans="1:10">
      <c r="A1748"/>
      <c r="B1748"/>
      <c r="C1748"/>
      <c r="D1748" s="877"/>
      <c r="E1748"/>
      <c r="F1748"/>
      <c r="G1748"/>
      <c r="H1748"/>
      <c r="I1748"/>
      <c r="J1748"/>
    </row>
    <row r="1749" spans="1:10">
      <c r="A1749"/>
      <c r="B1749"/>
      <c r="C1749"/>
      <c r="D1749" s="877"/>
      <c r="E1749"/>
      <c r="F1749"/>
      <c r="G1749"/>
      <c r="H1749"/>
      <c r="I1749"/>
      <c r="J1749"/>
    </row>
    <row r="1750" spans="1:10">
      <c r="A1750"/>
      <c r="B1750"/>
      <c r="C1750"/>
      <c r="D1750" s="877"/>
      <c r="E1750"/>
      <c r="F1750"/>
      <c r="G1750"/>
      <c r="H1750"/>
      <c r="I1750"/>
      <c r="J1750"/>
    </row>
    <row r="1751" spans="1:10">
      <c r="A1751"/>
      <c r="B1751"/>
      <c r="C1751"/>
      <c r="D1751" s="877"/>
      <c r="E1751"/>
      <c r="F1751"/>
      <c r="G1751"/>
      <c r="H1751"/>
      <c r="I1751"/>
      <c r="J1751"/>
    </row>
    <row r="1752" spans="1:10">
      <c r="A1752"/>
      <c r="B1752"/>
      <c r="C1752"/>
      <c r="D1752" s="877"/>
      <c r="E1752"/>
      <c r="F1752"/>
      <c r="G1752"/>
      <c r="H1752"/>
      <c r="I1752"/>
      <c r="J1752"/>
    </row>
    <row r="1753" spans="1:10">
      <c r="A1753"/>
      <c r="B1753"/>
      <c r="C1753"/>
      <c r="D1753" s="877"/>
      <c r="E1753"/>
      <c r="F1753"/>
      <c r="G1753"/>
      <c r="H1753"/>
      <c r="I1753"/>
      <c r="J1753"/>
    </row>
    <row r="1754" spans="1:10">
      <c r="A1754"/>
      <c r="B1754"/>
      <c r="C1754"/>
      <c r="D1754" s="877"/>
      <c r="E1754"/>
      <c r="F1754"/>
      <c r="G1754"/>
      <c r="H1754"/>
      <c r="I1754"/>
      <c r="J1754"/>
    </row>
    <row r="1755" spans="1:10">
      <c r="A1755"/>
      <c r="B1755"/>
      <c r="C1755"/>
      <c r="D1755" s="877"/>
      <c r="E1755"/>
      <c r="F1755"/>
      <c r="G1755"/>
      <c r="H1755"/>
      <c r="I1755"/>
      <c r="J1755"/>
    </row>
    <row r="1756" spans="1:10">
      <c r="A1756"/>
      <c r="B1756"/>
      <c r="C1756"/>
      <c r="D1756" s="877"/>
      <c r="E1756"/>
      <c r="F1756"/>
      <c r="G1756"/>
      <c r="H1756"/>
      <c r="I1756"/>
      <c r="J1756"/>
    </row>
    <row r="1757" spans="1:10">
      <c r="A1757"/>
      <c r="B1757"/>
      <c r="C1757"/>
      <c r="D1757" s="877"/>
      <c r="E1757"/>
      <c r="F1757"/>
      <c r="G1757"/>
      <c r="H1757"/>
      <c r="I1757"/>
      <c r="J1757"/>
    </row>
    <row r="1758" spans="1:10">
      <c r="A1758"/>
      <c r="B1758"/>
      <c r="C1758"/>
      <c r="D1758" s="877"/>
      <c r="E1758"/>
      <c r="F1758"/>
      <c r="G1758"/>
      <c r="H1758"/>
      <c r="I1758"/>
      <c r="J1758"/>
    </row>
    <row r="1759" spans="1:10">
      <c r="A1759"/>
      <c r="B1759"/>
      <c r="C1759"/>
      <c r="D1759" s="877"/>
      <c r="E1759"/>
      <c r="F1759"/>
      <c r="G1759"/>
      <c r="H1759"/>
      <c r="I1759"/>
      <c r="J1759"/>
    </row>
    <row r="1760" spans="1:10">
      <c r="A1760"/>
      <c r="B1760"/>
      <c r="C1760"/>
      <c r="D1760" s="877"/>
      <c r="E1760"/>
      <c r="F1760"/>
      <c r="G1760"/>
      <c r="H1760"/>
      <c r="I1760"/>
      <c r="J1760"/>
    </row>
    <row r="1761" spans="1:10">
      <c r="A1761"/>
      <c r="B1761"/>
      <c r="C1761"/>
      <c r="D1761" s="877"/>
      <c r="E1761"/>
      <c r="F1761"/>
      <c r="G1761"/>
      <c r="H1761"/>
      <c r="I1761"/>
      <c r="J1761"/>
    </row>
    <row r="1762" spans="1:10">
      <c r="A1762"/>
      <c r="B1762"/>
      <c r="C1762"/>
      <c r="D1762" s="877"/>
      <c r="E1762"/>
      <c r="F1762"/>
      <c r="G1762"/>
      <c r="H1762"/>
      <c r="I1762"/>
      <c r="J1762"/>
    </row>
    <row r="1763" spans="1:10">
      <c r="A1763"/>
      <c r="B1763"/>
      <c r="C1763"/>
      <c r="D1763" s="877"/>
      <c r="E1763"/>
      <c r="F1763"/>
      <c r="G1763"/>
      <c r="H1763"/>
      <c r="I1763"/>
      <c r="J1763"/>
    </row>
    <row r="1764" spans="1:10">
      <c r="A1764"/>
      <c r="B1764"/>
      <c r="C1764"/>
      <c r="D1764" s="877"/>
      <c r="E1764"/>
      <c r="F1764"/>
      <c r="G1764"/>
      <c r="H1764"/>
      <c r="I1764"/>
      <c r="J1764"/>
    </row>
    <row r="1765" spans="1:10">
      <c r="A1765"/>
      <c r="B1765"/>
      <c r="C1765"/>
      <c r="D1765" s="877"/>
      <c r="E1765"/>
      <c r="F1765"/>
      <c r="G1765"/>
      <c r="H1765"/>
      <c r="I1765"/>
      <c r="J1765"/>
    </row>
    <row r="1766" spans="1:10">
      <c r="A1766"/>
      <c r="B1766"/>
      <c r="C1766"/>
      <c r="D1766" s="877"/>
      <c r="E1766"/>
      <c r="F1766"/>
      <c r="G1766"/>
      <c r="H1766"/>
      <c r="I1766"/>
      <c r="J1766"/>
    </row>
    <row r="1767" spans="1:10">
      <c r="A1767"/>
      <c r="B1767"/>
      <c r="C1767"/>
      <c r="D1767" s="877"/>
      <c r="E1767"/>
      <c r="F1767"/>
      <c r="G1767"/>
      <c r="H1767"/>
      <c r="I1767"/>
      <c r="J1767"/>
    </row>
    <row r="1768" spans="1:10">
      <c r="A1768"/>
      <c r="B1768"/>
      <c r="C1768"/>
      <c r="D1768" s="877"/>
      <c r="E1768"/>
      <c r="F1768"/>
      <c r="G1768"/>
      <c r="H1768"/>
      <c r="I1768"/>
      <c r="J1768"/>
    </row>
    <row r="1769" spans="1:10">
      <c r="A1769"/>
      <c r="B1769"/>
      <c r="C1769"/>
      <c r="D1769" s="877"/>
      <c r="E1769"/>
      <c r="F1769"/>
      <c r="G1769"/>
      <c r="H1769"/>
      <c r="I1769"/>
      <c r="J1769"/>
    </row>
    <row r="1770" spans="1:10">
      <c r="A1770"/>
      <c r="B1770"/>
      <c r="C1770"/>
      <c r="D1770" s="877"/>
      <c r="E1770"/>
      <c r="F1770"/>
      <c r="G1770"/>
      <c r="H1770"/>
      <c r="I1770"/>
      <c r="J1770"/>
    </row>
    <row r="1771" spans="1:10">
      <c r="A1771"/>
      <c r="B1771"/>
      <c r="C1771"/>
      <c r="D1771" s="877"/>
      <c r="E1771"/>
      <c r="F1771"/>
      <c r="G1771"/>
      <c r="H1771"/>
      <c r="I1771"/>
      <c r="J1771"/>
    </row>
    <row r="1772" spans="1:10">
      <c r="A1772"/>
      <c r="B1772"/>
      <c r="C1772"/>
      <c r="D1772" s="877"/>
      <c r="E1772"/>
      <c r="F1772"/>
      <c r="G1772"/>
      <c r="H1772"/>
      <c r="I1772"/>
      <c r="J1772"/>
    </row>
    <row r="1773" spans="1:10">
      <c r="A1773"/>
      <c r="B1773"/>
      <c r="C1773"/>
      <c r="D1773" s="877"/>
      <c r="E1773"/>
      <c r="F1773"/>
      <c r="G1773"/>
      <c r="H1773"/>
      <c r="I1773"/>
      <c r="J1773"/>
    </row>
    <row r="1774" spans="1:10">
      <c r="A1774"/>
      <c r="B1774"/>
      <c r="C1774"/>
      <c r="D1774" s="877"/>
      <c r="E1774"/>
      <c r="F1774"/>
      <c r="G1774"/>
      <c r="H1774"/>
      <c r="I1774"/>
      <c r="J1774"/>
    </row>
    <row r="1775" spans="1:10">
      <c r="A1775"/>
      <c r="B1775"/>
      <c r="C1775"/>
      <c r="D1775" s="877"/>
      <c r="E1775"/>
      <c r="F1775"/>
      <c r="G1775"/>
      <c r="H1775"/>
      <c r="I1775"/>
      <c r="J1775"/>
    </row>
    <row r="1776" spans="1:10">
      <c r="A1776"/>
      <c r="B1776"/>
      <c r="C1776"/>
      <c r="D1776" s="877"/>
      <c r="E1776"/>
      <c r="F1776"/>
      <c r="G1776"/>
      <c r="H1776"/>
      <c r="I1776"/>
      <c r="J1776"/>
    </row>
    <row r="1777" spans="1:10">
      <c r="A1777"/>
      <c r="B1777"/>
      <c r="C1777"/>
      <c r="D1777" s="877"/>
      <c r="E1777"/>
      <c r="F1777"/>
      <c r="G1777"/>
      <c r="H1777"/>
      <c r="I1777"/>
      <c r="J1777"/>
    </row>
    <row r="1778" spans="1:10">
      <c r="A1778"/>
      <c r="B1778"/>
      <c r="C1778"/>
      <c r="D1778" s="877"/>
      <c r="E1778"/>
      <c r="F1778"/>
      <c r="G1778"/>
      <c r="H1778"/>
      <c r="I1778"/>
      <c r="J1778"/>
    </row>
    <row r="1779" spans="1:10">
      <c r="A1779"/>
      <c r="B1779"/>
      <c r="C1779"/>
      <c r="D1779" s="877"/>
      <c r="E1779"/>
      <c r="F1779"/>
      <c r="G1779"/>
      <c r="H1779"/>
      <c r="I1779"/>
      <c r="J1779"/>
    </row>
    <row r="1780" spans="1:10">
      <c r="A1780"/>
      <c r="B1780"/>
      <c r="C1780"/>
      <c r="D1780" s="877"/>
      <c r="E1780"/>
      <c r="F1780"/>
      <c r="G1780"/>
      <c r="H1780"/>
      <c r="I1780"/>
      <c r="J1780"/>
    </row>
    <row r="1781" spans="1:10">
      <c r="A1781"/>
      <c r="B1781"/>
      <c r="C1781"/>
      <c r="D1781" s="877"/>
      <c r="E1781"/>
      <c r="F1781"/>
      <c r="G1781"/>
      <c r="H1781"/>
      <c r="I1781"/>
      <c r="J1781"/>
    </row>
    <row r="1782" spans="1:10">
      <c r="A1782"/>
      <c r="B1782"/>
      <c r="C1782"/>
      <c r="D1782" s="877"/>
      <c r="E1782"/>
      <c r="F1782"/>
      <c r="G1782"/>
      <c r="H1782"/>
      <c r="I1782"/>
      <c r="J1782"/>
    </row>
    <row r="1783" spans="1:10">
      <c r="A1783"/>
      <c r="B1783"/>
      <c r="C1783"/>
      <c r="D1783" s="877"/>
      <c r="E1783"/>
      <c r="F1783"/>
      <c r="G1783"/>
      <c r="H1783"/>
      <c r="I1783"/>
      <c r="J1783"/>
    </row>
    <row r="1784" spans="1:10">
      <c r="A1784"/>
      <c r="B1784"/>
      <c r="C1784"/>
      <c r="D1784" s="877"/>
      <c r="E1784"/>
      <c r="F1784"/>
      <c r="G1784"/>
      <c r="H1784"/>
      <c r="I1784"/>
      <c r="J1784"/>
    </row>
    <row r="1785" spans="1:10">
      <c r="A1785"/>
      <c r="B1785"/>
      <c r="C1785"/>
      <c r="D1785" s="877"/>
      <c r="E1785"/>
      <c r="F1785"/>
      <c r="G1785"/>
      <c r="H1785"/>
      <c r="I1785"/>
      <c r="J1785"/>
    </row>
    <row r="1786" spans="1:10">
      <c r="A1786"/>
      <c r="B1786"/>
      <c r="C1786"/>
      <c r="D1786" s="877"/>
      <c r="E1786"/>
      <c r="F1786"/>
      <c r="G1786"/>
      <c r="H1786"/>
      <c r="I1786"/>
      <c r="J1786"/>
    </row>
    <row r="1787" spans="1:10">
      <c r="A1787"/>
      <c r="B1787"/>
      <c r="C1787"/>
      <c r="D1787" s="877"/>
      <c r="E1787"/>
      <c r="F1787"/>
      <c r="G1787"/>
      <c r="H1787"/>
      <c r="I1787"/>
      <c r="J1787"/>
    </row>
    <row r="1788" spans="1:10">
      <c r="A1788"/>
      <c r="B1788"/>
      <c r="C1788"/>
      <c r="D1788" s="877"/>
      <c r="E1788"/>
      <c r="F1788"/>
      <c r="G1788"/>
      <c r="H1788"/>
      <c r="I1788"/>
      <c r="J1788"/>
    </row>
    <row r="1789" spans="1:10">
      <c r="A1789"/>
      <c r="B1789"/>
      <c r="C1789"/>
      <c r="D1789" s="877"/>
      <c r="E1789"/>
      <c r="F1789"/>
      <c r="G1789"/>
      <c r="H1789"/>
      <c r="I1789"/>
      <c r="J1789"/>
    </row>
    <row r="1790" spans="1:10">
      <c r="A1790"/>
      <c r="B1790"/>
      <c r="C1790"/>
      <c r="D1790" s="877"/>
      <c r="E1790"/>
      <c r="F1790"/>
      <c r="G1790"/>
      <c r="H1790"/>
      <c r="I1790"/>
      <c r="J1790"/>
    </row>
    <row r="1791" spans="1:10">
      <c r="A1791"/>
      <c r="B1791"/>
      <c r="C1791"/>
      <c r="D1791" s="877"/>
      <c r="E1791"/>
      <c r="F1791"/>
      <c r="G1791"/>
      <c r="H1791"/>
      <c r="I1791"/>
      <c r="J1791"/>
    </row>
    <row r="1792" spans="1:10">
      <c r="A1792"/>
      <c r="B1792"/>
      <c r="C1792"/>
      <c r="D1792" s="877"/>
      <c r="E1792"/>
      <c r="F1792"/>
      <c r="G1792"/>
      <c r="H1792"/>
      <c r="I1792"/>
      <c r="J1792"/>
    </row>
    <row r="1793" spans="1:10">
      <c r="A1793"/>
      <c r="B1793"/>
      <c r="C1793"/>
      <c r="D1793" s="877"/>
      <c r="E1793"/>
      <c r="F1793"/>
      <c r="G1793"/>
      <c r="H1793"/>
      <c r="I1793"/>
      <c r="J1793"/>
    </row>
    <row r="1794" spans="1:10">
      <c r="A1794"/>
      <c r="B1794"/>
      <c r="C1794"/>
      <c r="D1794" s="877"/>
      <c r="E1794"/>
      <c r="F1794"/>
      <c r="G1794"/>
      <c r="H1794"/>
      <c r="I1794"/>
      <c r="J1794"/>
    </row>
    <row r="1795" spans="1:10">
      <c r="A1795"/>
      <c r="B1795"/>
      <c r="C1795"/>
      <c r="D1795" s="877"/>
      <c r="E1795"/>
      <c r="F1795"/>
      <c r="G1795"/>
      <c r="H1795"/>
      <c r="I1795"/>
      <c r="J1795"/>
    </row>
    <row r="1796" spans="1:10">
      <c r="A1796"/>
      <c r="B1796"/>
      <c r="C1796"/>
      <c r="D1796" s="877"/>
      <c r="E1796"/>
      <c r="F1796"/>
      <c r="G1796"/>
      <c r="H1796"/>
      <c r="I1796"/>
      <c r="J1796"/>
    </row>
    <row r="1797" spans="1:10">
      <c r="A1797"/>
      <c r="B1797"/>
      <c r="C1797"/>
      <c r="D1797" s="877"/>
      <c r="E1797"/>
      <c r="F1797"/>
      <c r="G1797"/>
      <c r="H1797"/>
      <c r="I1797"/>
      <c r="J1797"/>
    </row>
    <row r="1798" spans="1:10">
      <c r="A1798"/>
      <c r="B1798"/>
      <c r="C1798"/>
      <c r="D1798" s="877"/>
      <c r="E1798"/>
      <c r="F1798"/>
      <c r="G1798"/>
      <c r="H1798"/>
      <c r="I1798"/>
      <c r="J1798"/>
    </row>
    <row r="1799" spans="1:10">
      <c r="A1799"/>
      <c r="B1799"/>
      <c r="C1799"/>
      <c r="D1799" s="877"/>
      <c r="E1799"/>
      <c r="F1799"/>
      <c r="G1799"/>
      <c r="H1799"/>
      <c r="I1799"/>
      <c r="J1799"/>
    </row>
    <row r="1800" spans="1:10">
      <c r="A1800"/>
      <c r="B1800"/>
      <c r="C1800"/>
      <c r="D1800" s="877"/>
      <c r="E1800"/>
      <c r="F1800"/>
      <c r="G1800"/>
      <c r="H1800"/>
      <c r="I1800"/>
      <c r="J1800"/>
    </row>
    <row r="1801" spans="1:10">
      <c r="A1801"/>
      <c r="B1801"/>
      <c r="C1801"/>
      <c r="D1801" s="877"/>
      <c r="E1801"/>
      <c r="F1801"/>
      <c r="G1801"/>
      <c r="H1801"/>
      <c r="I1801"/>
      <c r="J1801"/>
    </row>
    <row r="1802" spans="1:10">
      <c r="A1802"/>
      <c r="B1802"/>
      <c r="C1802"/>
      <c r="D1802" s="877"/>
      <c r="E1802"/>
      <c r="F1802"/>
      <c r="G1802"/>
      <c r="H1802"/>
      <c r="I1802"/>
      <c r="J1802"/>
    </row>
    <row r="1803" spans="1:10">
      <c r="A1803"/>
      <c r="B1803"/>
      <c r="C1803"/>
      <c r="D1803" s="877"/>
      <c r="E1803"/>
      <c r="F1803"/>
      <c r="G1803"/>
      <c r="H1803"/>
      <c r="I1803"/>
      <c r="J1803"/>
    </row>
    <row r="1804" spans="1:10">
      <c r="A1804"/>
      <c r="B1804"/>
      <c r="C1804"/>
      <c r="D1804" s="877"/>
      <c r="E1804"/>
      <c r="F1804"/>
      <c r="G1804"/>
      <c r="H1804"/>
      <c r="I1804"/>
      <c r="J1804"/>
    </row>
    <row r="1805" spans="1:10">
      <c r="A1805"/>
      <c r="B1805"/>
      <c r="C1805"/>
      <c r="D1805" s="877"/>
      <c r="E1805"/>
      <c r="F1805"/>
      <c r="G1805"/>
      <c r="H1805"/>
      <c r="I1805"/>
      <c r="J1805"/>
    </row>
    <row r="1806" spans="1:10">
      <c r="A1806"/>
      <c r="B1806"/>
      <c r="C1806"/>
      <c r="D1806" s="877"/>
      <c r="E1806"/>
      <c r="F1806"/>
      <c r="G1806"/>
      <c r="H1806"/>
      <c r="I1806"/>
      <c r="J1806"/>
    </row>
    <row r="1807" spans="1:10">
      <c r="A1807"/>
      <c r="B1807"/>
      <c r="C1807"/>
      <c r="D1807" s="877"/>
      <c r="E1807"/>
      <c r="F1807"/>
      <c r="G1807"/>
      <c r="H1807"/>
      <c r="I1807"/>
      <c r="J1807"/>
    </row>
    <row r="1808" spans="1:10">
      <c r="A1808"/>
      <c r="B1808"/>
      <c r="C1808"/>
      <c r="D1808" s="877"/>
      <c r="E1808"/>
      <c r="F1808"/>
      <c r="G1808"/>
      <c r="H1808"/>
      <c r="I1808"/>
      <c r="J1808"/>
    </row>
    <row r="1809" spans="1:10">
      <c r="A1809"/>
      <c r="B1809"/>
      <c r="C1809"/>
      <c r="D1809" s="877"/>
      <c r="E1809"/>
      <c r="F1809"/>
      <c r="G1809"/>
      <c r="H1809"/>
      <c r="I1809"/>
      <c r="J1809"/>
    </row>
    <row r="1810" spans="1:10">
      <c r="A1810"/>
      <c r="B1810"/>
      <c r="C1810"/>
      <c r="D1810" s="877"/>
      <c r="E1810"/>
      <c r="F1810"/>
      <c r="G1810"/>
      <c r="H1810"/>
      <c r="I1810"/>
      <c r="J1810"/>
    </row>
    <row r="1811" spans="1:10">
      <c r="A1811"/>
      <c r="B1811"/>
      <c r="C1811"/>
      <c r="D1811" s="877"/>
      <c r="E1811"/>
      <c r="F1811"/>
      <c r="G1811"/>
      <c r="H1811"/>
      <c r="I1811"/>
      <c r="J1811"/>
    </row>
    <row r="1812" spans="1:10">
      <c r="A1812"/>
      <c r="B1812"/>
      <c r="C1812"/>
      <c r="D1812" s="877"/>
      <c r="E1812"/>
      <c r="F1812"/>
      <c r="G1812"/>
      <c r="H1812"/>
      <c r="I1812"/>
      <c r="J1812"/>
    </row>
    <row r="1813" spans="1:10">
      <c r="A1813"/>
      <c r="B1813"/>
      <c r="C1813"/>
      <c r="D1813" s="877"/>
      <c r="E1813"/>
      <c r="F1813"/>
      <c r="G1813"/>
      <c r="H1813"/>
      <c r="I1813"/>
      <c r="J1813"/>
    </row>
    <row r="1814" spans="1:10">
      <c r="A1814"/>
      <c r="B1814"/>
      <c r="C1814"/>
      <c r="D1814" s="877"/>
      <c r="E1814"/>
      <c r="F1814"/>
      <c r="G1814"/>
      <c r="H1814"/>
      <c r="I1814"/>
      <c r="J1814"/>
    </row>
    <row r="1815" spans="1:10">
      <c r="A1815"/>
      <c r="B1815"/>
      <c r="C1815"/>
      <c r="D1815" s="877"/>
      <c r="E1815"/>
      <c r="F1815"/>
      <c r="G1815"/>
      <c r="H1815"/>
      <c r="I1815"/>
      <c r="J1815"/>
    </row>
    <row r="1816" spans="1:10">
      <c r="A1816"/>
      <c r="B1816"/>
      <c r="C1816"/>
      <c r="D1816" s="877"/>
      <c r="E1816"/>
      <c r="F1816"/>
      <c r="G1816"/>
      <c r="H1816"/>
      <c r="I1816"/>
      <c r="J1816"/>
    </row>
    <row r="1817" spans="1:10">
      <c r="A1817"/>
      <c r="B1817"/>
      <c r="C1817"/>
      <c r="D1817" s="877"/>
      <c r="E1817"/>
      <c r="F1817"/>
      <c r="G1817"/>
      <c r="H1817"/>
      <c r="I1817"/>
      <c r="J1817"/>
    </row>
    <row r="1818" spans="1:10">
      <c r="A1818"/>
      <c r="B1818"/>
      <c r="C1818"/>
      <c r="D1818" s="877"/>
      <c r="E1818"/>
      <c r="F1818"/>
      <c r="G1818"/>
      <c r="H1818"/>
      <c r="I1818"/>
      <c r="J1818"/>
    </row>
    <row r="1819" spans="1:10">
      <c r="A1819"/>
      <c r="B1819"/>
      <c r="C1819"/>
      <c r="D1819" s="877"/>
      <c r="E1819"/>
      <c r="F1819"/>
      <c r="G1819"/>
      <c r="H1819"/>
      <c r="I1819"/>
      <c r="J1819"/>
    </row>
    <row r="1820" spans="1:10">
      <c r="A1820"/>
      <c r="B1820"/>
      <c r="C1820"/>
      <c r="D1820" s="877"/>
      <c r="E1820"/>
      <c r="F1820"/>
      <c r="G1820"/>
      <c r="H1820"/>
      <c r="I1820"/>
      <c r="J1820"/>
    </row>
    <row r="1821" spans="1:10">
      <c r="A1821"/>
      <c r="B1821"/>
      <c r="C1821"/>
      <c r="D1821" s="877"/>
      <c r="E1821"/>
      <c r="F1821"/>
      <c r="G1821"/>
      <c r="H1821"/>
      <c r="I1821"/>
      <c r="J1821"/>
    </row>
    <row r="1822" spans="1:10">
      <c r="A1822"/>
      <c r="B1822"/>
      <c r="C1822"/>
      <c r="D1822" s="877"/>
      <c r="E1822"/>
      <c r="F1822"/>
      <c r="G1822"/>
      <c r="H1822"/>
      <c r="I1822"/>
      <c r="J1822"/>
    </row>
    <row r="1823" spans="1:10">
      <c r="A1823"/>
      <c r="B1823"/>
      <c r="C1823"/>
      <c r="D1823" s="877"/>
      <c r="E1823"/>
      <c r="F1823"/>
      <c r="G1823"/>
      <c r="H1823"/>
      <c r="I1823"/>
      <c r="J1823"/>
    </row>
    <row r="1824" spans="1:10">
      <c r="A1824"/>
      <c r="B1824"/>
      <c r="C1824"/>
      <c r="D1824" s="877"/>
      <c r="E1824"/>
      <c r="F1824"/>
      <c r="G1824"/>
      <c r="H1824"/>
      <c r="I1824"/>
      <c r="J1824"/>
    </row>
    <row r="1825" spans="1:10">
      <c r="A1825"/>
      <c r="B1825"/>
      <c r="C1825"/>
      <c r="D1825" s="877"/>
      <c r="E1825"/>
      <c r="F1825"/>
      <c r="G1825"/>
      <c r="H1825"/>
      <c r="I1825"/>
      <c r="J1825"/>
    </row>
    <row r="1826" spans="1:10">
      <c r="A1826"/>
      <c r="B1826"/>
      <c r="C1826"/>
      <c r="D1826" s="877"/>
      <c r="E1826"/>
      <c r="F1826"/>
      <c r="G1826"/>
      <c r="H1826"/>
      <c r="I1826"/>
      <c r="J1826"/>
    </row>
    <row r="1827" spans="1:10">
      <c r="A1827"/>
      <c r="B1827"/>
      <c r="C1827"/>
      <c r="D1827" s="877"/>
      <c r="E1827"/>
      <c r="F1827"/>
      <c r="G1827"/>
      <c r="H1827"/>
      <c r="I1827"/>
      <c r="J1827"/>
    </row>
    <row r="1828" spans="1:10">
      <c r="A1828"/>
      <c r="B1828"/>
      <c r="C1828"/>
      <c r="D1828" s="877"/>
      <c r="E1828"/>
      <c r="F1828"/>
      <c r="G1828"/>
      <c r="H1828"/>
      <c r="I1828"/>
      <c r="J1828"/>
    </row>
    <row r="1829" spans="1:10">
      <c r="A1829"/>
      <c r="B1829"/>
      <c r="C1829"/>
      <c r="D1829" s="877"/>
      <c r="E1829"/>
      <c r="F1829"/>
      <c r="G1829"/>
      <c r="H1829"/>
      <c r="I1829"/>
      <c r="J1829"/>
    </row>
    <row r="1830" spans="1:10">
      <c r="A1830"/>
      <c r="B1830"/>
      <c r="C1830"/>
      <c r="D1830" s="877"/>
      <c r="E1830"/>
      <c r="F1830"/>
      <c r="G1830"/>
      <c r="H1830"/>
      <c r="I1830"/>
      <c r="J1830"/>
    </row>
    <row r="1831" spans="1:10">
      <c r="A1831"/>
      <c r="B1831"/>
      <c r="C1831"/>
      <c r="D1831" s="877"/>
      <c r="E1831"/>
      <c r="F1831"/>
      <c r="G1831"/>
      <c r="H1831"/>
      <c r="I1831"/>
      <c r="J1831"/>
    </row>
    <row r="1832" spans="1:10">
      <c r="A1832"/>
      <c r="B1832"/>
      <c r="C1832"/>
      <c r="D1832" s="877"/>
      <c r="E1832"/>
      <c r="F1832"/>
      <c r="G1832"/>
      <c r="H1832"/>
      <c r="I1832"/>
      <c r="J1832"/>
    </row>
    <row r="1833" spans="1:10">
      <c r="A1833"/>
      <c r="B1833"/>
      <c r="C1833"/>
      <c r="D1833" s="877"/>
      <c r="E1833"/>
      <c r="F1833"/>
      <c r="G1833"/>
      <c r="H1833"/>
      <c r="I1833"/>
      <c r="J1833"/>
    </row>
    <row r="1834" spans="1:10">
      <c r="A1834"/>
      <c r="B1834"/>
      <c r="C1834"/>
      <c r="D1834" s="877"/>
      <c r="E1834"/>
      <c r="F1834"/>
      <c r="G1834"/>
      <c r="H1834"/>
      <c r="I1834"/>
      <c r="J1834"/>
    </row>
    <row r="1835" spans="1:10">
      <c r="A1835"/>
      <c r="B1835"/>
      <c r="C1835"/>
      <c r="D1835" s="877"/>
      <c r="E1835"/>
      <c r="F1835"/>
      <c r="G1835"/>
      <c r="H1835"/>
      <c r="I1835"/>
      <c r="J1835"/>
    </row>
    <row r="1836" spans="1:10">
      <c r="A1836"/>
      <c r="B1836"/>
      <c r="C1836"/>
      <c r="D1836" s="877"/>
      <c r="E1836"/>
      <c r="F1836"/>
      <c r="G1836"/>
      <c r="H1836"/>
      <c r="I1836"/>
      <c r="J1836"/>
    </row>
    <row r="1837" spans="1:10">
      <c r="A1837"/>
      <c r="B1837"/>
      <c r="C1837"/>
      <c r="D1837" s="877"/>
      <c r="E1837"/>
      <c r="F1837"/>
      <c r="G1837"/>
      <c r="H1837"/>
      <c r="I1837"/>
      <c r="J1837"/>
    </row>
    <row r="1838" spans="1:10">
      <c r="A1838"/>
      <c r="B1838"/>
      <c r="C1838"/>
      <c r="D1838" s="877"/>
      <c r="E1838"/>
      <c r="F1838"/>
      <c r="G1838"/>
      <c r="H1838"/>
      <c r="I1838"/>
      <c r="J1838"/>
    </row>
    <row r="1839" spans="1:10">
      <c r="A1839"/>
      <c r="B1839"/>
      <c r="C1839"/>
      <c r="D1839" s="877"/>
      <c r="E1839"/>
      <c r="F1839"/>
      <c r="G1839"/>
      <c r="H1839"/>
      <c r="I1839"/>
      <c r="J1839"/>
    </row>
    <row r="1840" spans="1:10">
      <c r="A1840"/>
      <c r="B1840"/>
      <c r="C1840"/>
      <c r="D1840" s="877"/>
      <c r="E1840"/>
      <c r="F1840"/>
      <c r="G1840"/>
      <c r="H1840"/>
      <c r="I1840"/>
      <c r="J1840"/>
    </row>
    <row r="1841" spans="1:10">
      <c r="A1841"/>
      <c r="B1841"/>
      <c r="C1841"/>
      <c r="D1841" s="877"/>
      <c r="E1841"/>
      <c r="F1841"/>
      <c r="G1841"/>
      <c r="H1841"/>
      <c r="I1841"/>
      <c r="J1841"/>
    </row>
    <row r="1842" spans="1:10">
      <c r="A1842"/>
      <c r="B1842"/>
      <c r="C1842"/>
      <c r="D1842" s="877"/>
      <c r="E1842"/>
      <c r="F1842"/>
      <c r="G1842"/>
      <c r="H1842"/>
      <c r="I1842"/>
      <c r="J1842"/>
    </row>
    <row r="1843" spans="1:10">
      <c r="A1843"/>
      <c r="B1843"/>
      <c r="C1843"/>
      <c r="D1843" s="877"/>
      <c r="E1843"/>
      <c r="F1843"/>
      <c r="G1843"/>
      <c r="H1843"/>
      <c r="I1843"/>
      <c r="J1843"/>
    </row>
    <row r="1844" spans="1:10">
      <c r="A1844"/>
      <c r="B1844"/>
      <c r="C1844"/>
      <c r="D1844" s="877"/>
      <c r="E1844"/>
      <c r="F1844"/>
      <c r="G1844"/>
      <c r="H1844"/>
      <c r="I1844"/>
      <c r="J1844"/>
    </row>
    <row r="1845" spans="1:10">
      <c r="A1845"/>
      <c r="B1845"/>
      <c r="C1845"/>
      <c r="D1845" s="877"/>
      <c r="E1845"/>
      <c r="F1845"/>
      <c r="G1845"/>
      <c r="H1845"/>
      <c r="I1845"/>
      <c r="J1845"/>
    </row>
    <row r="1846" spans="1:10">
      <c r="A1846"/>
      <c r="B1846"/>
      <c r="C1846"/>
      <c r="D1846" s="877"/>
      <c r="E1846"/>
      <c r="F1846"/>
      <c r="G1846"/>
      <c r="H1846"/>
      <c r="I1846"/>
      <c r="J1846"/>
    </row>
    <row r="1847" spans="1:10">
      <c r="A1847"/>
      <c r="B1847"/>
      <c r="C1847"/>
      <c r="D1847" s="877"/>
      <c r="E1847"/>
      <c r="F1847"/>
      <c r="G1847"/>
      <c r="H1847"/>
      <c r="I1847"/>
      <c r="J1847"/>
    </row>
    <row r="1848" spans="1:10">
      <c r="A1848"/>
      <c r="B1848"/>
      <c r="C1848"/>
      <c r="D1848" s="877"/>
      <c r="E1848"/>
      <c r="F1848"/>
      <c r="G1848"/>
      <c r="H1848"/>
      <c r="I1848"/>
      <c r="J1848"/>
    </row>
    <row r="1849" spans="1:10">
      <c r="A1849"/>
      <c r="B1849"/>
      <c r="C1849"/>
      <c r="D1849" s="877"/>
      <c r="E1849"/>
      <c r="F1849"/>
      <c r="G1849"/>
      <c r="H1849"/>
      <c r="I1849"/>
      <c r="J1849"/>
    </row>
    <row r="1850" spans="1:10">
      <c r="A1850"/>
      <c r="B1850"/>
      <c r="C1850"/>
      <c r="D1850" s="877"/>
      <c r="E1850"/>
      <c r="F1850"/>
      <c r="G1850"/>
      <c r="H1850"/>
      <c r="I1850"/>
      <c r="J1850"/>
    </row>
    <row r="1851" spans="1:10">
      <c r="A1851"/>
      <c r="B1851"/>
      <c r="C1851"/>
      <c r="D1851" s="877"/>
      <c r="E1851"/>
      <c r="F1851"/>
      <c r="G1851"/>
      <c r="H1851"/>
      <c r="I1851"/>
      <c r="J1851"/>
    </row>
    <row r="1852" spans="1:10">
      <c r="A1852"/>
      <c r="B1852"/>
      <c r="C1852"/>
      <c r="D1852" s="877"/>
      <c r="E1852"/>
      <c r="F1852"/>
      <c r="G1852"/>
      <c r="H1852"/>
      <c r="I1852"/>
      <c r="J1852"/>
    </row>
    <row r="1853" spans="1:10">
      <c r="A1853"/>
      <c r="B1853"/>
      <c r="C1853"/>
      <c r="D1853" s="877"/>
      <c r="E1853"/>
      <c r="F1853"/>
      <c r="G1853"/>
      <c r="H1853"/>
      <c r="I1853"/>
      <c r="J1853"/>
    </row>
    <row r="1854" spans="1:10">
      <c r="A1854"/>
      <c r="B1854"/>
      <c r="C1854"/>
      <c r="D1854" s="877"/>
      <c r="E1854"/>
      <c r="F1854"/>
      <c r="G1854"/>
      <c r="H1854"/>
      <c r="I1854"/>
      <c r="J1854"/>
    </row>
    <row r="1855" spans="1:10">
      <c r="A1855"/>
      <c r="B1855"/>
      <c r="C1855"/>
      <c r="D1855" s="877"/>
      <c r="E1855"/>
      <c r="F1855"/>
      <c r="G1855"/>
      <c r="H1855"/>
      <c r="I1855"/>
      <c r="J1855"/>
    </row>
    <row r="1856" spans="1:10">
      <c r="A1856"/>
      <c r="B1856"/>
      <c r="C1856"/>
      <c r="D1856" s="877"/>
      <c r="E1856"/>
      <c r="F1856"/>
      <c r="G1856"/>
      <c r="H1856"/>
      <c r="I1856"/>
      <c r="J1856"/>
    </row>
    <row r="1857" spans="1:10">
      <c r="A1857"/>
      <c r="B1857"/>
      <c r="C1857"/>
      <c r="D1857" s="877"/>
      <c r="E1857"/>
      <c r="F1857"/>
      <c r="G1857"/>
      <c r="H1857"/>
      <c r="I1857"/>
      <c r="J1857"/>
    </row>
    <row r="1858" spans="1:10">
      <c r="A1858"/>
      <c r="B1858"/>
      <c r="C1858"/>
      <c r="D1858" s="877"/>
      <c r="E1858"/>
      <c r="F1858"/>
      <c r="G1858"/>
      <c r="H1858"/>
      <c r="I1858"/>
      <c r="J1858"/>
    </row>
    <row r="1859" spans="1:10">
      <c r="A1859"/>
      <c r="B1859"/>
      <c r="C1859"/>
      <c r="D1859" s="877"/>
      <c r="E1859"/>
      <c r="F1859"/>
      <c r="G1859"/>
      <c r="H1859"/>
      <c r="I1859"/>
      <c r="J1859"/>
    </row>
    <row r="1860" spans="1:10">
      <c r="A1860"/>
      <c r="B1860"/>
      <c r="C1860"/>
      <c r="D1860" s="877"/>
      <c r="E1860"/>
      <c r="F1860"/>
      <c r="G1860"/>
      <c r="H1860"/>
      <c r="I1860"/>
      <c r="J1860"/>
    </row>
    <row r="1861" spans="1:10">
      <c r="A1861"/>
      <c r="B1861"/>
      <c r="C1861"/>
      <c r="D1861" s="877"/>
      <c r="E1861"/>
      <c r="F1861"/>
      <c r="G1861"/>
      <c r="H1861"/>
      <c r="I1861"/>
      <c r="J1861"/>
    </row>
    <row r="1862" spans="1:10">
      <c r="A1862"/>
      <c r="B1862"/>
      <c r="C1862"/>
      <c r="D1862" s="877"/>
      <c r="E1862"/>
      <c r="F1862"/>
      <c r="G1862"/>
      <c r="H1862"/>
      <c r="I1862"/>
      <c r="J1862"/>
    </row>
    <row r="1863" spans="1:10">
      <c r="A1863"/>
      <c r="B1863"/>
      <c r="C1863"/>
      <c r="D1863" s="877"/>
      <c r="E1863"/>
      <c r="F1863"/>
      <c r="G1863"/>
      <c r="H1863"/>
      <c r="I1863"/>
      <c r="J1863"/>
    </row>
    <row r="1864" spans="1:10">
      <c r="A1864"/>
      <c r="B1864"/>
      <c r="C1864"/>
      <c r="D1864" s="877"/>
      <c r="E1864"/>
      <c r="F1864"/>
      <c r="G1864"/>
      <c r="H1864"/>
      <c r="I1864"/>
      <c r="J1864"/>
    </row>
    <row r="1865" spans="1:10">
      <c r="A1865"/>
      <c r="B1865"/>
      <c r="C1865"/>
      <c r="D1865" s="877"/>
      <c r="E1865"/>
      <c r="F1865"/>
      <c r="G1865"/>
      <c r="H1865"/>
      <c r="I1865"/>
      <c r="J1865"/>
    </row>
    <row r="1866" spans="1:10">
      <c r="A1866"/>
      <c r="B1866"/>
      <c r="C1866"/>
      <c r="D1866" s="877"/>
      <c r="E1866"/>
      <c r="F1866"/>
      <c r="G1866"/>
      <c r="H1866"/>
      <c r="I1866"/>
      <c r="J1866"/>
    </row>
    <row r="1867" spans="1:10">
      <c r="A1867"/>
      <c r="B1867"/>
      <c r="C1867"/>
      <c r="D1867" s="877"/>
      <c r="E1867"/>
      <c r="F1867"/>
      <c r="G1867"/>
      <c r="H1867"/>
      <c r="I1867"/>
      <c r="J1867"/>
    </row>
    <row r="1868" spans="1:10">
      <c r="A1868"/>
      <c r="B1868"/>
      <c r="C1868"/>
      <c r="D1868" s="877"/>
      <c r="E1868"/>
      <c r="F1868"/>
      <c r="G1868"/>
      <c r="H1868"/>
      <c r="I1868"/>
      <c r="J1868"/>
    </row>
    <row r="1869" spans="1:10">
      <c r="A1869"/>
      <c r="B1869"/>
      <c r="C1869"/>
      <c r="D1869" s="877"/>
      <c r="E1869"/>
      <c r="F1869"/>
      <c r="G1869"/>
      <c r="H1869"/>
      <c r="I1869"/>
      <c r="J1869"/>
    </row>
    <row r="1870" spans="1:10">
      <c r="A1870"/>
      <c r="B1870"/>
      <c r="C1870"/>
      <c r="D1870" s="877"/>
      <c r="E1870"/>
      <c r="F1870"/>
      <c r="G1870"/>
      <c r="H1870"/>
      <c r="I1870"/>
      <c r="J1870"/>
    </row>
    <row r="1871" spans="1:10">
      <c r="A1871"/>
      <c r="B1871"/>
      <c r="C1871"/>
      <c r="D1871" s="877"/>
      <c r="E1871"/>
      <c r="F1871"/>
      <c r="G1871"/>
      <c r="H1871"/>
      <c r="I1871"/>
      <c r="J1871"/>
    </row>
    <row r="1872" spans="1:10">
      <c r="A1872"/>
      <c r="B1872"/>
      <c r="C1872"/>
      <c r="D1872" s="877"/>
      <c r="E1872"/>
      <c r="F1872"/>
      <c r="G1872"/>
      <c r="H1872"/>
      <c r="I1872"/>
      <c r="J1872"/>
    </row>
    <row r="1873" spans="1:10">
      <c r="A1873"/>
      <c r="B1873"/>
      <c r="C1873"/>
      <c r="D1873" s="877"/>
      <c r="E1873"/>
      <c r="F1873"/>
      <c r="G1873"/>
      <c r="H1873"/>
      <c r="I1873"/>
      <c r="J1873"/>
    </row>
    <row r="1874" spans="1:10">
      <c r="A1874"/>
      <c r="B1874"/>
      <c r="C1874"/>
      <c r="D1874" s="877"/>
      <c r="E1874"/>
      <c r="F1874"/>
      <c r="G1874"/>
      <c r="H1874"/>
      <c r="I1874"/>
      <c r="J1874"/>
    </row>
    <row r="1875" spans="1:10">
      <c r="A1875"/>
      <c r="B1875"/>
      <c r="C1875"/>
      <c r="D1875" s="877"/>
      <c r="E1875"/>
      <c r="F1875"/>
      <c r="G1875"/>
      <c r="H1875"/>
      <c r="I1875"/>
      <c r="J1875"/>
    </row>
    <row r="1876" spans="1:10">
      <c r="A1876"/>
      <c r="B1876"/>
      <c r="C1876"/>
      <c r="D1876" s="877"/>
      <c r="E1876"/>
      <c r="F1876"/>
      <c r="G1876"/>
      <c r="H1876"/>
      <c r="I1876"/>
      <c r="J1876"/>
    </row>
    <row r="1877" spans="1:10">
      <c r="A1877"/>
      <c r="B1877"/>
      <c r="C1877"/>
      <c r="D1877" s="877"/>
      <c r="E1877"/>
      <c r="F1877"/>
      <c r="G1877"/>
      <c r="H1877"/>
      <c r="I1877"/>
      <c r="J1877"/>
    </row>
    <row r="1878" spans="1:10">
      <c r="A1878"/>
      <c r="B1878"/>
      <c r="C1878"/>
      <c r="D1878" s="877"/>
      <c r="E1878"/>
      <c r="F1878"/>
      <c r="G1878"/>
      <c r="H1878"/>
      <c r="I1878"/>
      <c r="J1878"/>
    </row>
    <row r="1879" spans="1:10">
      <c r="A1879"/>
      <c r="B1879"/>
      <c r="C1879"/>
      <c r="D1879" s="877"/>
      <c r="E1879"/>
      <c r="F1879"/>
      <c r="G1879"/>
      <c r="H1879"/>
      <c r="I1879"/>
      <c r="J1879"/>
    </row>
    <row r="1880" spans="1:10">
      <c r="A1880"/>
      <c r="B1880"/>
      <c r="C1880"/>
      <c r="D1880" s="877"/>
      <c r="E1880"/>
      <c r="F1880"/>
      <c r="G1880"/>
      <c r="H1880"/>
      <c r="I1880"/>
      <c r="J1880"/>
    </row>
    <row r="1881" spans="1:10">
      <c r="A1881"/>
      <c r="B1881"/>
      <c r="C1881"/>
      <c r="D1881" s="877"/>
      <c r="E1881"/>
      <c r="F1881"/>
      <c r="G1881"/>
      <c r="H1881"/>
      <c r="I1881"/>
      <c r="J1881"/>
    </row>
    <row r="1882" spans="1:10">
      <c r="A1882"/>
      <c r="B1882"/>
      <c r="C1882"/>
      <c r="D1882" s="877"/>
      <c r="E1882"/>
      <c r="F1882"/>
      <c r="G1882"/>
      <c r="H1882"/>
      <c r="I1882"/>
      <c r="J1882"/>
    </row>
    <row r="1883" spans="1:10">
      <c r="A1883"/>
      <c r="B1883"/>
      <c r="C1883"/>
      <c r="D1883" s="877"/>
      <c r="E1883"/>
      <c r="F1883"/>
      <c r="G1883"/>
      <c r="H1883"/>
      <c r="I1883"/>
      <c r="J1883"/>
    </row>
    <row r="1884" spans="1:10">
      <c r="A1884"/>
      <c r="B1884"/>
      <c r="C1884"/>
      <c r="D1884" s="877"/>
      <c r="E1884"/>
      <c r="F1884"/>
      <c r="G1884"/>
      <c r="H1884"/>
      <c r="I1884"/>
      <c r="J1884"/>
    </row>
    <row r="1885" spans="1:10">
      <c r="A1885"/>
      <c r="B1885"/>
      <c r="C1885"/>
      <c r="D1885" s="877"/>
      <c r="E1885"/>
      <c r="F1885"/>
      <c r="G1885"/>
      <c r="H1885"/>
      <c r="I1885"/>
      <c r="J1885"/>
    </row>
    <row r="1886" spans="1:10">
      <c r="A1886"/>
      <c r="B1886"/>
      <c r="C1886"/>
      <c r="D1886" s="877"/>
      <c r="E1886"/>
      <c r="F1886"/>
      <c r="G1886"/>
      <c r="H1886"/>
      <c r="I1886"/>
      <c r="J1886"/>
    </row>
    <row r="1887" spans="1:10">
      <c r="A1887"/>
      <c r="B1887"/>
      <c r="C1887"/>
      <c r="D1887" s="877"/>
      <c r="E1887"/>
      <c r="F1887"/>
      <c r="G1887"/>
      <c r="H1887"/>
      <c r="I1887"/>
      <c r="J1887"/>
    </row>
    <row r="1888" spans="1:10">
      <c r="A1888"/>
      <c r="B1888"/>
      <c r="C1888"/>
      <c r="D1888" s="877"/>
      <c r="E1888"/>
      <c r="F1888"/>
      <c r="G1888"/>
      <c r="H1888"/>
      <c r="I1888"/>
      <c r="J1888"/>
    </row>
    <row r="1889" spans="1:10">
      <c r="A1889"/>
      <c r="B1889"/>
      <c r="C1889"/>
      <c r="D1889" s="877"/>
      <c r="E1889"/>
      <c r="F1889"/>
      <c r="G1889"/>
      <c r="H1889"/>
      <c r="I1889"/>
      <c r="J1889"/>
    </row>
    <row r="1890" spans="1:10">
      <c r="A1890"/>
      <c r="B1890"/>
      <c r="C1890"/>
      <c r="D1890" s="877"/>
      <c r="E1890"/>
      <c r="F1890"/>
      <c r="G1890"/>
      <c r="H1890"/>
      <c r="I1890"/>
      <c r="J1890"/>
    </row>
    <row r="1891" spans="1:10">
      <c r="A1891"/>
      <c r="B1891"/>
      <c r="C1891"/>
      <c r="D1891" s="877"/>
      <c r="E1891"/>
      <c r="F1891"/>
      <c r="G1891"/>
      <c r="H1891"/>
      <c r="I1891"/>
      <c r="J1891"/>
    </row>
    <row r="1892" spans="1:10">
      <c r="A1892"/>
      <c r="B1892"/>
      <c r="C1892"/>
      <c r="D1892" s="877"/>
      <c r="E1892"/>
      <c r="F1892"/>
      <c r="G1892"/>
      <c r="H1892"/>
      <c r="I1892"/>
      <c r="J1892"/>
    </row>
    <row r="1893" spans="1:10">
      <c r="A1893"/>
      <c r="B1893"/>
      <c r="C1893"/>
      <c r="D1893" s="877"/>
      <c r="E1893"/>
      <c r="F1893"/>
      <c r="G1893"/>
      <c r="H1893"/>
      <c r="I1893"/>
      <c r="J1893"/>
    </row>
    <row r="1894" spans="1:10">
      <c r="A1894"/>
      <c r="B1894"/>
      <c r="C1894"/>
      <c r="D1894" s="877"/>
      <c r="E1894"/>
      <c r="F1894"/>
      <c r="G1894"/>
      <c r="H1894"/>
      <c r="I1894"/>
      <c r="J1894"/>
    </row>
    <row r="1895" spans="1:10">
      <c r="A1895"/>
      <c r="B1895"/>
      <c r="C1895"/>
      <c r="D1895" s="877"/>
      <c r="E1895"/>
      <c r="F1895"/>
      <c r="G1895"/>
      <c r="H1895"/>
      <c r="I1895"/>
      <c r="J1895"/>
    </row>
    <row r="1896" spans="1:10">
      <c r="A1896"/>
      <c r="B1896"/>
      <c r="C1896"/>
      <c r="D1896" s="877"/>
      <c r="E1896"/>
      <c r="F1896"/>
      <c r="G1896"/>
      <c r="H1896"/>
      <c r="I1896"/>
      <c r="J1896"/>
    </row>
    <row r="1897" spans="1:10">
      <c r="A1897"/>
      <c r="B1897"/>
      <c r="C1897"/>
      <c r="D1897" s="877"/>
      <c r="E1897"/>
      <c r="F1897"/>
      <c r="G1897"/>
      <c r="H1897"/>
      <c r="I1897"/>
      <c r="J1897"/>
    </row>
    <row r="1898" spans="1:10">
      <c r="A1898"/>
      <c r="B1898"/>
      <c r="C1898"/>
      <c r="D1898" s="877"/>
      <c r="E1898"/>
      <c r="F1898"/>
      <c r="G1898"/>
      <c r="H1898"/>
      <c r="I1898"/>
      <c r="J1898"/>
    </row>
    <row r="1899" spans="1:10">
      <c r="A1899"/>
      <c r="B1899"/>
      <c r="C1899"/>
      <c r="D1899" s="877"/>
      <c r="E1899"/>
      <c r="F1899"/>
      <c r="G1899"/>
      <c r="H1899"/>
      <c r="I1899"/>
      <c r="J1899"/>
    </row>
    <row r="1900" spans="1:10">
      <c r="A1900"/>
      <c r="B1900"/>
      <c r="C1900"/>
      <c r="D1900" s="877"/>
      <c r="E1900"/>
      <c r="F1900"/>
      <c r="G1900"/>
      <c r="H1900"/>
      <c r="I1900"/>
      <c r="J1900"/>
    </row>
    <row r="1901" spans="1:10">
      <c r="A1901"/>
      <c r="B1901"/>
      <c r="C1901"/>
      <c r="D1901" s="877"/>
      <c r="E1901"/>
      <c r="F1901"/>
      <c r="G1901"/>
      <c r="H1901"/>
      <c r="I1901"/>
      <c r="J1901"/>
    </row>
    <row r="1902" spans="1:10">
      <c r="A1902"/>
      <c r="B1902"/>
      <c r="C1902"/>
      <c r="D1902" s="877"/>
      <c r="E1902"/>
      <c r="F1902"/>
      <c r="G1902"/>
      <c r="H1902"/>
      <c r="I1902"/>
      <c r="J1902"/>
    </row>
    <row r="1903" spans="1:10">
      <c r="A1903"/>
      <c r="B1903"/>
      <c r="C1903"/>
      <c r="D1903" s="877"/>
      <c r="E1903"/>
      <c r="F1903"/>
      <c r="G1903"/>
      <c r="H1903"/>
      <c r="I1903"/>
      <c r="J1903"/>
    </row>
    <row r="1904" spans="1:10">
      <c r="A1904"/>
      <c r="B1904"/>
      <c r="C1904"/>
      <c r="D1904" s="877"/>
      <c r="E1904"/>
      <c r="F1904"/>
      <c r="G1904"/>
      <c r="H1904"/>
      <c r="I1904"/>
      <c r="J1904"/>
    </row>
    <row r="1905" spans="1:10">
      <c r="A1905"/>
      <c r="B1905"/>
      <c r="C1905"/>
      <c r="D1905" s="877"/>
      <c r="E1905"/>
      <c r="F1905"/>
      <c r="G1905"/>
      <c r="H1905"/>
      <c r="I1905"/>
      <c r="J1905"/>
    </row>
    <row r="1906" spans="1:10">
      <c r="A1906"/>
      <c r="B1906"/>
      <c r="C1906"/>
      <c r="D1906" s="877"/>
      <c r="E1906"/>
      <c r="F1906"/>
      <c r="G1906"/>
      <c r="H1906"/>
      <c r="I1906"/>
      <c r="J1906"/>
    </row>
    <row r="1907" spans="1:10">
      <c r="A1907"/>
      <c r="B1907"/>
      <c r="C1907"/>
      <c r="D1907" s="877"/>
      <c r="E1907"/>
      <c r="F1907"/>
      <c r="G1907"/>
      <c r="H1907"/>
      <c r="I1907"/>
      <c r="J1907"/>
    </row>
    <row r="1908" spans="1:10">
      <c r="A1908"/>
      <c r="B1908"/>
      <c r="C1908"/>
      <c r="D1908" s="877"/>
      <c r="E1908"/>
      <c r="F1908"/>
      <c r="G1908"/>
      <c r="H1908"/>
      <c r="I1908"/>
      <c r="J1908"/>
    </row>
    <row r="1909" spans="1:10">
      <c r="A1909"/>
      <c r="B1909"/>
      <c r="C1909"/>
      <c r="D1909" s="877"/>
      <c r="E1909"/>
      <c r="F1909"/>
      <c r="G1909"/>
      <c r="H1909"/>
      <c r="I1909"/>
      <c r="J1909"/>
    </row>
    <row r="1910" spans="1:10">
      <c r="A1910"/>
      <c r="B1910"/>
      <c r="C1910"/>
      <c r="D1910" s="877"/>
      <c r="E1910"/>
      <c r="F1910"/>
      <c r="G1910"/>
      <c r="H1910"/>
      <c r="I1910"/>
      <c r="J1910"/>
    </row>
    <row r="1911" spans="1:10">
      <c r="A1911"/>
      <c r="B1911"/>
      <c r="C1911"/>
      <c r="D1911" s="877"/>
      <c r="E1911"/>
      <c r="F1911"/>
      <c r="G1911"/>
      <c r="H1911"/>
      <c r="I1911"/>
      <c r="J1911"/>
    </row>
    <row r="1912" spans="1:10">
      <c r="A1912"/>
      <c r="B1912"/>
      <c r="C1912"/>
      <c r="D1912" s="877"/>
      <c r="E1912"/>
      <c r="F1912"/>
      <c r="G1912"/>
      <c r="H1912"/>
      <c r="I1912"/>
      <c r="J1912"/>
    </row>
    <row r="1913" spans="1:10">
      <c r="A1913"/>
      <c r="B1913"/>
      <c r="C1913"/>
      <c r="D1913" s="877"/>
      <c r="E1913"/>
      <c r="F1913"/>
      <c r="G1913"/>
      <c r="H1913"/>
      <c r="I1913"/>
      <c r="J1913"/>
    </row>
    <row r="1914" spans="1:10">
      <c r="A1914"/>
      <c r="B1914"/>
      <c r="C1914"/>
      <c r="D1914" s="877"/>
      <c r="E1914"/>
      <c r="F1914"/>
      <c r="G1914"/>
      <c r="H1914"/>
      <c r="I1914"/>
      <c r="J1914"/>
    </row>
    <row r="1915" spans="1:10">
      <c r="A1915"/>
      <c r="B1915"/>
      <c r="C1915"/>
      <c r="D1915" s="877"/>
      <c r="E1915"/>
      <c r="F1915"/>
      <c r="G1915"/>
      <c r="H1915"/>
      <c r="I1915"/>
      <c r="J1915"/>
    </row>
    <row r="1916" spans="1:10">
      <c r="A1916"/>
      <c r="B1916"/>
      <c r="C1916"/>
      <c r="D1916" s="877"/>
      <c r="E1916"/>
      <c r="F1916"/>
      <c r="G1916"/>
      <c r="H1916"/>
      <c r="I1916"/>
      <c r="J1916"/>
    </row>
    <row r="1917" spans="1:10">
      <c r="A1917"/>
      <c r="B1917"/>
      <c r="C1917"/>
      <c r="D1917" s="877"/>
      <c r="E1917"/>
      <c r="F1917"/>
      <c r="G1917"/>
      <c r="H1917"/>
      <c r="I1917"/>
      <c r="J1917"/>
    </row>
    <row r="1918" spans="1:10">
      <c r="A1918"/>
      <c r="B1918"/>
      <c r="C1918"/>
      <c r="D1918" s="877"/>
      <c r="E1918"/>
      <c r="F1918"/>
      <c r="G1918"/>
      <c r="H1918"/>
      <c r="I1918"/>
      <c r="J1918"/>
    </row>
    <row r="1919" spans="1:10">
      <c r="A1919"/>
      <c r="B1919"/>
      <c r="C1919"/>
      <c r="D1919" s="877"/>
      <c r="E1919"/>
      <c r="F1919"/>
      <c r="G1919"/>
      <c r="H1919"/>
      <c r="I1919"/>
      <c r="J1919"/>
    </row>
    <row r="1920" spans="1:10">
      <c r="A1920"/>
      <c r="B1920"/>
      <c r="C1920"/>
      <c r="D1920" s="877"/>
      <c r="E1920"/>
      <c r="F1920"/>
      <c r="G1920"/>
      <c r="H1920"/>
      <c r="I1920"/>
      <c r="J1920"/>
    </row>
    <row r="1921" spans="1:10">
      <c r="A1921"/>
      <c r="B1921"/>
      <c r="C1921"/>
      <c r="D1921" s="877"/>
      <c r="E1921"/>
      <c r="F1921"/>
      <c r="G1921"/>
      <c r="H1921"/>
      <c r="I1921"/>
      <c r="J1921"/>
    </row>
    <row r="1922" spans="1:10">
      <c r="A1922"/>
      <c r="B1922"/>
      <c r="C1922"/>
      <c r="D1922" s="877"/>
      <c r="E1922"/>
      <c r="F1922"/>
      <c r="G1922"/>
      <c r="H1922"/>
      <c r="I1922"/>
      <c r="J1922"/>
    </row>
    <row r="1923" spans="1:10">
      <c r="A1923"/>
      <c r="B1923"/>
      <c r="C1923"/>
      <c r="D1923" s="877"/>
      <c r="E1923"/>
      <c r="F1923"/>
      <c r="G1923"/>
      <c r="H1923"/>
      <c r="I1923"/>
      <c r="J1923"/>
    </row>
    <row r="1924" spans="1:10">
      <c r="A1924"/>
      <c r="B1924"/>
      <c r="C1924"/>
      <c r="D1924" s="877"/>
      <c r="E1924"/>
      <c r="F1924"/>
      <c r="G1924"/>
      <c r="H1924"/>
      <c r="I1924"/>
      <c r="J1924"/>
    </row>
    <row r="1925" spans="1:10">
      <c r="A1925"/>
      <c r="B1925"/>
      <c r="C1925"/>
      <c r="D1925" s="877"/>
      <c r="E1925"/>
      <c r="F1925"/>
      <c r="G1925"/>
      <c r="H1925"/>
      <c r="I1925"/>
      <c r="J1925"/>
    </row>
    <row r="1926" spans="1:10">
      <c r="A1926"/>
      <c r="B1926"/>
      <c r="C1926"/>
      <c r="D1926" s="877"/>
      <c r="E1926"/>
      <c r="F1926"/>
      <c r="G1926"/>
      <c r="H1926"/>
      <c r="I1926"/>
      <c r="J1926"/>
    </row>
    <row r="1927" spans="1:10">
      <c r="A1927"/>
      <c r="B1927"/>
      <c r="C1927"/>
      <c r="D1927" s="877"/>
      <c r="E1927"/>
      <c r="F1927"/>
      <c r="G1927"/>
      <c r="H1927"/>
      <c r="I1927"/>
      <c r="J1927"/>
    </row>
    <row r="1928" spans="1:10">
      <c r="A1928"/>
      <c r="B1928"/>
      <c r="C1928"/>
      <c r="D1928" s="877"/>
      <c r="E1928"/>
      <c r="F1928"/>
      <c r="G1928"/>
      <c r="H1928"/>
      <c r="I1928"/>
      <c r="J1928"/>
    </row>
    <row r="1929" spans="1:10">
      <c r="A1929"/>
      <c r="B1929"/>
      <c r="C1929"/>
      <c r="D1929" s="877"/>
      <c r="E1929"/>
      <c r="F1929"/>
      <c r="G1929"/>
      <c r="H1929"/>
      <c r="I1929"/>
      <c r="J1929"/>
    </row>
    <row r="1930" spans="1:10">
      <c r="A1930"/>
      <c r="B1930"/>
      <c r="C1930"/>
      <c r="D1930" s="877"/>
      <c r="E1930"/>
      <c r="F1930"/>
      <c r="G1930"/>
      <c r="H1930"/>
      <c r="I1930"/>
      <c r="J1930"/>
    </row>
    <row r="1931" spans="1:10">
      <c r="A1931"/>
      <c r="B1931"/>
      <c r="C1931"/>
      <c r="D1931" s="877"/>
      <c r="E1931"/>
      <c r="F1931"/>
      <c r="G1931"/>
      <c r="H1931"/>
      <c r="I1931"/>
      <c r="J1931"/>
    </row>
    <row r="1932" spans="1:10">
      <c r="A1932"/>
      <c r="B1932"/>
      <c r="C1932"/>
      <c r="D1932" s="877"/>
      <c r="E1932"/>
      <c r="F1932"/>
      <c r="G1932"/>
      <c r="H1932"/>
      <c r="I1932"/>
      <c r="J1932"/>
    </row>
    <row r="1933" spans="1:10">
      <c r="A1933"/>
      <c r="B1933"/>
      <c r="C1933"/>
      <c r="D1933" s="877"/>
      <c r="E1933"/>
      <c r="F1933"/>
      <c r="G1933"/>
      <c r="H1933"/>
      <c r="I1933"/>
      <c r="J1933"/>
    </row>
    <row r="1934" spans="1:10">
      <c r="A1934"/>
      <c r="B1934"/>
      <c r="C1934"/>
      <c r="D1934" s="877"/>
      <c r="E1934"/>
      <c r="F1934"/>
      <c r="G1934"/>
      <c r="H1934"/>
      <c r="I1934"/>
      <c r="J1934"/>
    </row>
    <row r="1935" spans="1:10">
      <c r="A1935"/>
      <c r="B1935"/>
      <c r="C1935"/>
      <c r="D1935" s="877"/>
      <c r="E1935"/>
      <c r="F1935"/>
      <c r="G1935"/>
      <c r="H1935"/>
      <c r="I1935"/>
      <c r="J1935"/>
    </row>
    <row r="1936" spans="1:10">
      <c r="A1936"/>
      <c r="B1936"/>
      <c r="C1936"/>
      <c r="D1936" s="877"/>
      <c r="E1936"/>
      <c r="F1936"/>
      <c r="G1936"/>
      <c r="H1936"/>
      <c r="I1936"/>
      <c r="J1936"/>
    </row>
    <row r="1937" spans="1:10">
      <c r="A1937"/>
      <c r="B1937"/>
      <c r="C1937"/>
      <c r="D1937" s="877"/>
      <c r="E1937"/>
      <c r="F1937"/>
      <c r="G1937"/>
      <c r="H1937"/>
      <c r="I1937"/>
      <c r="J1937"/>
    </row>
    <row r="1938" spans="1:10">
      <c r="A1938"/>
      <c r="B1938"/>
      <c r="C1938"/>
      <c r="D1938" s="877"/>
      <c r="E1938"/>
      <c r="F1938"/>
      <c r="G1938"/>
      <c r="H1938"/>
      <c r="I1938"/>
      <c r="J1938"/>
    </row>
    <row r="1939" spans="1:10">
      <c r="A1939"/>
      <c r="B1939"/>
      <c r="C1939"/>
      <c r="D1939" s="877"/>
      <c r="E1939"/>
      <c r="F1939"/>
      <c r="G1939"/>
      <c r="H1939"/>
      <c r="I1939"/>
      <c r="J1939"/>
    </row>
    <row r="1940" spans="1:10">
      <c r="A1940"/>
      <c r="B1940"/>
      <c r="C1940"/>
      <c r="D1940" s="877"/>
      <c r="E1940"/>
      <c r="F1940"/>
      <c r="G1940"/>
      <c r="H1940"/>
      <c r="I1940"/>
      <c r="J1940"/>
    </row>
    <row r="1941" spans="1:10">
      <c r="A1941"/>
      <c r="B1941"/>
      <c r="C1941"/>
      <c r="D1941" s="877"/>
      <c r="E1941"/>
      <c r="F1941"/>
      <c r="G1941"/>
      <c r="H1941"/>
      <c r="I1941"/>
      <c r="J1941"/>
    </row>
    <row r="1942" spans="1:10">
      <c r="A1942"/>
      <c r="B1942"/>
      <c r="C1942"/>
      <c r="D1942" s="877"/>
      <c r="E1942"/>
      <c r="F1942"/>
      <c r="G1942"/>
      <c r="H1942"/>
      <c r="I1942"/>
      <c r="J1942"/>
    </row>
    <row r="1943" spans="1:10">
      <c r="A1943"/>
      <c r="B1943"/>
      <c r="C1943"/>
      <c r="D1943" s="877"/>
      <c r="E1943"/>
      <c r="F1943"/>
      <c r="G1943"/>
      <c r="H1943"/>
      <c r="I1943"/>
      <c r="J1943"/>
    </row>
    <row r="1944" spans="1:10">
      <c r="A1944"/>
      <c r="B1944"/>
      <c r="C1944"/>
      <c r="D1944" s="877"/>
      <c r="E1944"/>
      <c r="F1944"/>
      <c r="G1944"/>
      <c r="H1944"/>
      <c r="I1944"/>
      <c r="J1944"/>
    </row>
    <row r="1945" spans="1:10">
      <c r="A1945"/>
      <c r="B1945"/>
      <c r="C1945"/>
      <c r="D1945" s="877"/>
      <c r="E1945"/>
      <c r="F1945"/>
      <c r="G1945"/>
      <c r="H1945"/>
      <c r="I1945"/>
      <c r="J1945"/>
    </row>
    <row r="1946" spans="1:10">
      <c r="A1946"/>
      <c r="B1946"/>
      <c r="C1946"/>
      <c r="D1946" s="877"/>
      <c r="E1946"/>
      <c r="F1946"/>
      <c r="G1946"/>
      <c r="H1946"/>
      <c r="I1946"/>
      <c r="J1946"/>
    </row>
    <row r="1947" spans="1:10">
      <c r="A1947"/>
      <c r="B1947"/>
      <c r="C1947"/>
      <c r="D1947" s="877"/>
      <c r="E1947"/>
      <c r="F1947"/>
      <c r="G1947"/>
      <c r="H1947"/>
      <c r="I1947"/>
      <c r="J1947"/>
    </row>
    <row r="1948" spans="1:10">
      <c r="A1948"/>
      <c r="B1948"/>
      <c r="C1948"/>
      <c r="D1948" s="877"/>
      <c r="E1948"/>
      <c r="F1948"/>
      <c r="G1948"/>
      <c r="H1948"/>
      <c r="I1948"/>
      <c r="J1948"/>
    </row>
    <row r="1949" spans="1:10">
      <c r="A1949"/>
      <c r="B1949"/>
      <c r="C1949"/>
      <c r="D1949" s="877"/>
      <c r="E1949"/>
      <c r="F1949"/>
      <c r="G1949"/>
      <c r="H1949"/>
      <c r="I1949"/>
      <c r="J1949"/>
    </row>
    <row r="1950" spans="1:10">
      <c r="A1950"/>
      <c r="B1950"/>
      <c r="C1950"/>
      <c r="D1950" s="877"/>
      <c r="E1950"/>
      <c r="F1950"/>
      <c r="G1950"/>
      <c r="H1950"/>
      <c r="I1950"/>
      <c r="J1950"/>
    </row>
    <row r="1951" spans="1:10">
      <c r="A1951"/>
      <c r="B1951"/>
      <c r="C1951"/>
      <c r="D1951" s="877"/>
      <c r="E1951"/>
      <c r="F1951"/>
      <c r="G1951"/>
      <c r="H1951"/>
      <c r="I1951"/>
      <c r="J1951"/>
    </row>
    <row r="1952" spans="1:10">
      <c r="A1952"/>
      <c r="B1952"/>
      <c r="C1952"/>
      <c r="D1952" s="877"/>
      <c r="E1952"/>
      <c r="F1952"/>
      <c r="G1952"/>
      <c r="H1952"/>
      <c r="I1952"/>
      <c r="J1952"/>
    </row>
    <row r="1953" spans="1:10">
      <c r="A1953"/>
      <c r="B1953"/>
      <c r="C1953"/>
      <c r="D1953" s="877"/>
      <c r="E1953"/>
      <c r="F1953"/>
      <c r="G1953"/>
      <c r="H1953"/>
      <c r="I1953"/>
      <c r="J1953"/>
    </row>
    <row r="1954" spans="1:10">
      <c r="A1954"/>
      <c r="B1954"/>
      <c r="C1954"/>
      <c r="D1954" s="877"/>
      <c r="E1954"/>
      <c r="F1954"/>
      <c r="G1954"/>
      <c r="H1954"/>
      <c r="I1954"/>
      <c r="J1954"/>
    </row>
    <row r="1955" spans="1:10">
      <c r="A1955"/>
      <c r="B1955"/>
      <c r="C1955"/>
      <c r="D1955" s="877"/>
      <c r="E1955"/>
      <c r="F1955"/>
      <c r="G1955"/>
      <c r="H1955"/>
      <c r="I1955"/>
      <c r="J1955"/>
    </row>
    <row r="1956" spans="1:10">
      <c r="A1956"/>
      <c r="B1956"/>
      <c r="C1956"/>
      <c r="D1956" s="877"/>
      <c r="E1956"/>
      <c r="F1956"/>
      <c r="G1956"/>
      <c r="H1956"/>
      <c r="I1956"/>
      <c r="J1956"/>
    </row>
    <row r="1957" spans="1:10">
      <c r="A1957"/>
      <c r="B1957"/>
      <c r="C1957"/>
      <c r="D1957" s="877"/>
      <c r="E1957"/>
      <c r="F1957"/>
      <c r="G1957"/>
      <c r="H1957"/>
      <c r="I1957"/>
      <c r="J1957"/>
    </row>
    <row r="1958" spans="1:10">
      <c r="A1958"/>
      <c r="B1958"/>
      <c r="C1958"/>
      <c r="D1958" s="877"/>
      <c r="E1958"/>
      <c r="F1958"/>
      <c r="G1958"/>
      <c r="H1958"/>
      <c r="I1958"/>
      <c r="J1958"/>
    </row>
    <row r="1959" spans="1:10">
      <c r="A1959"/>
      <c r="B1959"/>
      <c r="C1959"/>
      <c r="D1959" s="877"/>
      <c r="E1959"/>
      <c r="F1959"/>
      <c r="G1959"/>
      <c r="H1959"/>
      <c r="I1959"/>
      <c r="J1959"/>
    </row>
    <row r="1960" spans="1:10">
      <c r="A1960"/>
      <c r="B1960"/>
      <c r="C1960"/>
      <c r="D1960" s="877"/>
      <c r="E1960"/>
      <c r="F1960"/>
      <c r="G1960"/>
      <c r="H1960"/>
      <c r="I1960"/>
      <c r="J1960"/>
    </row>
    <row r="1961" spans="1:10">
      <c r="A1961"/>
      <c r="B1961"/>
      <c r="C1961"/>
      <c r="D1961" s="877"/>
      <c r="E1961"/>
      <c r="F1961"/>
      <c r="G1961"/>
      <c r="H1961"/>
      <c r="I1961"/>
      <c r="J1961"/>
    </row>
    <row r="1962" spans="1:10">
      <c r="A1962"/>
      <c r="B1962"/>
      <c r="C1962"/>
      <c r="D1962" s="877"/>
      <c r="E1962"/>
      <c r="F1962"/>
      <c r="G1962"/>
      <c r="H1962"/>
      <c r="I1962"/>
      <c r="J1962"/>
    </row>
    <row r="1963" spans="1:10">
      <c r="A1963"/>
      <c r="B1963"/>
      <c r="C1963"/>
      <c r="D1963" s="877"/>
      <c r="E1963"/>
      <c r="F1963"/>
      <c r="G1963"/>
      <c r="H1963"/>
      <c r="I1963"/>
      <c r="J1963"/>
    </row>
    <row r="1964" spans="1:10">
      <c r="A1964"/>
      <c r="B1964"/>
      <c r="C1964"/>
      <c r="D1964" s="877"/>
      <c r="E1964"/>
      <c r="F1964"/>
      <c r="G1964"/>
      <c r="H1964"/>
      <c r="I1964"/>
      <c r="J1964"/>
    </row>
    <row r="1965" spans="1:10">
      <c r="A1965"/>
      <c r="B1965"/>
      <c r="C1965"/>
      <c r="D1965" s="877"/>
      <c r="E1965"/>
      <c r="F1965"/>
      <c r="G1965"/>
      <c r="H1965"/>
      <c r="I1965"/>
      <c r="J1965"/>
    </row>
    <row r="1966" spans="1:10">
      <c r="A1966"/>
      <c r="B1966"/>
      <c r="C1966"/>
      <c r="D1966" s="877"/>
      <c r="E1966"/>
      <c r="F1966"/>
      <c r="G1966"/>
      <c r="H1966"/>
      <c r="I1966"/>
      <c r="J1966"/>
    </row>
    <row r="1967" spans="1:10">
      <c r="A1967"/>
      <c r="B1967"/>
      <c r="C1967"/>
      <c r="D1967" s="877"/>
      <c r="E1967"/>
      <c r="F1967"/>
      <c r="G1967"/>
      <c r="H1967"/>
      <c r="I1967"/>
      <c r="J1967"/>
    </row>
    <row r="1968" spans="1:10">
      <c r="A1968"/>
      <c r="B1968"/>
      <c r="C1968"/>
      <c r="D1968" s="877"/>
      <c r="E1968"/>
      <c r="F1968"/>
      <c r="G1968"/>
      <c r="H1968"/>
      <c r="I1968"/>
      <c r="J1968"/>
    </row>
    <row r="1969" spans="1:10">
      <c r="A1969"/>
      <c r="B1969"/>
      <c r="C1969"/>
      <c r="D1969" s="877"/>
      <c r="E1969"/>
      <c r="F1969"/>
      <c r="G1969"/>
      <c r="H1969"/>
      <c r="I1969"/>
      <c r="J1969"/>
    </row>
    <row r="1970" spans="1:10">
      <c r="A1970"/>
      <c r="B1970"/>
      <c r="C1970"/>
      <c r="D1970" s="877"/>
      <c r="E1970"/>
      <c r="F1970"/>
      <c r="G1970"/>
      <c r="H1970"/>
      <c r="I1970"/>
      <c r="J1970"/>
    </row>
    <row r="1971" spans="1:10">
      <c r="A1971"/>
      <c r="B1971"/>
      <c r="C1971"/>
      <c r="D1971" s="877"/>
      <c r="E1971"/>
      <c r="F1971"/>
      <c r="G1971"/>
      <c r="H1971"/>
      <c r="I1971"/>
      <c r="J1971"/>
    </row>
    <row r="1972" spans="1:10">
      <c r="A1972"/>
      <c r="B1972"/>
      <c r="C1972"/>
      <c r="D1972" s="877"/>
      <c r="E1972"/>
      <c r="F1972"/>
      <c r="G1972"/>
      <c r="H1972"/>
      <c r="I1972"/>
      <c r="J1972"/>
    </row>
    <row r="1973" spans="1:10">
      <c r="A1973"/>
      <c r="B1973"/>
      <c r="C1973"/>
      <c r="D1973" s="877"/>
      <c r="E1973"/>
      <c r="F1973"/>
      <c r="G1973"/>
      <c r="H1973"/>
      <c r="I1973"/>
      <c r="J1973"/>
    </row>
    <row r="1974" spans="1:10">
      <c r="A1974"/>
      <c r="B1974"/>
      <c r="C1974"/>
      <c r="D1974" s="877"/>
      <c r="E1974"/>
      <c r="F1974"/>
      <c r="G1974"/>
      <c r="H1974"/>
      <c r="I1974"/>
      <c r="J1974"/>
    </row>
    <row r="1975" spans="1:10">
      <c r="A1975"/>
      <c r="B1975"/>
      <c r="C1975"/>
      <c r="D1975" s="877"/>
      <c r="E1975"/>
      <c r="F1975"/>
      <c r="G1975"/>
      <c r="H1975"/>
      <c r="I1975"/>
      <c r="J1975"/>
    </row>
    <row r="1976" spans="1:10">
      <c r="A1976"/>
      <c r="B1976"/>
      <c r="C1976"/>
      <c r="D1976" s="877"/>
      <c r="E1976"/>
      <c r="F1976"/>
      <c r="G1976"/>
      <c r="H1976"/>
      <c r="I1976"/>
      <c r="J1976"/>
    </row>
    <row r="1977" spans="1:10">
      <c r="A1977"/>
      <c r="B1977"/>
      <c r="C1977"/>
      <c r="D1977" s="877"/>
      <c r="E1977"/>
      <c r="F1977"/>
      <c r="G1977"/>
      <c r="H1977"/>
      <c r="I1977"/>
      <c r="J1977"/>
    </row>
    <row r="1978" spans="1:10">
      <c r="A1978"/>
      <c r="B1978"/>
      <c r="C1978"/>
      <c r="D1978" s="877"/>
      <c r="E1978"/>
      <c r="F1978"/>
      <c r="G1978"/>
      <c r="H1978"/>
      <c r="I1978"/>
      <c r="J1978"/>
    </row>
    <row r="1979" spans="1:10">
      <c r="A1979"/>
      <c r="B1979"/>
      <c r="C1979"/>
      <c r="D1979" s="877"/>
      <c r="E1979"/>
      <c r="F1979"/>
      <c r="G1979"/>
      <c r="H1979"/>
      <c r="I1979"/>
      <c r="J1979"/>
    </row>
    <row r="1980" spans="1:10">
      <c r="A1980"/>
      <c r="B1980"/>
      <c r="C1980"/>
      <c r="D1980" s="877"/>
      <c r="E1980"/>
      <c r="F1980"/>
      <c r="G1980"/>
      <c r="H1980"/>
      <c r="I1980"/>
      <c r="J1980"/>
    </row>
    <row r="1981" spans="1:10">
      <c r="A1981"/>
      <c r="B1981"/>
      <c r="C1981"/>
      <c r="D1981" s="877"/>
      <c r="E1981"/>
      <c r="F1981"/>
      <c r="G1981"/>
      <c r="H1981"/>
      <c r="I1981"/>
      <c r="J1981"/>
    </row>
    <row r="1982" spans="1:10">
      <c r="A1982"/>
      <c r="B1982"/>
      <c r="C1982"/>
      <c r="D1982" s="877"/>
      <c r="E1982"/>
      <c r="F1982"/>
      <c r="G1982"/>
      <c r="H1982"/>
      <c r="I1982"/>
      <c r="J1982"/>
    </row>
    <row r="1983" spans="1:10">
      <c r="A1983"/>
      <c r="B1983"/>
      <c r="C1983"/>
      <c r="D1983" s="877"/>
      <c r="E1983"/>
      <c r="F1983"/>
      <c r="G1983"/>
      <c r="H1983"/>
      <c r="I1983"/>
      <c r="J1983"/>
    </row>
    <row r="1984" spans="1:10">
      <c r="A1984"/>
      <c r="B1984"/>
      <c r="C1984"/>
      <c r="D1984" s="877"/>
      <c r="E1984"/>
      <c r="F1984"/>
      <c r="G1984"/>
      <c r="H1984"/>
      <c r="I1984"/>
      <c r="J1984"/>
    </row>
    <row r="1985" spans="1:10">
      <c r="A1985"/>
      <c r="B1985"/>
      <c r="C1985"/>
      <c r="D1985" s="877"/>
      <c r="E1985"/>
      <c r="F1985"/>
      <c r="G1985"/>
      <c r="H1985"/>
      <c r="I1985"/>
      <c r="J1985"/>
    </row>
    <row r="1986" spans="1:10">
      <c r="A1986"/>
      <c r="B1986"/>
      <c r="C1986"/>
      <c r="D1986" s="877"/>
      <c r="E1986"/>
      <c r="F1986"/>
      <c r="G1986"/>
      <c r="H1986"/>
      <c r="I1986"/>
      <c r="J1986"/>
    </row>
    <row r="1987" spans="1:10">
      <c r="A1987"/>
      <c r="B1987"/>
      <c r="C1987"/>
      <c r="D1987" s="877"/>
      <c r="E1987"/>
      <c r="F1987"/>
      <c r="G1987"/>
      <c r="H1987"/>
      <c r="I1987"/>
      <c r="J1987"/>
    </row>
    <row r="1988" spans="1:10">
      <c r="A1988"/>
      <c r="B1988"/>
      <c r="C1988"/>
      <c r="D1988" s="877"/>
      <c r="E1988"/>
      <c r="F1988"/>
      <c r="G1988"/>
      <c r="H1988"/>
      <c r="I1988"/>
      <c r="J1988"/>
    </row>
    <row r="1989" spans="1:10">
      <c r="A1989"/>
      <c r="B1989"/>
      <c r="C1989"/>
      <c r="D1989" s="877"/>
      <c r="E1989"/>
      <c r="F1989"/>
      <c r="G1989"/>
      <c r="H1989"/>
      <c r="I1989"/>
      <c r="J1989"/>
    </row>
    <row r="1990" spans="1:10">
      <c r="A1990"/>
      <c r="B1990"/>
      <c r="C1990"/>
      <c r="D1990" s="877"/>
      <c r="E1990"/>
      <c r="F1990"/>
      <c r="G1990"/>
      <c r="H1990"/>
      <c r="I1990"/>
      <c r="J1990"/>
    </row>
    <row r="1991" spans="1:10">
      <c r="A1991"/>
      <c r="B1991"/>
      <c r="C1991"/>
      <c r="D1991" s="877"/>
      <c r="E1991"/>
      <c r="F1991"/>
      <c r="G1991"/>
      <c r="H1991"/>
      <c r="I1991"/>
      <c r="J1991"/>
    </row>
    <row r="1992" spans="1:10">
      <c r="A1992"/>
      <c r="B1992"/>
      <c r="C1992"/>
      <c r="D1992" s="877"/>
      <c r="E1992"/>
      <c r="F1992"/>
      <c r="G1992"/>
      <c r="H1992"/>
      <c r="I1992"/>
      <c r="J1992"/>
    </row>
    <row r="1993" spans="1:10">
      <c r="A1993"/>
      <c r="B1993"/>
      <c r="C1993"/>
      <c r="D1993" s="877"/>
      <c r="E1993"/>
      <c r="F1993"/>
      <c r="G1993"/>
      <c r="H1993"/>
      <c r="I1993"/>
      <c r="J1993"/>
    </row>
    <row r="1994" spans="1:10">
      <c r="A1994"/>
      <c r="B1994"/>
      <c r="C1994"/>
      <c r="D1994" s="877"/>
      <c r="E1994"/>
      <c r="F1994"/>
      <c r="G1994"/>
      <c r="H1994"/>
      <c r="I1994"/>
      <c r="J1994"/>
    </row>
    <row r="1995" spans="1:10">
      <c r="A1995"/>
      <c r="B1995"/>
      <c r="C1995"/>
      <c r="D1995" s="877"/>
      <c r="E1995"/>
      <c r="F1995"/>
      <c r="G1995"/>
      <c r="H1995"/>
      <c r="I1995"/>
      <c r="J1995"/>
    </row>
    <row r="1996" spans="1:10">
      <c r="A1996"/>
      <c r="B1996"/>
      <c r="C1996"/>
      <c r="D1996" s="877"/>
      <c r="E1996"/>
      <c r="F1996"/>
      <c r="G1996"/>
      <c r="H1996"/>
      <c r="I1996"/>
      <c r="J1996"/>
    </row>
    <row r="1997" spans="1:10">
      <c r="A1997"/>
      <c r="B1997"/>
      <c r="C1997"/>
      <c r="D1997" s="877"/>
      <c r="E1997"/>
      <c r="F1997"/>
      <c r="G1997"/>
      <c r="H1997"/>
      <c r="I1997"/>
      <c r="J1997"/>
    </row>
    <row r="1998" spans="1:10">
      <c r="A1998"/>
      <c r="B1998"/>
      <c r="C1998"/>
      <c r="D1998" s="877"/>
      <c r="E1998"/>
      <c r="F1998"/>
      <c r="G1998"/>
      <c r="H1998"/>
      <c r="I1998"/>
      <c r="J1998"/>
    </row>
    <row r="1999" spans="1:10">
      <c r="A1999"/>
      <c r="B1999"/>
      <c r="C1999"/>
      <c r="D1999" s="877"/>
      <c r="E1999"/>
      <c r="F1999"/>
      <c r="G1999"/>
      <c r="H1999"/>
      <c r="I1999"/>
      <c r="J1999"/>
    </row>
    <row r="2000" spans="1:10">
      <c r="A2000"/>
      <c r="B2000"/>
      <c r="C2000"/>
      <c r="D2000" s="877"/>
      <c r="E2000"/>
      <c r="F2000"/>
      <c r="G2000"/>
      <c r="H2000"/>
      <c r="I2000"/>
      <c r="J2000"/>
    </row>
    <row r="2001" spans="1:10">
      <c r="A2001"/>
      <c r="B2001"/>
      <c r="C2001"/>
      <c r="D2001" s="877"/>
      <c r="E2001"/>
      <c r="F2001"/>
      <c r="G2001"/>
      <c r="H2001"/>
      <c r="I2001"/>
      <c r="J2001"/>
    </row>
    <row r="2002" spans="1:10">
      <c r="A2002"/>
      <c r="B2002"/>
      <c r="C2002"/>
      <c r="D2002" s="877"/>
      <c r="E2002"/>
      <c r="F2002"/>
      <c r="G2002"/>
      <c r="H2002"/>
      <c r="I2002"/>
      <c r="J2002"/>
    </row>
    <row r="2003" spans="1:10">
      <c r="A2003"/>
      <c r="B2003"/>
      <c r="C2003"/>
      <c r="D2003" s="877"/>
      <c r="E2003"/>
      <c r="F2003"/>
      <c r="G2003"/>
      <c r="H2003"/>
      <c r="I2003"/>
      <c r="J2003"/>
    </row>
    <row r="2004" spans="1:10">
      <c r="A2004"/>
      <c r="B2004"/>
      <c r="C2004"/>
      <c r="D2004" s="877"/>
      <c r="E2004"/>
      <c r="F2004"/>
      <c r="G2004"/>
      <c r="H2004"/>
      <c r="I2004"/>
      <c r="J2004"/>
    </row>
    <row r="2005" spans="1:10">
      <c r="A2005"/>
      <c r="B2005"/>
      <c r="C2005"/>
      <c r="D2005" s="877"/>
      <c r="E2005"/>
      <c r="F2005"/>
      <c r="G2005"/>
      <c r="H2005"/>
      <c r="I2005"/>
      <c r="J2005"/>
    </row>
    <row r="2006" spans="1:10">
      <c r="A2006"/>
      <c r="B2006"/>
      <c r="C2006"/>
      <c r="D2006" s="877"/>
      <c r="E2006"/>
      <c r="F2006"/>
      <c r="G2006"/>
      <c r="H2006"/>
      <c r="I2006"/>
      <c r="J2006"/>
    </row>
    <row r="2007" spans="1:10">
      <c r="A2007"/>
      <c r="B2007"/>
      <c r="C2007"/>
      <c r="D2007" s="877"/>
      <c r="E2007"/>
      <c r="F2007"/>
      <c r="G2007"/>
      <c r="H2007"/>
      <c r="I2007"/>
      <c r="J2007"/>
    </row>
    <row r="2008" spans="1:10">
      <c r="A2008"/>
      <c r="B2008"/>
      <c r="C2008"/>
      <c r="D2008" s="877"/>
      <c r="E2008"/>
      <c r="F2008"/>
      <c r="G2008"/>
      <c r="H2008"/>
      <c r="I2008"/>
      <c r="J2008"/>
    </row>
    <row r="2009" spans="1:10">
      <c r="A2009"/>
      <c r="B2009"/>
      <c r="C2009"/>
      <c r="D2009" s="877"/>
      <c r="E2009"/>
      <c r="F2009"/>
      <c r="G2009"/>
      <c r="H2009"/>
      <c r="I2009"/>
      <c r="J2009"/>
    </row>
    <row r="2010" spans="1:10">
      <c r="A2010"/>
      <c r="B2010"/>
      <c r="C2010"/>
      <c r="D2010" s="877"/>
      <c r="E2010"/>
      <c r="F2010"/>
      <c r="G2010"/>
      <c r="H2010"/>
      <c r="I2010"/>
      <c r="J2010"/>
    </row>
    <row r="2011" spans="1:10">
      <c r="A2011"/>
      <c r="B2011"/>
      <c r="C2011"/>
      <c r="D2011" s="877"/>
      <c r="E2011"/>
      <c r="F2011"/>
      <c r="G2011"/>
      <c r="H2011"/>
      <c r="I2011"/>
      <c r="J2011"/>
    </row>
    <row r="2012" spans="1:10">
      <c r="A2012"/>
      <c r="B2012"/>
      <c r="C2012"/>
      <c r="D2012" s="877"/>
      <c r="E2012"/>
      <c r="F2012"/>
      <c r="G2012"/>
      <c r="H2012"/>
      <c r="I2012"/>
      <c r="J2012"/>
    </row>
    <row r="2013" spans="1:10">
      <c r="A2013"/>
      <c r="B2013"/>
      <c r="C2013"/>
      <c r="D2013" s="877"/>
      <c r="E2013"/>
      <c r="F2013"/>
      <c r="G2013"/>
      <c r="H2013"/>
      <c r="I2013"/>
      <c r="J2013"/>
    </row>
    <row r="2014" spans="1:10">
      <c r="A2014"/>
      <c r="B2014"/>
      <c r="C2014"/>
      <c r="D2014" s="877"/>
      <c r="E2014"/>
      <c r="F2014"/>
      <c r="G2014"/>
      <c r="H2014"/>
      <c r="I2014"/>
      <c r="J2014"/>
    </row>
    <row r="2015" spans="1:10">
      <c r="A2015"/>
      <c r="B2015"/>
      <c r="C2015"/>
      <c r="D2015" s="877"/>
      <c r="E2015"/>
      <c r="F2015"/>
      <c r="G2015"/>
      <c r="H2015"/>
      <c r="I2015"/>
      <c r="J2015"/>
    </row>
    <row r="2016" spans="1:10">
      <c r="A2016"/>
      <c r="B2016"/>
      <c r="C2016"/>
      <c r="D2016" s="877"/>
      <c r="E2016"/>
      <c r="F2016"/>
      <c r="G2016"/>
      <c r="H2016"/>
      <c r="I2016"/>
      <c r="J2016"/>
    </row>
    <row r="2017" spans="1:10">
      <c r="A2017"/>
      <c r="B2017"/>
      <c r="C2017"/>
      <c r="D2017" s="877"/>
      <c r="E2017"/>
      <c r="F2017"/>
      <c r="G2017"/>
      <c r="H2017"/>
      <c r="I2017"/>
      <c r="J2017"/>
    </row>
    <row r="2018" spans="1:10">
      <c r="A2018"/>
      <c r="B2018"/>
      <c r="C2018"/>
      <c r="D2018" s="877"/>
      <c r="E2018"/>
      <c r="F2018"/>
      <c r="G2018"/>
      <c r="H2018"/>
      <c r="I2018"/>
      <c r="J2018"/>
    </row>
    <row r="2019" spans="1:10">
      <c r="A2019"/>
      <c r="B2019"/>
      <c r="C2019"/>
      <c r="D2019" s="877"/>
      <c r="E2019"/>
      <c r="F2019"/>
      <c r="G2019"/>
      <c r="H2019"/>
      <c r="I2019"/>
      <c r="J2019"/>
    </row>
    <row r="2020" spans="1:10">
      <c r="A2020"/>
      <c r="B2020"/>
      <c r="C2020"/>
      <c r="D2020" s="877"/>
      <c r="E2020"/>
      <c r="F2020"/>
      <c r="G2020"/>
      <c r="H2020"/>
      <c r="I2020"/>
      <c r="J2020"/>
    </row>
    <row r="2021" spans="1:10">
      <c r="A2021"/>
      <c r="B2021"/>
      <c r="C2021"/>
      <c r="D2021" s="877"/>
      <c r="E2021"/>
      <c r="F2021"/>
      <c r="G2021"/>
      <c r="H2021"/>
      <c r="I2021"/>
      <c r="J2021"/>
    </row>
    <row r="2022" spans="1:10">
      <c r="A2022"/>
      <c r="B2022"/>
      <c r="C2022"/>
      <c r="D2022" s="877"/>
      <c r="E2022"/>
      <c r="F2022"/>
      <c r="G2022"/>
      <c r="H2022"/>
      <c r="I2022"/>
      <c r="J2022"/>
    </row>
    <row r="2023" spans="1:10">
      <c r="A2023"/>
      <c r="B2023"/>
      <c r="C2023"/>
      <c r="D2023" s="877"/>
      <c r="E2023"/>
      <c r="F2023"/>
      <c r="G2023"/>
      <c r="H2023"/>
      <c r="I2023"/>
      <c r="J2023"/>
    </row>
    <row r="2024" spans="1:10">
      <c r="A2024"/>
      <c r="B2024"/>
      <c r="C2024"/>
      <c r="D2024" s="877"/>
      <c r="E2024"/>
      <c r="F2024"/>
      <c r="G2024"/>
      <c r="H2024"/>
      <c r="I2024"/>
      <c r="J2024"/>
    </row>
    <row r="2025" spans="1:10">
      <c r="A2025"/>
      <c r="B2025"/>
      <c r="C2025"/>
      <c r="D2025" s="877"/>
      <c r="E2025"/>
      <c r="F2025"/>
      <c r="G2025"/>
      <c r="H2025"/>
      <c r="I2025"/>
      <c r="J2025"/>
    </row>
    <row r="2026" spans="1:10">
      <c r="A2026"/>
      <c r="B2026"/>
      <c r="C2026"/>
      <c r="D2026" s="877"/>
      <c r="E2026"/>
      <c r="F2026"/>
      <c r="G2026"/>
      <c r="H2026"/>
      <c r="I2026"/>
      <c r="J2026"/>
    </row>
    <row r="2027" spans="1:10">
      <c r="A2027"/>
      <c r="B2027"/>
      <c r="C2027"/>
      <c r="D2027" s="877"/>
      <c r="E2027"/>
      <c r="F2027"/>
      <c r="G2027"/>
      <c r="H2027"/>
      <c r="I2027"/>
      <c r="J2027"/>
    </row>
    <row r="2028" spans="1:10">
      <c r="A2028"/>
      <c r="B2028"/>
      <c r="C2028"/>
      <c r="D2028" s="877"/>
      <c r="E2028"/>
      <c r="F2028"/>
      <c r="G2028"/>
      <c r="H2028"/>
      <c r="I2028"/>
      <c r="J2028"/>
    </row>
    <row r="2029" spans="1:10">
      <c r="A2029"/>
      <c r="B2029"/>
      <c r="C2029"/>
      <c r="D2029" s="877"/>
      <c r="E2029"/>
      <c r="F2029"/>
      <c r="G2029"/>
      <c r="H2029"/>
      <c r="I2029"/>
      <c r="J2029"/>
    </row>
    <row r="2030" spans="1:10">
      <c r="A2030"/>
      <c r="B2030"/>
      <c r="C2030"/>
      <c r="D2030" s="877"/>
      <c r="E2030"/>
      <c r="F2030"/>
      <c r="G2030"/>
      <c r="H2030"/>
      <c r="I2030"/>
      <c r="J2030"/>
    </row>
    <row r="2031" spans="1:10">
      <c r="A2031"/>
      <c r="B2031"/>
      <c r="C2031"/>
      <c r="D2031" s="877"/>
      <c r="E2031"/>
      <c r="F2031"/>
      <c r="G2031"/>
      <c r="H2031"/>
      <c r="I2031"/>
      <c r="J2031"/>
    </row>
    <row r="2032" spans="1:10">
      <c r="A2032"/>
      <c r="B2032"/>
      <c r="C2032"/>
      <c r="D2032" s="877"/>
      <c r="E2032"/>
      <c r="F2032"/>
      <c r="G2032"/>
      <c r="H2032"/>
      <c r="I2032"/>
      <c r="J2032"/>
    </row>
    <row r="2033" spans="1:10">
      <c r="A2033"/>
      <c r="B2033"/>
      <c r="C2033"/>
      <c r="D2033" s="877"/>
      <c r="E2033"/>
      <c r="F2033"/>
      <c r="G2033"/>
      <c r="H2033"/>
      <c r="I2033"/>
      <c r="J2033"/>
    </row>
    <row r="2034" spans="1:10">
      <c r="A2034"/>
      <c r="B2034"/>
      <c r="C2034"/>
      <c r="D2034" s="877"/>
      <c r="E2034"/>
      <c r="F2034"/>
      <c r="G2034"/>
      <c r="H2034"/>
      <c r="I2034"/>
      <c r="J2034"/>
    </row>
    <row r="2035" spans="1:10">
      <c r="A2035"/>
      <c r="B2035"/>
      <c r="C2035"/>
      <c r="D2035" s="877"/>
      <c r="E2035"/>
      <c r="F2035"/>
      <c r="G2035"/>
      <c r="H2035"/>
      <c r="I2035"/>
      <c r="J2035"/>
    </row>
    <row r="2036" spans="1:10">
      <c r="A2036"/>
      <c r="B2036"/>
      <c r="C2036"/>
      <c r="D2036" s="877"/>
      <c r="E2036"/>
      <c r="F2036"/>
      <c r="G2036"/>
      <c r="H2036"/>
      <c r="I2036"/>
      <c r="J2036"/>
    </row>
    <row r="2037" spans="1:10">
      <c r="A2037"/>
      <c r="B2037"/>
      <c r="C2037"/>
      <c r="D2037" s="877"/>
      <c r="E2037"/>
      <c r="F2037"/>
      <c r="G2037"/>
      <c r="H2037"/>
      <c r="I2037"/>
      <c r="J2037"/>
    </row>
    <row r="2038" spans="1:10">
      <c r="A2038"/>
      <c r="B2038"/>
      <c r="C2038"/>
      <c r="D2038" s="877"/>
      <c r="E2038"/>
      <c r="F2038"/>
      <c r="G2038"/>
      <c r="H2038"/>
      <c r="I2038"/>
      <c r="J2038"/>
    </row>
    <row r="2039" spans="1:10">
      <c r="A2039"/>
      <c r="B2039"/>
      <c r="C2039"/>
      <c r="D2039" s="877"/>
      <c r="E2039"/>
      <c r="F2039"/>
      <c r="G2039"/>
      <c r="H2039"/>
      <c r="I2039"/>
      <c r="J2039"/>
    </row>
    <row r="2040" spans="1:10">
      <c r="A2040"/>
      <c r="B2040"/>
      <c r="C2040"/>
      <c r="D2040" s="877"/>
      <c r="E2040"/>
      <c r="F2040"/>
      <c r="G2040"/>
      <c r="H2040"/>
      <c r="I2040"/>
      <c r="J2040"/>
    </row>
    <row r="2041" spans="1:10">
      <c r="A2041"/>
      <c r="B2041"/>
      <c r="C2041"/>
      <c r="D2041" s="877"/>
      <c r="E2041"/>
      <c r="F2041"/>
      <c r="G2041"/>
      <c r="H2041"/>
      <c r="I2041"/>
      <c r="J2041"/>
    </row>
    <row r="2042" spans="1:10">
      <c r="A2042"/>
      <c r="B2042"/>
      <c r="C2042"/>
      <c r="D2042" s="877"/>
      <c r="E2042"/>
      <c r="F2042"/>
      <c r="G2042"/>
      <c r="H2042"/>
      <c r="I2042"/>
      <c r="J2042"/>
    </row>
    <row r="2043" spans="1:10">
      <c r="A2043"/>
      <c r="B2043"/>
      <c r="C2043"/>
      <c r="D2043" s="877"/>
      <c r="E2043"/>
      <c r="F2043"/>
      <c r="G2043"/>
      <c r="H2043"/>
      <c r="I2043"/>
      <c r="J2043"/>
    </row>
    <row r="2044" spans="1:10">
      <c r="A2044"/>
      <c r="B2044"/>
      <c r="C2044"/>
      <c r="D2044" s="877"/>
      <c r="E2044"/>
      <c r="F2044"/>
      <c r="G2044"/>
      <c r="H2044"/>
      <c r="I2044"/>
      <c r="J2044"/>
    </row>
    <row r="2045" spans="1:10">
      <c r="A2045"/>
      <c r="B2045"/>
      <c r="C2045"/>
      <c r="D2045" s="877"/>
      <c r="E2045"/>
      <c r="F2045"/>
      <c r="G2045"/>
      <c r="H2045"/>
      <c r="I2045"/>
      <c r="J2045"/>
    </row>
    <row r="2046" spans="1:10">
      <c r="A2046"/>
      <c r="B2046"/>
      <c r="C2046"/>
      <c r="D2046" s="877"/>
      <c r="E2046"/>
      <c r="F2046"/>
      <c r="G2046"/>
      <c r="H2046"/>
      <c r="I2046"/>
      <c r="J2046"/>
    </row>
    <row r="2047" spans="1:10">
      <c r="A2047"/>
      <c r="B2047"/>
      <c r="C2047"/>
      <c r="D2047" s="877"/>
      <c r="E2047"/>
      <c r="F2047"/>
      <c r="G2047"/>
      <c r="H2047"/>
      <c r="I2047"/>
      <c r="J2047"/>
    </row>
    <row r="2048" spans="1:10">
      <c r="A2048"/>
      <c r="B2048"/>
      <c r="C2048"/>
      <c r="D2048" s="877"/>
      <c r="E2048"/>
      <c r="F2048"/>
      <c r="G2048"/>
      <c r="H2048"/>
      <c r="I2048"/>
      <c r="J2048"/>
    </row>
    <row r="2049" spans="1:10">
      <c r="A2049"/>
      <c r="B2049"/>
      <c r="C2049"/>
      <c r="D2049" s="877"/>
      <c r="E2049"/>
      <c r="F2049"/>
      <c r="G2049"/>
      <c r="H2049"/>
      <c r="I2049"/>
      <c r="J2049"/>
    </row>
    <row r="2050" spans="1:10">
      <c r="A2050"/>
      <c r="B2050"/>
      <c r="C2050"/>
      <c r="D2050" s="877"/>
      <c r="E2050"/>
      <c r="F2050"/>
      <c r="G2050"/>
      <c r="H2050"/>
      <c r="I2050"/>
      <c r="J2050"/>
    </row>
    <row r="2051" spans="1:10">
      <c r="A2051"/>
      <c r="B2051"/>
      <c r="C2051"/>
      <c r="D2051" s="877"/>
      <c r="E2051"/>
      <c r="F2051"/>
      <c r="G2051"/>
      <c r="H2051"/>
      <c r="I2051"/>
      <c r="J2051"/>
    </row>
    <row r="2052" spans="1:10">
      <c r="A2052"/>
      <c r="B2052"/>
      <c r="C2052"/>
      <c r="D2052" s="877"/>
      <c r="E2052"/>
      <c r="F2052"/>
      <c r="G2052"/>
      <c r="H2052"/>
      <c r="I2052"/>
      <c r="J2052"/>
    </row>
    <row r="2053" spans="1:10">
      <c r="A2053"/>
      <c r="B2053"/>
      <c r="C2053"/>
      <c r="D2053" s="877"/>
      <c r="E2053"/>
      <c r="F2053"/>
      <c r="G2053"/>
      <c r="H2053"/>
      <c r="I2053"/>
      <c r="J2053"/>
    </row>
    <row r="2054" spans="1:10">
      <c r="A2054"/>
      <c r="B2054"/>
      <c r="C2054"/>
      <c r="D2054" s="877"/>
      <c r="E2054"/>
      <c r="F2054"/>
      <c r="G2054"/>
      <c r="H2054"/>
      <c r="I2054"/>
      <c r="J2054"/>
    </row>
    <row r="2055" spans="1:10">
      <c r="A2055"/>
      <c r="B2055"/>
      <c r="C2055"/>
      <c r="D2055" s="877"/>
      <c r="E2055"/>
      <c r="F2055"/>
      <c r="G2055"/>
      <c r="H2055"/>
      <c r="I2055"/>
      <c r="J2055"/>
    </row>
    <row r="2056" spans="1:10">
      <c r="A2056"/>
      <c r="B2056"/>
      <c r="C2056"/>
      <c r="D2056" s="877"/>
      <c r="E2056"/>
      <c r="F2056"/>
      <c r="G2056"/>
      <c r="H2056"/>
      <c r="I2056"/>
      <c r="J2056"/>
    </row>
    <row r="2057" spans="1:10">
      <c r="A2057"/>
      <c r="B2057"/>
      <c r="C2057"/>
      <c r="D2057" s="877"/>
      <c r="E2057"/>
      <c r="F2057"/>
      <c r="G2057"/>
      <c r="H2057"/>
      <c r="I2057"/>
      <c r="J2057"/>
    </row>
    <row r="2058" spans="1:10">
      <c r="A2058"/>
      <c r="B2058"/>
      <c r="C2058"/>
      <c r="D2058" s="877"/>
      <c r="E2058"/>
      <c r="F2058"/>
      <c r="G2058"/>
      <c r="H2058"/>
      <c r="I2058"/>
      <c r="J2058"/>
    </row>
    <row r="2059" spans="1:10">
      <c r="A2059"/>
      <c r="B2059"/>
      <c r="C2059"/>
      <c r="D2059" s="877"/>
      <c r="E2059"/>
      <c r="F2059"/>
      <c r="G2059"/>
      <c r="H2059"/>
      <c r="I2059"/>
      <c r="J2059"/>
    </row>
    <row r="2060" spans="1:10">
      <c r="A2060"/>
      <c r="B2060"/>
      <c r="C2060"/>
      <c r="D2060" s="877"/>
      <c r="E2060"/>
      <c r="F2060"/>
      <c r="G2060"/>
      <c r="H2060"/>
      <c r="I2060"/>
      <c r="J2060"/>
    </row>
    <row r="2061" spans="1:10">
      <c r="A2061"/>
      <c r="B2061"/>
      <c r="C2061"/>
      <c r="D2061" s="877"/>
      <c r="E2061"/>
      <c r="F2061"/>
      <c r="G2061"/>
      <c r="H2061"/>
      <c r="I2061"/>
      <c r="J2061"/>
    </row>
    <row r="2062" spans="1:10">
      <c r="A2062"/>
      <c r="B2062"/>
      <c r="C2062"/>
      <c r="D2062" s="877"/>
      <c r="E2062"/>
      <c r="F2062"/>
      <c r="G2062"/>
      <c r="H2062"/>
      <c r="I2062"/>
      <c r="J2062"/>
    </row>
    <row r="2063" spans="1:10">
      <c r="A2063"/>
      <c r="B2063"/>
      <c r="C2063"/>
      <c r="D2063" s="877"/>
      <c r="E2063"/>
      <c r="F2063"/>
      <c r="G2063"/>
      <c r="H2063"/>
      <c r="I2063"/>
      <c r="J2063"/>
    </row>
    <row r="2064" spans="1:10">
      <c r="A2064"/>
      <c r="B2064"/>
      <c r="C2064"/>
      <c r="D2064" s="877"/>
      <c r="E2064"/>
      <c r="F2064"/>
      <c r="G2064"/>
      <c r="H2064"/>
      <c r="I2064"/>
      <c r="J2064"/>
    </row>
    <row r="2065" spans="1:10">
      <c r="A2065"/>
      <c r="B2065"/>
      <c r="C2065"/>
      <c r="D2065" s="877"/>
      <c r="E2065"/>
      <c r="F2065"/>
      <c r="G2065"/>
      <c r="H2065"/>
      <c r="I2065"/>
      <c r="J2065"/>
    </row>
    <row r="2066" spans="1:10">
      <c r="A2066"/>
      <c r="B2066"/>
      <c r="C2066"/>
      <c r="D2066" s="877"/>
      <c r="E2066"/>
      <c r="F2066"/>
      <c r="G2066"/>
      <c r="H2066"/>
      <c r="I2066"/>
      <c r="J2066"/>
    </row>
    <row r="2067" spans="1:10">
      <c r="A2067"/>
      <c r="B2067"/>
      <c r="C2067"/>
      <c r="D2067" s="877"/>
      <c r="E2067"/>
      <c r="F2067"/>
      <c r="G2067"/>
      <c r="H2067"/>
      <c r="I2067"/>
      <c r="J2067"/>
    </row>
    <row r="2068" spans="1:10">
      <c r="A2068"/>
      <c r="B2068"/>
      <c r="C2068"/>
      <c r="D2068" s="877"/>
      <c r="E2068"/>
      <c r="F2068"/>
      <c r="G2068"/>
      <c r="H2068"/>
      <c r="I2068"/>
      <c r="J2068"/>
    </row>
    <row r="2069" spans="1:10">
      <c r="A2069"/>
      <c r="B2069"/>
      <c r="C2069"/>
      <c r="D2069" s="877"/>
      <c r="E2069"/>
      <c r="F2069"/>
      <c r="G2069"/>
      <c r="H2069"/>
      <c r="I2069"/>
      <c r="J2069"/>
    </row>
    <row r="2070" spans="1:10">
      <c r="A2070"/>
      <c r="B2070"/>
      <c r="C2070"/>
      <c r="D2070" s="877"/>
      <c r="E2070"/>
      <c r="F2070"/>
      <c r="G2070"/>
      <c r="H2070"/>
      <c r="I2070"/>
      <c r="J2070"/>
    </row>
    <row r="2071" spans="1:10">
      <c r="A2071"/>
      <c r="B2071"/>
      <c r="C2071"/>
      <c r="D2071" s="877"/>
      <c r="E2071"/>
      <c r="F2071"/>
      <c r="G2071"/>
      <c r="H2071"/>
      <c r="I2071"/>
      <c r="J2071"/>
    </row>
    <row r="2072" spans="1:10">
      <c r="A2072"/>
      <c r="B2072"/>
      <c r="C2072"/>
      <c r="D2072" s="877"/>
      <c r="E2072"/>
      <c r="F2072"/>
      <c r="G2072"/>
      <c r="H2072"/>
      <c r="I2072"/>
      <c r="J2072"/>
    </row>
    <row r="2073" spans="1:10">
      <c r="A2073"/>
      <c r="B2073"/>
      <c r="C2073"/>
      <c r="D2073" s="877"/>
      <c r="E2073"/>
      <c r="F2073"/>
      <c r="G2073"/>
      <c r="H2073"/>
      <c r="I2073"/>
      <c r="J2073"/>
    </row>
    <row r="2074" spans="1:10">
      <c r="A2074"/>
      <c r="B2074"/>
      <c r="C2074"/>
      <c r="D2074" s="877"/>
      <c r="E2074"/>
      <c r="F2074"/>
      <c r="G2074"/>
      <c r="H2074"/>
      <c r="I2074"/>
      <c r="J2074"/>
    </row>
    <row r="2075" spans="1:10">
      <c r="A2075"/>
      <c r="B2075"/>
      <c r="C2075"/>
      <c r="D2075" s="877"/>
      <c r="E2075"/>
      <c r="F2075"/>
      <c r="G2075"/>
      <c r="H2075"/>
      <c r="I2075"/>
      <c r="J2075"/>
    </row>
    <row r="2076" spans="1:10">
      <c r="A2076"/>
      <c r="B2076"/>
      <c r="C2076"/>
      <c r="D2076" s="877"/>
      <c r="E2076"/>
      <c r="F2076"/>
      <c r="G2076"/>
      <c r="H2076"/>
      <c r="I2076"/>
      <c r="J2076"/>
    </row>
    <row r="2077" spans="1:10">
      <c r="A2077"/>
      <c r="B2077"/>
      <c r="C2077"/>
      <c r="D2077" s="877"/>
      <c r="E2077"/>
      <c r="F2077"/>
      <c r="G2077"/>
      <c r="H2077"/>
      <c r="I2077"/>
      <c r="J2077"/>
    </row>
    <row r="2078" spans="1:10">
      <c r="A2078"/>
      <c r="B2078"/>
      <c r="C2078"/>
      <c r="D2078" s="877"/>
      <c r="E2078"/>
      <c r="F2078"/>
      <c r="G2078"/>
      <c r="H2078"/>
      <c r="I2078"/>
      <c r="J2078"/>
    </row>
    <row r="2079" spans="1:10">
      <c r="A2079"/>
      <c r="B2079"/>
      <c r="C2079"/>
      <c r="D2079" s="877"/>
      <c r="E2079"/>
      <c r="F2079"/>
      <c r="G2079"/>
      <c r="H2079"/>
      <c r="I2079"/>
      <c r="J2079"/>
    </row>
    <row r="2080" spans="1:10">
      <c r="A2080"/>
      <c r="B2080"/>
      <c r="C2080"/>
      <c r="D2080" s="877"/>
      <c r="E2080"/>
      <c r="F2080"/>
      <c r="G2080"/>
      <c r="H2080"/>
      <c r="I2080"/>
      <c r="J2080"/>
    </row>
    <row r="2081" spans="1:10">
      <c r="A2081"/>
      <c r="B2081"/>
      <c r="C2081"/>
      <c r="D2081" s="877"/>
      <c r="E2081"/>
      <c r="F2081"/>
      <c r="G2081"/>
      <c r="H2081"/>
      <c r="I2081"/>
      <c r="J2081"/>
    </row>
    <row r="2082" spans="1:10">
      <c r="A2082"/>
      <c r="B2082"/>
      <c r="C2082"/>
      <c r="D2082" s="877"/>
      <c r="E2082"/>
      <c r="F2082"/>
      <c r="G2082"/>
      <c r="H2082"/>
      <c r="I2082"/>
      <c r="J2082"/>
    </row>
    <row r="2083" spans="1:10">
      <c r="A2083"/>
      <c r="B2083"/>
      <c r="C2083"/>
      <c r="D2083" s="877"/>
      <c r="E2083"/>
      <c r="F2083"/>
      <c r="G2083"/>
      <c r="H2083"/>
      <c r="I2083"/>
      <c r="J2083"/>
    </row>
    <row r="2084" spans="1:10">
      <c r="A2084"/>
      <c r="B2084"/>
      <c r="C2084"/>
      <c r="D2084" s="877"/>
      <c r="E2084"/>
      <c r="F2084"/>
      <c r="G2084"/>
      <c r="H2084"/>
      <c r="I2084"/>
      <c r="J2084"/>
    </row>
    <row r="2085" spans="1:10">
      <c r="A2085"/>
      <c r="B2085"/>
      <c r="C2085"/>
      <c r="D2085" s="877"/>
      <c r="E2085"/>
      <c r="F2085"/>
      <c r="G2085"/>
      <c r="H2085"/>
      <c r="I2085"/>
      <c r="J2085"/>
    </row>
    <row r="2086" spans="1:10">
      <c r="A2086"/>
      <c r="B2086"/>
      <c r="C2086"/>
      <c r="D2086" s="877"/>
      <c r="E2086"/>
      <c r="F2086"/>
      <c r="G2086"/>
      <c r="H2086"/>
      <c r="I2086"/>
      <c r="J2086"/>
    </row>
    <row r="2087" spans="1:10">
      <c r="A2087"/>
      <c r="B2087"/>
      <c r="C2087"/>
      <c r="D2087" s="877"/>
      <c r="E2087"/>
      <c r="F2087"/>
      <c r="G2087"/>
      <c r="H2087"/>
      <c r="I2087"/>
      <c r="J2087"/>
    </row>
    <row r="2088" spans="1:10">
      <c r="A2088"/>
      <c r="B2088"/>
      <c r="C2088"/>
      <c r="D2088" s="877"/>
      <c r="E2088"/>
      <c r="F2088"/>
      <c r="G2088"/>
      <c r="H2088"/>
      <c r="I2088"/>
      <c r="J2088"/>
    </row>
    <row r="2089" spans="1:10">
      <c r="A2089"/>
      <c r="B2089"/>
      <c r="C2089"/>
      <c r="D2089" s="877"/>
      <c r="E2089"/>
      <c r="F2089"/>
      <c r="G2089"/>
      <c r="H2089"/>
      <c r="I2089"/>
      <c r="J2089"/>
    </row>
    <row r="2090" spans="1:10">
      <c r="A2090"/>
      <c r="B2090"/>
      <c r="C2090"/>
      <c r="D2090" s="877"/>
      <c r="E2090"/>
      <c r="F2090"/>
      <c r="G2090"/>
      <c r="H2090"/>
      <c r="I2090"/>
      <c r="J2090"/>
    </row>
    <row r="2091" spans="1:10">
      <c r="A2091"/>
      <c r="B2091"/>
      <c r="C2091"/>
      <c r="D2091" s="877"/>
      <c r="E2091"/>
      <c r="F2091"/>
      <c r="G2091"/>
      <c r="H2091"/>
      <c r="I2091"/>
      <c r="J2091"/>
    </row>
    <row r="2092" spans="1:10">
      <c r="A2092"/>
      <c r="B2092"/>
      <c r="C2092"/>
      <c r="D2092" s="877"/>
      <c r="E2092"/>
      <c r="F2092"/>
      <c r="G2092"/>
      <c r="H2092"/>
      <c r="I2092"/>
      <c r="J2092"/>
    </row>
    <row r="2093" spans="1:10">
      <c r="A2093"/>
      <c r="B2093"/>
      <c r="C2093"/>
      <c r="D2093" s="877"/>
      <c r="E2093"/>
      <c r="F2093"/>
      <c r="G2093"/>
      <c r="H2093"/>
      <c r="I2093"/>
      <c r="J2093"/>
    </row>
    <row r="2094" spans="1:10">
      <c r="A2094"/>
      <c r="B2094"/>
      <c r="C2094"/>
      <c r="D2094" s="877"/>
      <c r="E2094"/>
      <c r="F2094"/>
      <c r="G2094"/>
      <c r="H2094"/>
      <c r="I2094"/>
      <c r="J2094"/>
    </row>
    <row r="2095" spans="1:10">
      <c r="A2095"/>
      <c r="B2095"/>
      <c r="C2095"/>
      <c r="D2095" s="877"/>
      <c r="E2095"/>
      <c r="F2095"/>
      <c r="G2095"/>
      <c r="H2095"/>
      <c r="I2095"/>
      <c r="J2095"/>
    </row>
    <row r="2096" spans="1:10">
      <c r="A2096"/>
      <c r="B2096"/>
      <c r="C2096"/>
      <c r="D2096" s="877"/>
      <c r="E2096"/>
      <c r="F2096"/>
      <c r="G2096"/>
      <c r="H2096"/>
      <c r="I2096"/>
      <c r="J2096"/>
    </row>
    <row r="2097" spans="1:10">
      <c r="A2097"/>
      <c r="B2097"/>
      <c r="C2097"/>
      <c r="D2097" s="877"/>
      <c r="E2097"/>
      <c r="F2097"/>
      <c r="G2097"/>
      <c r="H2097"/>
      <c r="I2097"/>
      <c r="J2097"/>
    </row>
    <row r="2098" spans="1:10">
      <c r="A2098"/>
      <c r="B2098"/>
      <c r="C2098"/>
      <c r="D2098" s="877"/>
      <c r="E2098"/>
      <c r="F2098"/>
      <c r="G2098"/>
      <c r="H2098"/>
      <c r="I2098"/>
      <c r="J2098"/>
    </row>
    <row r="2099" spans="1:10">
      <c r="A2099"/>
      <c r="B2099"/>
      <c r="C2099"/>
      <c r="D2099" s="877"/>
      <c r="E2099"/>
      <c r="F2099"/>
      <c r="G2099"/>
      <c r="H2099"/>
      <c r="I2099"/>
      <c r="J2099"/>
    </row>
    <row r="2100" spans="1:10">
      <c r="A2100"/>
      <c r="B2100"/>
      <c r="C2100"/>
      <c r="D2100" s="877"/>
      <c r="E2100"/>
      <c r="F2100"/>
      <c r="G2100"/>
      <c r="H2100"/>
      <c r="I2100"/>
      <c r="J2100"/>
    </row>
    <row r="2101" spans="1:10">
      <c r="A2101"/>
      <c r="B2101"/>
      <c r="C2101"/>
      <c r="D2101" s="877"/>
      <c r="E2101"/>
      <c r="F2101"/>
      <c r="G2101"/>
      <c r="H2101"/>
      <c r="I2101"/>
      <c r="J2101"/>
    </row>
    <row r="2102" spans="1:10">
      <c r="A2102"/>
      <c r="B2102"/>
      <c r="C2102"/>
      <c r="D2102" s="877"/>
      <c r="E2102"/>
      <c r="F2102"/>
      <c r="G2102"/>
      <c r="H2102"/>
      <c r="I2102"/>
      <c r="J2102"/>
    </row>
    <row r="2103" spans="1:10">
      <c r="A2103"/>
      <c r="B2103"/>
      <c r="C2103"/>
      <c r="D2103" s="877"/>
      <c r="E2103"/>
      <c r="F2103"/>
      <c r="G2103"/>
      <c r="H2103"/>
      <c r="I2103"/>
      <c r="J2103"/>
    </row>
    <row r="2104" spans="1:10">
      <c r="A2104"/>
      <c r="B2104"/>
      <c r="C2104"/>
      <c r="D2104" s="877"/>
      <c r="E2104"/>
      <c r="F2104"/>
      <c r="G2104"/>
      <c r="H2104"/>
      <c r="I2104"/>
      <c r="J2104"/>
    </row>
    <row r="2105" spans="1:10">
      <c r="A2105"/>
      <c r="B2105"/>
      <c r="C2105"/>
      <c r="D2105" s="877"/>
      <c r="E2105"/>
      <c r="F2105"/>
      <c r="G2105"/>
      <c r="H2105"/>
      <c r="I2105"/>
      <c r="J2105"/>
    </row>
    <row r="2106" spans="1:10">
      <c r="A2106"/>
      <c r="B2106"/>
      <c r="C2106"/>
      <c r="D2106" s="877"/>
      <c r="E2106"/>
      <c r="F2106"/>
      <c r="G2106"/>
      <c r="H2106"/>
      <c r="I2106"/>
      <c r="J2106"/>
    </row>
    <row r="2107" spans="1:10">
      <c r="A2107"/>
      <c r="B2107"/>
      <c r="C2107"/>
      <c r="D2107" s="877"/>
      <c r="E2107"/>
      <c r="F2107"/>
      <c r="G2107"/>
      <c r="H2107"/>
      <c r="I2107"/>
      <c r="J2107"/>
    </row>
    <row r="2108" spans="1:10">
      <c r="A2108"/>
      <c r="B2108"/>
      <c r="C2108"/>
      <c r="D2108" s="877"/>
      <c r="E2108"/>
      <c r="F2108"/>
      <c r="G2108"/>
      <c r="H2108"/>
      <c r="I2108"/>
      <c r="J2108"/>
    </row>
    <row r="2109" spans="1:10">
      <c r="A2109"/>
      <c r="B2109"/>
      <c r="C2109"/>
      <c r="D2109" s="877"/>
      <c r="E2109"/>
      <c r="F2109"/>
      <c r="G2109"/>
      <c r="H2109"/>
      <c r="I2109"/>
      <c r="J2109"/>
    </row>
    <row r="2110" spans="1:10">
      <c r="A2110"/>
      <c r="B2110"/>
      <c r="C2110"/>
      <c r="D2110" s="877"/>
      <c r="E2110"/>
      <c r="F2110"/>
      <c r="G2110"/>
      <c r="H2110"/>
      <c r="I2110"/>
      <c r="J2110"/>
    </row>
    <row r="2111" spans="1:10">
      <c r="A2111"/>
      <c r="B2111"/>
      <c r="C2111"/>
      <c r="D2111" s="877"/>
      <c r="E2111"/>
      <c r="F2111"/>
      <c r="G2111"/>
      <c r="H2111"/>
      <c r="I2111"/>
      <c r="J2111"/>
    </row>
    <row r="2112" spans="1:10">
      <c r="A2112"/>
      <c r="B2112"/>
      <c r="C2112"/>
      <c r="D2112" s="877"/>
      <c r="E2112"/>
      <c r="F2112"/>
      <c r="G2112"/>
      <c r="H2112"/>
      <c r="I2112"/>
      <c r="J2112"/>
    </row>
    <row r="2113" spans="1:10">
      <c r="A2113"/>
      <c r="B2113"/>
      <c r="C2113"/>
      <c r="D2113" s="877"/>
      <c r="E2113"/>
      <c r="F2113"/>
      <c r="G2113"/>
      <c r="H2113"/>
      <c r="I2113"/>
      <c r="J2113"/>
    </row>
    <row r="2114" spans="1:10">
      <c r="A2114"/>
      <c r="B2114"/>
      <c r="C2114"/>
      <c r="D2114" s="877"/>
      <c r="E2114"/>
      <c r="F2114"/>
      <c r="G2114"/>
      <c r="H2114"/>
      <c r="I2114"/>
      <c r="J2114"/>
    </row>
    <row r="2115" spans="1:10">
      <c r="A2115"/>
      <c r="B2115"/>
      <c r="C2115"/>
      <c r="D2115" s="877"/>
      <c r="E2115"/>
      <c r="F2115"/>
      <c r="G2115"/>
      <c r="H2115"/>
      <c r="I2115"/>
      <c r="J2115"/>
    </row>
    <row r="2116" spans="1:10">
      <c r="A2116"/>
      <c r="B2116"/>
      <c r="C2116"/>
      <c r="D2116" s="877"/>
      <c r="E2116"/>
      <c r="F2116"/>
      <c r="G2116"/>
      <c r="H2116"/>
      <c r="I2116"/>
      <c r="J2116"/>
    </row>
    <row r="2117" spans="1:10">
      <c r="A2117"/>
      <c r="B2117"/>
      <c r="C2117"/>
      <c r="D2117" s="877"/>
      <c r="E2117"/>
      <c r="F2117"/>
      <c r="G2117"/>
      <c r="H2117"/>
      <c r="I2117"/>
      <c r="J2117"/>
    </row>
    <row r="2118" spans="1:10">
      <c r="A2118"/>
      <c r="B2118"/>
      <c r="C2118"/>
      <c r="D2118" s="877"/>
      <c r="E2118"/>
      <c r="F2118"/>
      <c r="G2118"/>
      <c r="H2118"/>
      <c r="I2118"/>
      <c r="J2118"/>
    </row>
    <row r="2119" spans="1:10">
      <c r="A2119"/>
      <c r="B2119"/>
      <c r="C2119"/>
      <c r="D2119" s="877"/>
      <c r="E2119"/>
      <c r="F2119"/>
      <c r="G2119"/>
      <c r="H2119"/>
      <c r="I2119"/>
      <c r="J2119"/>
    </row>
    <row r="2120" spans="1:10">
      <c r="A2120"/>
      <c r="B2120"/>
      <c r="C2120"/>
      <c r="D2120" s="877"/>
      <c r="E2120"/>
      <c r="F2120"/>
      <c r="G2120"/>
      <c r="H2120"/>
      <c r="I2120"/>
      <c r="J2120"/>
    </row>
    <row r="2121" spans="1:10">
      <c r="A2121"/>
      <c r="B2121"/>
      <c r="C2121"/>
      <c r="D2121" s="877"/>
      <c r="E2121"/>
      <c r="F2121"/>
      <c r="G2121"/>
      <c r="H2121"/>
      <c r="I2121"/>
      <c r="J2121"/>
    </row>
    <row r="2122" spans="1:10">
      <c r="A2122"/>
      <c r="B2122"/>
      <c r="C2122"/>
      <c r="D2122" s="877"/>
      <c r="E2122"/>
      <c r="F2122"/>
      <c r="G2122"/>
      <c r="H2122"/>
      <c r="I2122"/>
      <c r="J2122"/>
    </row>
    <row r="2123" spans="1:10">
      <c r="A2123"/>
      <c r="B2123"/>
      <c r="C2123"/>
      <c r="D2123" s="877"/>
      <c r="E2123"/>
      <c r="F2123"/>
      <c r="G2123"/>
      <c r="H2123"/>
      <c r="I2123"/>
      <c r="J2123"/>
    </row>
    <row r="2124" spans="1:10">
      <c r="A2124"/>
      <c r="B2124"/>
      <c r="C2124"/>
      <c r="D2124" s="877"/>
      <c r="E2124"/>
      <c r="F2124"/>
      <c r="G2124"/>
      <c r="H2124"/>
      <c r="I2124"/>
      <c r="J2124"/>
    </row>
    <row r="2125" spans="1:10">
      <c r="A2125"/>
      <c r="B2125"/>
      <c r="C2125"/>
      <c r="D2125" s="877"/>
      <c r="E2125"/>
      <c r="F2125"/>
      <c r="G2125"/>
      <c r="H2125"/>
      <c r="I2125"/>
      <c r="J2125"/>
    </row>
    <row r="2126" spans="1:10">
      <c r="A2126"/>
      <c r="B2126"/>
      <c r="C2126"/>
      <c r="D2126" s="877"/>
      <c r="E2126"/>
      <c r="F2126"/>
      <c r="G2126"/>
      <c r="H2126"/>
      <c r="I2126"/>
      <c r="J2126"/>
    </row>
    <row r="2127" spans="1:10">
      <c r="A2127"/>
      <c r="B2127"/>
      <c r="C2127"/>
      <c r="D2127" s="877"/>
      <c r="E2127"/>
      <c r="F2127"/>
      <c r="G2127"/>
      <c r="H2127"/>
      <c r="I2127"/>
      <c r="J2127"/>
    </row>
    <row r="2128" spans="1:10">
      <c r="A2128"/>
      <c r="B2128"/>
      <c r="C2128"/>
      <c r="D2128" s="877"/>
      <c r="E2128"/>
      <c r="F2128"/>
      <c r="G2128"/>
      <c r="H2128"/>
      <c r="I2128"/>
      <c r="J2128"/>
    </row>
    <row r="2129" spans="1:10">
      <c r="A2129"/>
      <c r="B2129"/>
      <c r="C2129"/>
      <c r="D2129" s="877"/>
      <c r="E2129"/>
      <c r="F2129"/>
      <c r="G2129"/>
      <c r="H2129"/>
      <c r="I2129"/>
      <c r="J2129"/>
    </row>
    <row r="2130" spans="1:10">
      <c r="A2130"/>
      <c r="B2130"/>
      <c r="C2130"/>
      <c r="D2130" s="877"/>
      <c r="E2130"/>
      <c r="F2130"/>
      <c r="G2130"/>
      <c r="H2130"/>
      <c r="I2130"/>
      <c r="J2130"/>
    </row>
    <row r="2131" spans="1:10">
      <c r="A2131"/>
      <c r="B2131"/>
      <c r="C2131"/>
      <c r="D2131" s="877"/>
      <c r="E2131"/>
      <c r="F2131"/>
      <c r="G2131"/>
      <c r="H2131"/>
      <c r="I2131"/>
      <c r="J2131"/>
    </row>
    <row r="2132" spans="1:10">
      <c r="A2132"/>
      <c r="B2132"/>
      <c r="C2132"/>
      <c r="D2132" s="877"/>
      <c r="E2132"/>
      <c r="F2132"/>
      <c r="G2132"/>
      <c r="H2132"/>
      <c r="I2132"/>
      <c r="J2132"/>
    </row>
    <row r="2133" spans="1:10">
      <c r="A2133"/>
      <c r="B2133"/>
      <c r="C2133"/>
      <c r="D2133" s="877"/>
      <c r="E2133"/>
      <c r="F2133"/>
      <c r="G2133"/>
      <c r="H2133"/>
      <c r="I2133"/>
      <c r="J2133"/>
    </row>
    <row r="2134" spans="1:10">
      <c r="A2134"/>
      <c r="B2134"/>
      <c r="C2134"/>
      <c r="D2134" s="877"/>
      <c r="E2134"/>
      <c r="F2134"/>
      <c r="G2134"/>
      <c r="H2134"/>
      <c r="I2134"/>
      <c r="J2134"/>
    </row>
    <row r="2135" spans="1:10">
      <c r="A2135"/>
      <c r="B2135"/>
      <c r="C2135"/>
      <c r="D2135" s="877"/>
      <c r="E2135"/>
      <c r="F2135"/>
      <c r="G2135"/>
      <c r="H2135"/>
      <c r="I2135"/>
      <c r="J2135"/>
    </row>
    <row r="2136" spans="1:10">
      <c r="A2136"/>
      <c r="B2136"/>
      <c r="C2136"/>
      <c r="D2136" s="877"/>
      <c r="E2136"/>
      <c r="F2136"/>
      <c r="G2136"/>
      <c r="H2136"/>
      <c r="I2136"/>
      <c r="J2136"/>
    </row>
    <row r="2137" spans="1:10">
      <c r="A2137"/>
      <c r="B2137"/>
      <c r="C2137"/>
      <c r="D2137" s="877"/>
      <c r="E2137"/>
      <c r="F2137"/>
      <c r="G2137"/>
      <c r="H2137"/>
      <c r="I2137"/>
      <c r="J2137"/>
    </row>
    <row r="2138" spans="1:10">
      <c r="A2138"/>
      <c r="B2138"/>
      <c r="C2138"/>
      <c r="D2138" s="877"/>
      <c r="E2138"/>
      <c r="F2138"/>
      <c r="G2138"/>
      <c r="H2138"/>
      <c r="I2138"/>
      <c r="J2138"/>
    </row>
    <row r="2139" spans="1:10">
      <c r="A2139"/>
      <c r="B2139"/>
      <c r="C2139"/>
      <c r="D2139" s="877"/>
      <c r="E2139"/>
      <c r="F2139"/>
      <c r="G2139"/>
      <c r="H2139"/>
      <c r="I2139"/>
      <c r="J2139"/>
    </row>
    <row r="2140" spans="1:10">
      <c r="A2140"/>
      <c r="B2140"/>
      <c r="C2140"/>
      <c r="D2140" s="877"/>
      <c r="E2140"/>
      <c r="F2140"/>
      <c r="G2140"/>
      <c r="H2140"/>
      <c r="I2140"/>
      <c r="J2140"/>
    </row>
    <row r="2141" spans="1:10">
      <c r="A2141"/>
      <c r="B2141"/>
      <c r="C2141"/>
      <c r="D2141" s="877"/>
      <c r="E2141"/>
      <c r="F2141"/>
      <c r="G2141"/>
      <c r="H2141"/>
      <c r="I2141"/>
      <c r="J2141"/>
    </row>
    <row r="2142" spans="1:10">
      <c r="A2142"/>
      <c r="B2142"/>
      <c r="C2142"/>
      <c r="D2142" s="877"/>
      <c r="E2142"/>
      <c r="F2142"/>
      <c r="G2142"/>
      <c r="H2142"/>
      <c r="I2142"/>
      <c r="J2142"/>
    </row>
    <row r="2143" spans="1:10">
      <c r="A2143"/>
      <c r="B2143"/>
      <c r="C2143"/>
      <c r="D2143" s="877"/>
      <c r="E2143"/>
      <c r="F2143"/>
      <c r="G2143"/>
      <c r="H2143"/>
      <c r="I2143"/>
      <c r="J2143"/>
    </row>
    <row r="2144" spans="1:10">
      <c r="A2144"/>
      <c r="B2144"/>
      <c r="C2144"/>
      <c r="D2144" s="877"/>
      <c r="E2144"/>
      <c r="F2144"/>
      <c r="G2144"/>
      <c r="H2144"/>
      <c r="I2144"/>
      <c r="J2144"/>
    </row>
    <row r="2145" spans="1:10">
      <c r="A2145"/>
      <c r="B2145"/>
      <c r="C2145"/>
      <c r="D2145" s="877"/>
      <c r="E2145"/>
      <c r="F2145"/>
      <c r="G2145"/>
      <c r="H2145"/>
      <c r="I2145"/>
      <c r="J2145"/>
    </row>
    <row r="2146" spans="1:10">
      <c r="A2146"/>
      <c r="B2146"/>
      <c r="C2146"/>
      <c r="D2146" s="877"/>
      <c r="E2146"/>
      <c r="F2146"/>
      <c r="G2146"/>
      <c r="H2146"/>
      <c r="I2146"/>
      <c r="J2146"/>
    </row>
    <row r="2147" spans="1:10">
      <c r="A2147"/>
      <c r="B2147"/>
      <c r="C2147"/>
      <c r="D2147" s="877"/>
      <c r="E2147"/>
      <c r="F2147"/>
      <c r="G2147"/>
      <c r="H2147"/>
      <c r="I2147"/>
      <c r="J2147"/>
    </row>
    <row r="2148" spans="1:10">
      <c r="A2148"/>
      <c r="B2148"/>
      <c r="C2148"/>
      <c r="D2148" s="877"/>
      <c r="E2148"/>
      <c r="F2148"/>
      <c r="G2148"/>
      <c r="H2148"/>
      <c r="I2148"/>
      <c r="J2148"/>
    </row>
    <row r="2149" spans="1:10">
      <c r="A2149"/>
      <c r="B2149"/>
      <c r="C2149"/>
      <c r="D2149" s="877"/>
      <c r="E2149"/>
      <c r="F2149"/>
      <c r="G2149"/>
      <c r="H2149"/>
      <c r="I2149"/>
      <c r="J2149"/>
    </row>
    <row r="2150" spans="1:10">
      <c r="A2150"/>
      <c r="B2150"/>
      <c r="C2150"/>
      <c r="D2150" s="877"/>
      <c r="E2150"/>
      <c r="F2150"/>
      <c r="G2150"/>
      <c r="H2150"/>
      <c r="I2150"/>
      <c r="J2150"/>
    </row>
    <row r="2151" spans="1:10">
      <c r="A2151"/>
      <c r="B2151"/>
      <c r="C2151"/>
      <c r="D2151" s="877"/>
      <c r="E2151"/>
      <c r="F2151"/>
      <c r="G2151"/>
      <c r="H2151"/>
      <c r="I2151"/>
      <c r="J2151"/>
    </row>
    <row r="2152" spans="1:10">
      <c r="A2152"/>
      <c r="B2152"/>
      <c r="C2152"/>
      <c r="D2152" s="877"/>
      <c r="E2152"/>
      <c r="F2152"/>
      <c r="G2152"/>
      <c r="H2152"/>
      <c r="I2152"/>
      <c r="J2152"/>
    </row>
    <row r="2153" spans="1:10">
      <c r="A2153"/>
      <c r="B2153"/>
      <c r="C2153"/>
      <c r="D2153" s="877"/>
      <c r="E2153"/>
      <c r="F2153"/>
      <c r="G2153"/>
      <c r="H2153"/>
      <c r="I2153"/>
      <c r="J2153"/>
    </row>
    <row r="2154" spans="1:10">
      <c r="A2154"/>
      <c r="B2154"/>
      <c r="C2154"/>
      <c r="D2154" s="877"/>
      <c r="E2154"/>
      <c r="F2154"/>
      <c r="G2154"/>
      <c r="H2154"/>
      <c r="I2154"/>
      <c r="J2154"/>
    </row>
    <row r="2155" spans="1:10">
      <c r="A2155"/>
      <c r="B2155"/>
      <c r="C2155"/>
      <c r="D2155" s="877"/>
      <c r="E2155"/>
      <c r="F2155"/>
      <c r="G2155"/>
      <c r="H2155"/>
      <c r="I2155"/>
      <c r="J2155"/>
    </row>
    <row r="2156" spans="1:10">
      <c r="A2156"/>
      <c r="B2156"/>
      <c r="C2156"/>
      <c r="D2156" s="877"/>
      <c r="E2156"/>
      <c r="F2156"/>
      <c r="G2156"/>
      <c r="H2156"/>
      <c r="I2156"/>
      <c r="J2156"/>
    </row>
    <row r="2157" spans="1:10">
      <c r="A2157"/>
      <c r="B2157"/>
      <c r="C2157"/>
      <c r="D2157" s="877"/>
      <c r="E2157"/>
      <c r="F2157"/>
      <c r="G2157"/>
      <c r="H2157"/>
      <c r="I2157"/>
      <c r="J2157"/>
    </row>
    <row r="2158" spans="1:10">
      <c r="A2158"/>
      <c r="B2158"/>
      <c r="C2158"/>
      <c r="D2158" s="877"/>
      <c r="E2158"/>
      <c r="F2158"/>
      <c r="G2158"/>
      <c r="H2158"/>
      <c r="I2158"/>
      <c r="J2158"/>
    </row>
    <row r="2159" spans="1:10">
      <c r="A2159"/>
      <c r="B2159"/>
      <c r="C2159"/>
      <c r="D2159" s="877"/>
      <c r="E2159"/>
      <c r="F2159"/>
      <c r="G2159"/>
      <c r="H2159"/>
      <c r="I2159"/>
      <c r="J2159"/>
    </row>
    <row r="2160" spans="1:10">
      <c r="A2160"/>
      <c r="B2160"/>
      <c r="C2160"/>
      <c r="D2160" s="877"/>
      <c r="E2160"/>
      <c r="F2160"/>
      <c r="G2160"/>
      <c r="H2160"/>
      <c r="I2160"/>
      <c r="J2160"/>
    </row>
    <row r="2161" spans="1:10">
      <c r="A2161"/>
      <c r="B2161"/>
      <c r="C2161"/>
      <c r="D2161" s="877"/>
      <c r="E2161"/>
      <c r="F2161"/>
      <c r="G2161"/>
      <c r="H2161"/>
      <c r="I2161"/>
      <c r="J2161"/>
    </row>
    <row r="2162" spans="1:10">
      <c r="A2162"/>
      <c r="B2162"/>
      <c r="C2162"/>
      <c r="D2162" s="877"/>
      <c r="E2162"/>
      <c r="F2162"/>
      <c r="G2162"/>
      <c r="H2162"/>
      <c r="I2162"/>
      <c r="J2162"/>
    </row>
    <row r="2163" spans="1:10">
      <c r="A2163"/>
      <c r="B2163"/>
      <c r="C2163"/>
      <c r="D2163" s="877"/>
      <c r="E2163"/>
      <c r="F2163"/>
      <c r="G2163"/>
      <c r="H2163"/>
      <c r="I2163"/>
      <c r="J2163"/>
    </row>
    <row r="2164" spans="1:10">
      <c r="A2164"/>
      <c r="B2164"/>
      <c r="C2164"/>
      <c r="D2164" s="877"/>
      <c r="E2164"/>
      <c r="F2164"/>
      <c r="G2164"/>
      <c r="H2164"/>
      <c r="I2164"/>
      <c r="J2164"/>
    </row>
    <row r="2165" spans="1:10">
      <c r="A2165"/>
      <c r="B2165"/>
      <c r="C2165"/>
      <c r="D2165" s="877"/>
      <c r="E2165"/>
      <c r="F2165"/>
      <c r="G2165"/>
      <c r="H2165"/>
      <c r="I2165"/>
      <c r="J2165"/>
    </row>
    <row r="2166" spans="1:10">
      <c r="A2166"/>
      <c r="B2166"/>
      <c r="C2166"/>
      <c r="D2166" s="877"/>
      <c r="E2166"/>
      <c r="F2166"/>
      <c r="G2166"/>
      <c r="H2166"/>
      <c r="I2166"/>
      <c r="J2166"/>
    </row>
    <row r="2167" spans="1:10">
      <c r="A2167"/>
      <c r="B2167"/>
      <c r="C2167"/>
      <c r="D2167" s="877"/>
      <c r="E2167"/>
      <c r="F2167"/>
      <c r="G2167"/>
      <c r="H2167"/>
      <c r="I2167"/>
      <c r="J2167"/>
    </row>
    <row r="2168" spans="1:10">
      <c r="A2168"/>
      <c r="B2168"/>
      <c r="C2168"/>
      <c r="D2168" s="877"/>
      <c r="E2168"/>
      <c r="F2168"/>
      <c r="G2168"/>
      <c r="H2168"/>
      <c r="I2168"/>
      <c r="J2168"/>
    </row>
    <row r="2169" spans="1:10">
      <c r="A2169"/>
      <c r="B2169"/>
      <c r="C2169"/>
      <c r="D2169" s="877"/>
      <c r="E2169"/>
      <c r="F2169"/>
      <c r="G2169"/>
      <c r="H2169"/>
      <c r="I2169"/>
      <c r="J2169"/>
    </row>
    <row r="2170" spans="1:10">
      <c r="A2170"/>
      <c r="B2170"/>
      <c r="C2170"/>
      <c r="D2170" s="877"/>
      <c r="E2170"/>
      <c r="F2170"/>
      <c r="G2170"/>
      <c r="H2170"/>
      <c r="I2170"/>
      <c r="J2170"/>
    </row>
    <row r="2171" spans="1:10">
      <c r="A2171"/>
      <c r="B2171"/>
      <c r="C2171"/>
      <c r="D2171" s="877"/>
      <c r="E2171"/>
      <c r="F2171"/>
      <c r="G2171"/>
      <c r="H2171"/>
      <c r="I2171"/>
      <c r="J2171"/>
    </row>
    <row r="2172" spans="1:10">
      <c r="A2172"/>
      <c r="B2172"/>
      <c r="C2172"/>
      <c r="D2172" s="877"/>
      <c r="E2172"/>
      <c r="F2172"/>
      <c r="G2172"/>
      <c r="H2172"/>
      <c r="I2172"/>
      <c r="J2172"/>
    </row>
    <row r="2173" spans="1:10">
      <c r="A2173"/>
      <c r="B2173"/>
      <c r="C2173"/>
      <c r="D2173" s="877"/>
      <c r="E2173"/>
      <c r="F2173"/>
      <c r="G2173"/>
      <c r="H2173"/>
      <c r="I2173"/>
      <c r="J2173"/>
    </row>
    <row r="2174" spans="1:10">
      <c r="A2174"/>
      <c r="B2174"/>
      <c r="C2174"/>
      <c r="D2174" s="877"/>
      <c r="E2174"/>
      <c r="F2174"/>
      <c r="G2174"/>
      <c r="H2174"/>
      <c r="I2174"/>
      <c r="J2174"/>
    </row>
    <row r="2175" spans="1:10">
      <c r="A2175"/>
      <c r="B2175"/>
      <c r="C2175"/>
      <c r="D2175" s="877"/>
      <c r="E2175"/>
      <c r="F2175"/>
      <c r="G2175"/>
      <c r="H2175"/>
      <c r="I2175"/>
      <c r="J2175"/>
    </row>
    <row r="2176" spans="1:10">
      <c r="A2176"/>
      <c r="B2176"/>
      <c r="C2176"/>
      <c r="D2176" s="877"/>
      <c r="E2176"/>
      <c r="F2176"/>
      <c r="G2176"/>
      <c r="H2176"/>
      <c r="I2176"/>
      <c r="J2176"/>
    </row>
    <row r="2177" spans="1:10">
      <c r="A2177"/>
      <c r="B2177"/>
      <c r="C2177"/>
      <c r="D2177" s="877"/>
      <c r="E2177"/>
      <c r="F2177"/>
      <c r="G2177"/>
      <c r="H2177"/>
      <c r="I2177"/>
      <c r="J2177"/>
    </row>
    <row r="2178" spans="1:10">
      <c r="A2178"/>
      <c r="B2178"/>
      <c r="C2178"/>
      <c r="D2178" s="877"/>
      <c r="E2178"/>
      <c r="F2178"/>
      <c r="G2178"/>
      <c r="H2178"/>
      <c r="I2178"/>
      <c r="J2178"/>
    </row>
    <row r="2179" spans="1:10">
      <c r="A2179"/>
      <c r="B2179"/>
      <c r="C2179"/>
      <c r="D2179" s="877"/>
      <c r="E2179"/>
      <c r="F2179"/>
      <c r="G2179"/>
      <c r="H2179"/>
      <c r="I2179"/>
      <c r="J2179"/>
    </row>
    <row r="2180" spans="1:10">
      <c r="A2180"/>
      <c r="B2180"/>
      <c r="C2180"/>
      <c r="D2180" s="877"/>
      <c r="E2180"/>
      <c r="F2180"/>
      <c r="G2180"/>
      <c r="H2180"/>
      <c r="I2180"/>
      <c r="J2180"/>
    </row>
    <row r="2181" spans="1:10">
      <c r="A2181"/>
      <c r="B2181"/>
      <c r="C2181"/>
      <c r="D2181" s="877"/>
      <c r="E2181"/>
      <c r="F2181"/>
      <c r="G2181"/>
      <c r="H2181"/>
      <c r="I2181"/>
      <c r="J2181"/>
    </row>
    <row r="2182" spans="1:10">
      <c r="A2182"/>
      <c r="B2182"/>
      <c r="C2182"/>
      <c r="D2182" s="877"/>
      <c r="E2182"/>
      <c r="F2182"/>
      <c r="G2182"/>
      <c r="H2182"/>
      <c r="I2182"/>
      <c r="J2182"/>
    </row>
    <row r="2183" spans="1:10">
      <c r="A2183"/>
      <c r="B2183"/>
      <c r="C2183"/>
      <c r="D2183" s="877"/>
      <c r="E2183"/>
      <c r="F2183"/>
      <c r="G2183"/>
      <c r="H2183"/>
      <c r="I2183"/>
      <c r="J2183"/>
    </row>
    <row r="2184" spans="1:10">
      <c r="A2184"/>
      <c r="B2184"/>
      <c r="C2184"/>
      <c r="D2184" s="877"/>
      <c r="E2184"/>
      <c r="F2184"/>
      <c r="G2184"/>
      <c r="H2184"/>
      <c r="I2184"/>
      <c r="J2184"/>
    </row>
    <row r="2185" spans="1:10">
      <c r="A2185"/>
      <c r="B2185"/>
      <c r="C2185"/>
      <c r="D2185" s="877"/>
      <c r="E2185"/>
      <c r="F2185"/>
      <c r="G2185"/>
      <c r="H2185"/>
      <c r="I2185"/>
      <c r="J2185"/>
    </row>
    <row r="2186" spans="1:10">
      <c r="A2186"/>
      <c r="B2186"/>
      <c r="C2186"/>
      <c r="D2186" s="877"/>
      <c r="E2186"/>
      <c r="F2186"/>
      <c r="G2186"/>
      <c r="H2186"/>
      <c r="I2186"/>
      <c r="J2186"/>
    </row>
    <row r="2187" spans="1:10">
      <c r="A2187"/>
      <c r="B2187"/>
      <c r="C2187"/>
      <c r="D2187" s="877"/>
      <c r="E2187"/>
      <c r="F2187"/>
      <c r="G2187"/>
      <c r="H2187"/>
      <c r="I2187"/>
      <c r="J2187"/>
    </row>
    <row r="2188" spans="1:10">
      <c r="A2188"/>
      <c r="B2188"/>
      <c r="C2188"/>
      <c r="D2188" s="877"/>
      <c r="E2188"/>
      <c r="F2188"/>
      <c r="G2188"/>
      <c r="H2188"/>
      <c r="I2188"/>
      <c r="J2188"/>
    </row>
    <row r="2189" spans="1:10">
      <c r="A2189"/>
      <c r="B2189"/>
      <c r="C2189"/>
      <c r="D2189" s="877"/>
      <c r="E2189"/>
      <c r="F2189"/>
      <c r="G2189"/>
      <c r="H2189"/>
      <c r="I2189"/>
      <c r="J2189"/>
    </row>
    <row r="2190" spans="1:10">
      <c r="A2190"/>
      <c r="B2190"/>
      <c r="C2190"/>
      <c r="D2190" s="877"/>
      <c r="E2190"/>
      <c r="F2190"/>
      <c r="G2190"/>
      <c r="H2190"/>
      <c r="I2190"/>
      <c r="J2190"/>
    </row>
    <row r="2191" spans="1:10">
      <c r="A2191"/>
      <c r="B2191"/>
      <c r="C2191"/>
      <c r="D2191" s="877"/>
      <c r="E2191"/>
      <c r="F2191"/>
      <c r="G2191"/>
      <c r="H2191"/>
      <c r="I2191"/>
      <c r="J2191"/>
    </row>
    <row r="2192" spans="1:10">
      <c r="A2192"/>
      <c r="B2192"/>
      <c r="C2192"/>
      <c r="D2192" s="877"/>
      <c r="E2192"/>
      <c r="F2192"/>
      <c r="G2192"/>
      <c r="H2192"/>
      <c r="I2192"/>
      <c r="J2192"/>
    </row>
    <row r="2193" spans="1:10">
      <c r="A2193"/>
      <c r="B2193"/>
      <c r="C2193"/>
      <c r="D2193" s="877"/>
      <c r="E2193"/>
      <c r="F2193"/>
      <c r="G2193"/>
      <c r="H2193"/>
      <c r="I2193"/>
      <c r="J2193"/>
    </row>
    <row r="2194" spans="1:10">
      <c r="A2194"/>
      <c r="B2194"/>
      <c r="C2194"/>
      <c r="D2194" s="877"/>
      <c r="E2194"/>
      <c r="F2194"/>
      <c r="G2194"/>
      <c r="H2194"/>
      <c r="I2194"/>
      <c r="J2194"/>
    </row>
    <row r="2195" spans="1:10">
      <c r="A2195"/>
      <c r="B2195"/>
      <c r="C2195"/>
      <c r="D2195" s="877"/>
      <c r="E2195"/>
      <c r="F2195"/>
      <c r="G2195"/>
      <c r="H2195"/>
      <c r="I2195"/>
      <c r="J2195"/>
    </row>
    <row r="2196" spans="1:10">
      <c r="A2196"/>
      <c r="B2196"/>
      <c r="C2196"/>
      <c r="D2196" s="877"/>
      <c r="E2196"/>
      <c r="F2196"/>
      <c r="G2196"/>
      <c r="H2196"/>
      <c r="I2196"/>
      <c r="J2196"/>
    </row>
    <row r="2197" spans="1:10">
      <c r="A2197"/>
      <c r="B2197"/>
      <c r="C2197"/>
      <c r="D2197" s="877"/>
      <c r="E2197"/>
      <c r="F2197"/>
      <c r="G2197"/>
      <c r="H2197"/>
      <c r="I2197"/>
      <c r="J2197"/>
    </row>
    <row r="2198" spans="1:10">
      <c r="A2198"/>
      <c r="B2198"/>
      <c r="C2198"/>
      <c r="D2198" s="877"/>
      <c r="E2198"/>
      <c r="F2198"/>
      <c r="G2198"/>
      <c r="H2198"/>
      <c r="I2198"/>
      <c r="J2198"/>
    </row>
    <row r="2199" spans="1:10">
      <c r="A2199"/>
      <c r="B2199"/>
      <c r="C2199"/>
      <c r="D2199" s="877"/>
      <c r="E2199"/>
      <c r="F2199"/>
      <c r="G2199"/>
      <c r="H2199"/>
      <c r="I2199"/>
      <c r="J2199"/>
    </row>
    <row r="2200" spans="1:10">
      <c r="A2200"/>
      <c r="B2200"/>
      <c r="C2200"/>
      <c r="D2200" s="877"/>
      <c r="E2200"/>
      <c r="F2200"/>
      <c r="G2200"/>
      <c r="H2200"/>
      <c r="I2200"/>
      <c r="J2200"/>
    </row>
    <row r="2201" spans="1:10">
      <c r="A2201"/>
      <c r="B2201"/>
      <c r="C2201"/>
      <c r="D2201" s="877"/>
      <c r="E2201"/>
      <c r="F2201"/>
      <c r="G2201"/>
      <c r="H2201"/>
      <c r="I2201"/>
      <c r="J2201"/>
    </row>
    <row r="2202" spans="1:10">
      <c r="A2202"/>
      <c r="B2202"/>
      <c r="C2202"/>
      <c r="D2202" s="877"/>
      <c r="E2202"/>
      <c r="F2202"/>
      <c r="G2202"/>
      <c r="H2202"/>
      <c r="I2202"/>
      <c r="J2202"/>
    </row>
    <row r="2203" spans="1:10">
      <c r="A2203"/>
      <c r="B2203"/>
      <c r="C2203"/>
      <c r="D2203" s="877"/>
      <c r="E2203"/>
      <c r="F2203"/>
      <c r="G2203"/>
      <c r="H2203"/>
      <c r="I2203"/>
      <c r="J2203"/>
    </row>
    <row r="2204" spans="1:10">
      <c r="A2204"/>
      <c r="B2204"/>
      <c r="C2204"/>
      <c r="D2204" s="877"/>
      <c r="E2204"/>
      <c r="F2204"/>
      <c r="G2204"/>
      <c r="H2204"/>
      <c r="I2204"/>
      <c r="J2204"/>
    </row>
    <row r="2205" spans="1:10">
      <c r="A2205"/>
      <c r="B2205"/>
      <c r="C2205"/>
      <c r="D2205" s="877"/>
      <c r="E2205"/>
      <c r="F2205"/>
      <c r="G2205"/>
      <c r="H2205"/>
      <c r="I2205"/>
      <c r="J2205"/>
    </row>
    <row r="2206" spans="1:10">
      <c r="A2206"/>
      <c r="B2206"/>
      <c r="C2206"/>
      <c r="D2206" s="877"/>
      <c r="E2206"/>
      <c r="F2206"/>
      <c r="G2206"/>
      <c r="H2206"/>
      <c r="I2206"/>
      <c r="J2206"/>
    </row>
    <row r="2207" spans="1:10">
      <c r="A2207"/>
      <c r="B2207"/>
      <c r="C2207"/>
      <c r="D2207" s="877"/>
      <c r="E2207"/>
      <c r="F2207"/>
      <c r="G2207"/>
      <c r="H2207"/>
      <c r="I2207"/>
      <c r="J2207"/>
    </row>
    <row r="2208" spans="1:10">
      <c r="A2208"/>
      <c r="B2208"/>
      <c r="C2208"/>
      <c r="D2208" s="877"/>
      <c r="E2208"/>
      <c r="F2208"/>
      <c r="G2208"/>
      <c r="H2208"/>
      <c r="I2208"/>
      <c r="J2208"/>
    </row>
    <row r="2209" spans="1:10">
      <c r="A2209"/>
      <c r="B2209"/>
      <c r="C2209"/>
      <c r="D2209" s="877"/>
      <c r="E2209"/>
      <c r="F2209"/>
      <c r="G2209"/>
      <c r="H2209"/>
      <c r="I2209"/>
      <c r="J2209"/>
    </row>
    <row r="2210" spans="1:10">
      <c r="A2210"/>
      <c r="B2210"/>
      <c r="C2210"/>
      <c r="D2210" s="877"/>
      <c r="E2210"/>
      <c r="F2210"/>
      <c r="G2210"/>
      <c r="H2210"/>
      <c r="I2210"/>
      <c r="J2210"/>
    </row>
    <row r="2211" spans="1:10">
      <c r="A2211"/>
      <c r="B2211"/>
      <c r="C2211"/>
      <c r="D2211" s="877"/>
      <c r="E2211"/>
      <c r="F2211"/>
      <c r="G2211"/>
      <c r="H2211"/>
      <c r="I2211"/>
      <c r="J2211"/>
    </row>
    <row r="2212" spans="1:10">
      <c r="A2212"/>
      <c r="B2212"/>
      <c r="C2212"/>
      <c r="D2212" s="877"/>
      <c r="E2212"/>
      <c r="F2212"/>
      <c r="G2212"/>
      <c r="H2212"/>
      <c r="I2212"/>
      <c r="J2212"/>
    </row>
    <row r="2213" spans="1:10">
      <c r="A2213"/>
      <c r="B2213"/>
      <c r="C2213"/>
      <c r="D2213" s="877"/>
      <c r="E2213"/>
      <c r="F2213"/>
      <c r="G2213"/>
      <c r="H2213"/>
      <c r="I2213"/>
      <c r="J2213"/>
    </row>
    <row r="2214" spans="1:10">
      <c r="A2214"/>
      <c r="B2214"/>
      <c r="C2214"/>
      <c r="D2214" s="877"/>
      <c r="E2214"/>
      <c r="F2214"/>
      <c r="G2214"/>
      <c r="H2214"/>
      <c r="I2214"/>
      <c r="J2214"/>
    </row>
    <row r="2215" spans="1:10">
      <c r="A2215"/>
      <c r="B2215"/>
      <c r="C2215"/>
      <c r="D2215" s="877"/>
      <c r="E2215"/>
      <c r="F2215"/>
      <c r="G2215"/>
      <c r="H2215"/>
      <c r="I2215"/>
      <c r="J2215"/>
    </row>
    <row r="2216" spans="1:10">
      <c r="A2216"/>
      <c r="B2216"/>
      <c r="C2216"/>
      <c r="D2216" s="877"/>
      <c r="E2216"/>
      <c r="F2216"/>
      <c r="G2216"/>
      <c r="H2216"/>
      <c r="I2216"/>
      <c r="J2216"/>
    </row>
    <row r="2217" spans="1:10">
      <c r="A2217"/>
      <c r="B2217"/>
      <c r="C2217"/>
      <c r="D2217" s="877"/>
      <c r="E2217"/>
      <c r="F2217"/>
      <c r="G2217"/>
      <c r="H2217"/>
      <c r="I2217"/>
      <c r="J2217"/>
    </row>
    <row r="2218" spans="1:10">
      <c r="A2218"/>
      <c r="B2218"/>
      <c r="C2218"/>
      <c r="D2218" s="877"/>
      <c r="E2218"/>
      <c r="F2218"/>
      <c r="G2218"/>
      <c r="H2218"/>
      <c r="I2218"/>
      <c r="J2218"/>
    </row>
    <row r="2219" spans="1:10">
      <c r="A2219"/>
      <c r="B2219"/>
      <c r="C2219"/>
      <c r="D2219" s="877"/>
      <c r="E2219"/>
      <c r="F2219"/>
      <c r="G2219"/>
      <c r="H2219"/>
      <c r="I2219"/>
      <c r="J2219"/>
    </row>
    <row r="2220" spans="1:10">
      <c r="A2220"/>
      <c r="B2220"/>
      <c r="C2220"/>
      <c r="D2220" s="877"/>
      <c r="E2220"/>
      <c r="F2220"/>
      <c r="G2220"/>
      <c r="H2220"/>
      <c r="I2220"/>
      <c r="J2220"/>
    </row>
    <row r="2221" spans="1:10">
      <c r="A2221"/>
      <c r="B2221"/>
      <c r="C2221"/>
      <c r="D2221" s="877"/>
      <c r="E2221"/>
      <c r="F2221"/>
      <c r="G2221"/>
      <c r="H2221"/>
      <c r="I2221"/>
      <c r="J2221"/>
    </row>
    <row r="2222" spans="1:10">
      <c r="A2222"/>
      <c r="B2222"/>
      <c r="C2222"/>
      <c r="D2222" s="877"/>
      <c r="E2222"/>
      <c r="F2222"/>
      <c r="G2222"/>
      <c r="H2222"/>
      <c r="I2222"/>
      <c r="J2222"/>
    </row>
    <row r="2223" spans="1:10">
      <c r="A2223"/>
      <c r="B2223"/>
      <c r="C2223"/>
      <c r="D2223" s="877"/>
      <c r="E2223"/>
      <c r="F2223"/>
      <c r="G2223"/>
      <c r="H2223"/>
      <c r="I2223"/>
      <c r="J2223"/>
    </row>
    <row r="2224" spans="1:10">
      <c r="A2224"/>
      <c r="B2224"/>
      <c r="C2224"/>
      <c r="D2224" s="877"/>
      <c r="E2224"/>
      <c r="F2224"/>
      <c r="G2224"/>
      <c r="H2224"/>
      <c r="I2224"/>
      <c r="J2224"/>
    </row>
    <row r="2225" spans="1:10">
      <c r="A2225"/>
      <c r="B2225"/>
      <c r="C2225"/>
      <c r="D2225" s="877"/>
      <c r="E2225"/>
      <c r="F2225"/>
      <c r="G2225"/>
      <c r="H2225"/>
      <c r="I2225"/>
      <c r="J2225"/>
    </row>
    <row r="2226" spans="1:10">
      <c r="A2226"/>
      <c r="B2226"/>
      <c r="C2226"/>
      <c r="D2226" s="877"/>
      <c r="E2226"/>
      <c r="F2226"/>
      <c r="G2226"/>
      <c r="H2226"/>
      <c r="I2226"/>
      <c r="J2226"/>
    </row>
    <row r="2227" spans="1:10">
      <c r="A2227"/>
      <c r="B2227"/>
      <c r="C2227"/>
      <c r="D2227" s="877"/>
      <c r="E2227"/>
      <c r="F2227"/>
      <c r="G2227"/>
      <c r="H2227"/>
      <c r="I2227"/>
      <c r="J2227"/>
    </row>
    <row r="2228" spans="1:10">
      <c r="A2228"/>
      <c r="B2228"/>
      <c r="C2228"/>
      <c r="D2228" s="877"/>
      <c r="E2228"/>
      <c r="F2228"/>
      <c r="G2228"/>
      <c r="H2228"/>
      <c r="I2228"/>
      <c r="J2228"/>
    </row>
    <row r="2229" spans="1:10">
      <c r="A2229"/>
      <c r="B2229"/>
      <c r="C2229"/>
      <c r="D2229" s="877"/>
      <c r="E2229"/>
      <c r="F2229"/>
      <c r="G2229"/>
      <c r="H2229"/>
      <c r="I2229"/>
      <c r="J2229"/>
    </row>
    <row r="2230" spans="1:10">
      <c r="A2230"/>
      <c r="B2230"/>
      <c r="C2230"/>
      <c r="D2230" s="877"/>
      <c r="E2230"/>
      <c r="F2230"/>
      <c r="G2230"/>
      <c r="H2230"/>
      <c r="I2230"/>
      <c r="J2230"/>
    </row>
    <row r="2231" spans="1:10">
      <c r="A2231"/>
      <c r="B2231"/>
      <c r="C2231"/>
      <c r="D2231" s="877"/>
      <c r="E2231"/>
      <c r="F2231"/>
      <c r="G2231"/>
      <c r="H2231"/>
      <c r="I2231"/>
      <c r="J2231"/>
    </row>
    <row r="2232" spans="1:10">
      <c r="A2232"/>
      <c r="B2232"/>
      <c r="C2232"/>
      <c r="D2232" s="877"/>
      <c r="E2232"/>
      <c r="F2232"/>
      <c r="G2232"/>
      <c r="H2232"/>
      <c r="I2232"/>
      <c r="J2232"/>
    </row>
    <row r="2233" spans="1:10">
      <c r="A2233"/>
      <c r="B2233"/>
      <c r="C2233"/>
      <c r="D2233" s="877"/>
      <c r="E2233"/>
      <c r="F2233"/>
      <c r="G2233"/>
      <c r="H2233"/>
      <c r="I2233"/>
      <c r="J2233"/>
    </row>
    <row r="2234" spans="1:10">
      <c r="A2234"/>
      <c r="B2234"/>
      <c r="C2234"/>
      <c r="D2234" s="877"/>
      <c r="E2234"/>
      <c r="F2234"/>
      <c r="G2234"/>
      <c r="H2234"/>
      <c r="I2234"/>
      <c r="J2234"/>
    </row>
    <row r="2235" spans="1:10">
      <c r="A2235"/>
      <c r="B2235"/>
      <c r="C2235"/>
      <c r="D2235" s="877"/>
      <c r="E2235"/>
      <c r="F2235"/>
      <c r="G2235"/>
      <c r="H2235"/>
      <c r="I2235"/>
      <c r="J2235"/>
    </row>
    <row r="2236" spans="1:10">
      <c r="A2236"/>
      <c r="B2236"/>
      <c r="C2236"/>
      <c r="D2236" s="877"/>
      <c r="E2236"/>
      <c r="F2236"/>
      <c r="G2236"/>
      <c r="H2236"/>
      <c r="I2236"/>
      <c r="J2236"/>
    </row>
    <row r="2237" spans="1:10">
      <c r="A2237"/>
      <c r="B2237"/>
      <c r="C2237"/>
      <c r="D2237" s="877"/>
      <c r="E2237"/>
      <c r="F2237"/>
      <c r="G2237"/>
      <c r="H2237"/>
      <c r="I2237"/>
      <c r="J2237"/>
    </row>
    <row r="2238" spans="1:10">
      <c r="A2238"/>
      <c r="B2238"/>
      <c r="C2238"/>
      <c r="D2238" s="877"/>
      <c r="E2238"/>
      <c r="F2238"/>
      <c r="G2238"/>
      <c r="H2238"/>
      <c r="I2238"/>
      <c r="J2238"/>
    </row>
    <row r="2239" spans="1:10">
      <c r="A2239"/>
      <c r="B2239"/>
      <c r="C2239"/>
      <c r="D2239" s="877"/>
      <c r="E2239"/>
      <c r="F2239"/>
      <c r="G2239"/>
      <c r="H2239"/>
      <c r="I2239"/>
      <c r="J2239"/>
    </row>
    <row r="2240" spans="1:10">
      <c r="A2240"/>
      <c r="B2240"/>
      <c r="C2240"/>
      <c r="D2240" s="877"/>
      <c r="E2240"/>
      <c r="F2240"/>
      <c r="G2240"/>
      <c r="H2240"/>
      <c r="I2240"/>
      <c r="J2240"/>
    </row>
    <row r="2241" spans="1:10">
      <c r="A2241"/>
      <c r="B2241"/>
      <c r="C2241"/>
      <c r="D2241" s="877"/>
      <c r="E2241"/>
      <c r="F2241"/>
      <c r="G2241"/>
      <c r="H2241"/>
      <c r="I2241"/>
      <c r="J2241"/>
    </row>
    <row r="2242" spans="1:10">
      <c r="A2242"/>
      <c r="B2242"/>
      <c r="C2242"/>
      <c r="D2242" s="877"/>
      <c r="E2242"/>
      <c r="F2242"/>
      <c r="G2242"/>
      <c r="H2242"/>
      <c r="I2242"/>
      <c r="J2242"/>
    </row>
    <row r="2243" spans="1:10">
      <c r="A2243"/>
      <c r="B2243"/>
      <c r="C2243"/>
      <c r="D2243" s="877"/>
      <c r="E2243"/>
      <c r="F2243"/>
      <c r="G2243"/>
      <c r="H2243"/>
      <c r="I2243"/>
      <c r="J2243"/>
    </row>
    <row r="2244" spans="1:10">
      <c r="A2244"/>
      <c r="B2244"/>
      <c r="C2244"/>
      <c r="D2244" s="877"/>
      <c r="E2244"/>
      <c r="F2244"/>
      <c r="G2244"/>
      <c r="H2244"/>
      <c r="I2244"/>
      <c r="J2244"/>
    </row>
    <row r="2245" spans="1:10">
      <c r="A2245"/>
      <c r="B2245"/>
      <c r="C2245"/>
      <c r="D2245" s="877"/>
      <c r="E2245"/>
      <c r="F2245"/>
      <c r="G2245"/>
      <c r="H2245"/>
      <c r="I2245"/>
      <c r="J2245"/>
    </row>
    <row r="2246" spans="1:10">
      <c r="A2246"/>
      <c r="B2246"/>
      <c r="C2246"/>
      <c r="D2246" s="877"/>
      <c r="E2246"/>
      <c r="F2246"/>
      <c r="G2246"/>
      <c r="H2246"/>
      <c r="I2246"/>
      <c r="J2246"/>
    </row>
    <row r="2247" spans="1:10">
      <c r="A2247"/>
      <c r="B2247"/>
      <c r="C2247"/>
      <c r="D2247" s="877"/>
      <c r="E2247"/>
      <c r="F2247"/>
      <c r="G2247"/>
      <c r="H2247"/>
      <c r="I2247"/>
      <c r="J2247"/>
    </row>
    <row r="2248" spans="1:10">
      <c r="A2248"/>
      <c r="B2248"/>
      <c r="C2248"/>
      <c r="D2248" s="877"/>
      <c r="E2248"/>
      <c r="F2248"/>
      <c r="G2248"/>
      <c r="H2248"/>
      <c r="I2248"/>
      <c r="J2248"/>
    </row>
    <row r="2249" spans="1:10">
      <c r="A2249"/>
      <c r="B2249"/>
      <c r="C2249"/>
      <c r="D2249" s="877"/>
      <c r="E2249"/>
      <c r="F2249"/>
      <c r="G2249"/>
      <c r="H2249"/>
      <c r="I2249"/>
      <c r="J2249"/>
    </row>
    <row r="2250" spans="1:10">
      <c r="A2250"/>
      <c r="B2250"/>
      <c r="C2250"/>
      <c r="D2250" s="877"/>
      <c r="E2250"/>
      <c r="F2250"/>
      <c r="G2250"/>
      <c r="H2250"/>
      <c r="I2250"/>
      <c r="J2250"/>
    </row>
    <row r="2251" spans="1:10">
      <c r="A2251"/>
      <c r="B2251"/>
      <c r="C2251"/>
      <c r="D2251" s="877"/>
      <c r="E2251"/>
      <c r="F2251"/>
      <c r="G2251"/>
      <c r="H2251"/>
      <c r="I2251"/>
      <c r="J2251"/>
    </row>
    <row r="2252" spans="1:10">
      <c r="A2252"/>
      <c r="B2252"/>
      <c r="C2252"/>
      <c r="D2252" s="877"/>
      <c r="E2252"/>
      <c r="F2252"/>
      <c r="G2252"/>
      <c r="H2252"/>
      <c r="I2252"/>
      <c r="J2252"/>
    </row>
    <row r="2253" spans="1:10">
      <c r="A2253"/>
      <c r="B2253"/>
      <c r="C2253"/>
      <c r="D2253" s="877"/>
      <c r="E2253"/>
      <c r="F2253"/>
      <c r="G2253"/>
      <c r="H2253"/>
      <c r="I2253"/>
      <c r="J2253"/>
    </row>
    <row r="2254" spans="1:10">
      <c r="A2254"/>
      <c r="B2254"/>
      <c r="C2254"/>
      <c r="D2254" s="877"/>
      <c r="E2254"/>
      <c r="F2254"/>
      <c r="G2254"/>
      <c r="H2254"/>
      <c r="I2254"/>
      <c r="J2254"/>
    </row>
    <row r="2255" spans="1:10">
      <c r="A2255"/>
      <c r="B2255"/>
      <c r="C2255"/>
      <c r="D2255" s="877"/>
      <c r="E2255"/>
      <c r="F2255"/>
      <c r="G2255"/>
      <c r="H2255"/>
      <c r="I2255"/>
      <c r="J2255"/>
    </row>
    <row r="2256" spans="1:10">
      <c r="A2256"/>
      <c r="B2256"/>
      <c r="C2256"/>
      <c r="D2256" s="877"/>
      <c r="E2256"/>
      <c r="F2256"/>
      <c r="G2256"/>
      <c r="H2256"/>
      <c r="I2256"/>
      <c r="J2256"/>
    </row>
    <row r="2257" spans="1:10">
      <c r="A2257"/>
      <c r="B2257"/>
      <c r="C2257"/>
      <c r="D2257" s="877"/>
      <c r="E2257"/>
      <c r="F2257"/>
      <c r="G2257"/>
      <c r="H2257"/>
      <c r="I2257"/>
      <c r="J2257"/>
    </row>
    <row r="2258" spans="1:10">
      <c r="A2258"/>
      <c r="B2258"/>
      <c r="C2258"/>
      <c r="D2258" s="877"/>
      <c r="E2258"/>
      <c r="F2258"/>
      <c r="G2258"/>
      <c r="H2258"/>
      <c r="I2258"/>
      <c r="J2258"/>
    </row>
    <row r="2259" spans="1:10">
      <c r="A2259"/>
      <c r="B2259"/>
      <c r="C2259"/>
      <c r="D2259" s="877"/>
      <c r="E2259"/>
      <c r="F2259"/>
      <c r="G2259"/>
      <c r="H2259"/>
      <c r="I2259"/>
      <c r="J2259"/>
    </row>
    <row r="2260" spans="1:10">
      <c r="A2260"/>
      <c r="B2260"/>
      <c r="C2260"/>
      <c r="D2260" s="877"/>
      <c r="E2260"/>
      <c r="F2260"/>
      <c r="G2260"/>
      <c r="H2260"/>
      <c r="I2260"/>
      <c r="J2260"/>
    </row>
    <row r="2261" spans="1:10">
      <c r="A2261"/>
      <c r="B2261"/>
      <c r="C2261"/>
      <c r="D2261" s="877"/>
      <c r="E2261"/>
      <c r="F2261"/>
      <c r="G2261"/>
      <c r="H2261"/>
      <c r="I2261"/>
      <c r="J2261"/>
    </row>
    <row r="2262" spans="1:10">
      <c r="A2262"/>
      <c r="B2262"/>
      <c r="C2262"/>
      <c r="D2262" s="877"/>
      <c r="E2262"/>
      <c r="F2262"/>
      <c r="G2262"/>
      <c r="H2262"/>
      <c r="I2262"/>
      <c r="J2262"/>
    </row>
    <row r="2263" spans="1:10">
      <c r="A2263"/>
      <c r="B2263"/>
      <c r="C2263"/>
      <c r="D2263" s="877"/>
      <c r="E2263"/>
      <c r="F2263"/>
      <c r="G2263"/>
      <c r="H2263"/>
      <c r="I2263"/>
      <c r="J2263"/>
    </row>
    <row r="2264" spans="1:10">
      <c r="A2264"/>
      <c r="B2264"/>
      <c r="C2264"/>
      <c r="D2264" s="877"/>
      <c r="E2264"/>
      <c r="F2264"/>
      <c r="G2264"/>
      <c r="H2264"/>
      <c r="I2264"/>
      <c r="J2264"/>
    </row>
    <row r="2265" spans="1:10">
      <c r="A2265"/>
      <c r="B2265"/>
      <c r="C2265"/>
      <c r="D2265" s="877"/>
      <c r="E2265"/>
      <c r="F2265"/>
      <c r="G2265"/>
      <c r="H2265"/>
      <c r="I2265"/>
      <c r="J2265"/>
    </row>
    <row r="2266" spans="1:10">
      <c r="A2266"/>
      <c r="B2266"/>
      <c r="C2266"/>
      <c r="D2266" s="877"/>
      <c r="E2266"/>
      <c r="F2266"/>
      <c r="G2266"/>
      <c r="H2266"/>
      <c r="I2266"/>
      <c r="J2266"/>
    </row>
    <row r="2267" spans="1:10">
      <c r="A2267"/>
      <c r="B2267"/>
      <c r="C2267"/>
      <c r="D2267" s="877"/>
      <c r="E2267"/>
      <c r="F2267"/>
      <c r="G2267"/>
      <c r="H2267"/>
      <c r="I2267"/>
      <c r="J2267"/>
    </row>
    <row r="2268" spans="1:10">
      <c r="A2268"/>
      <c r="B2268"/>
      <c r="C2268"/>
      <c r="D2268" s="877"/>
      <c r="E2268"/>
      <c r="F2268"/>
      <c r="G2268"/>
      <c r="H2268"/>
      <c r="I2268"/>
      <c r="J2268"/>
    </row>
    <row r="2269" spans="1:10">
      <c r="A2269"/>
      <c r="B2269"/>
      <c r="C2269"/>
      <c r="D2269" s="877"/>
      <c r="E2269"/>
      <c r="F2269"/>
      <c r="G2269"/>
      <c r="H2269"/>
      <c r="I2269"/>
      <c r="J2269"/>
    </row>
    <row r="2270" spans="1:10">
      <c r="A2270"/>
      <c r="B2270"/>
      <c r="C2270"/>
      <c r="D2270" s="877"/>
      <c r="E2270"/>
      <c r="F2270"/>
      <c r="G2270"/>
      <c r="H2270"/>
      <c r="I2270"/>
      <c r="J2270"/>
    </row>
    <row r="2271" spans="1:10">
      <c r="A2271"/>
      <c r="B2271"/>
      <c r="C2271"/>
      <c r="D2271" s="877"/>
      <c r="E2271"/>
      <c r="F2271"/>
      <c r="G2271"/>
      <c r="H2271"/>
      <c r="I2271"/>
      <c r="J2271"/>
    </row>
    <row r="2272" spans="1:10">
      <c r="A2272"/>
      <c r="B2272"/>
      <c r="C2272"/>
      <c r="D2272" s="877"/>
      <c r="E2272"/>
      <c r="F2272"/>
      <c r="G2272"/>
      <c r="H2272"/>
      <c r="I2272"/>
      <c r="J2272"/>
    </row>
    <row r="2273" spans="1:10">
      <c r="A2273"/>
      <c r="B2273"/>
      <c r="C2273"/>
      <c r="D2273" s="877"/>
      <c r="E2273"/>
      <c r="F2273"/>
      <c r="G2273"/>
      <c r="H2273"/>
      <c r="I2273"/>
      <c r="J2273"/>
    </row>
    <row r="2274" spans="1:10">
      <c r="A2274"/>
      <c r="B2274"/>
      <c r="C2274"/>
      <c r="D2274" s="877"/>
      <c r="E2274"/>
      <c r="F2274"/>
      <c r="G2274"/>
      <c r="H2274"/>
      <c r="I2274"/>
      <c r="J2274"/>
    </row>
    <row r="2275" spans="1:10">
      <c r="A2275"/>
      <c r="B2275"/>
      <c r="C2275"/>
      <c r="D2275" s="877"/>
      <c r="E2275"/>
      <c r="F2275"/>
      <c r="G2275"/>
      <c r="H2275"/>
      <c r="I2275"/>
      <c r="J2275"/>
    </row>
    <row r="2276" spans="1:10">
      <c r="A2276"/>
      <c r="B2276"/>
      <c r="C2276"/>
      <c r="D2276" s="877"/>
      <c r="E2276"/>
      <c r="F2276"/>
      <c r="G2276"/>
      <c r="H2276"/>
      <c r="I2276"/>
      <c r="J2276"/>
    </row>
    <row r="2277" spans="1:10">
      <c r="A2277"/>
      <c r="B2277"/>
      <c r="C2277"/>
      <c r="D2277" s="877"/>
      <c r="E2277"/>
      <c r="F2277"/>
      <c r="G2277"/>
      <c r="H2277"/>
      <c r="I2277"/>
      <c r="J2277"/>
    </row>
    <row r="2278" spans="1:10">
      <c r="A2278"/>
      <c r="B2278"/>
      <c r="C2278"/>
      <c r="D2278" s="877"/>
      <c r="E2278"/>
      <c r="F2278"/>
      <c r="G2278"/>
      <c r="H2278"/>
      <c r="I2278"/>
      <c r="J2278"/>
    </row>
    <row r="2279" spans="1:10">
      <c r="A2279"/>
      <c r="B2279"/>
      <c r="C2279"/>
      <c r="D2279" s="877"/>
      <c r="E2279"/>
      <c r="F2279"/>
      <c r="G2279"/>
      <c r="H2279"/>
      <c r="I2279"/>
      <c r="J2279"/>
    </row>
    <row r="2280" spans="1:10">
      <c r="A2280"/>
      <c r="B2280"/>
      <c r="C2280"/>
      <c r="D2280" s="877"/>
      <c r="E2280"/>
      <c r="F2280"/>
      <c r="G2280"/>
      <c r="H2280"/>
      <c r="I2280"/>
      <c r="J2280"/>
    </row>
    <row r="2281" spans="1:10">
      <c r="A2281"/>
      <c r="B2281"/>
      <c r="C2281"/>
      <c r="D2281" s="877"/>
      <c r="E2281"/>
      <c r="F2281"/>
      <c r="G2281"/>
      <c r="H2281"/>
      <c r="I2281"/>
      <c r="J2281"/>
    </row>
    <row r="2282" spans="1:10">
      <c r="A2282"/>
      <c r="B2282"/>
      <c r="C2282"/>
      <c r="D2282" s="877"/>
      <c r="E2282"/>
      <c r="F2282"/>
      <c r="G2282"/>
      <c r="H2282"/>
      <c r="I2282"/>
      <c r="J2282"/>
    </row>
    <row r="2283" spans="1:10">
      <c r="A2283"/>
      <c r="B2283"/>
      <c r="C2283"/>
      <c r="D2283" s="877"/>
      <c r="E2283"/>
      <c r="F2283"/>
      <c r="G2283"/>
      <c r="H2283"/>
      <c r="I2283"/>
      <c r="J2283"/>
    </row>
    <row r="2284" spans="1:10">
      <c r="A2284"/>
      <c r="B2284"/>
      <c r="C2284"/>
      <c r="D2284" s="877"/>
      <c r="E2284"/>
      <c r="F2284"/>
      <c r="G2284"/>
      <c r="H2284"/>
      <c r="I2284"/>
      <c r="J2284"/>
    </row>
    <row r="2285" spans="1:10">
      <c r="A2285"/>
      <c r="B2285"/>
      <c r="C2285"/>
      <c r="D2285" s="877"/>
      <c r="E2285"/>
      <c r="F2285"/>
      <c r="G2285"/>
      <c r="H2285"/>
      <c r="I2285"/>
      <c r="J2285"/>
    </row>
    <row r="2286" spans="1:10">
      <c r="A2286"/>
      <c r="B2286"/>
      <c r="C2286"/>
      <c r="D2286" s="877"/>
      <c r="E2286"/>
      <c r="F2286"/>
      <c r="G2286"/>
      <c r="H2286"/>
      <c r="I2286"/>
      <c r="J2286"/>
    </row>
    <row r="2287" spans="1:10">
      <c r="A2287"/>
      <c r="B2287"/>
      <c r="C2287"/>
      <c r="D2287" s="877"/>
      <c r="E2287"/>
      <c r="F2287"/>
      <c r="G2287"/>
      <c r="H2287"/>
      <c r="I2287"/>
      <c r="J2287"/>
    </row>
    <row r="2288" spans="1:10">
      <c r="A2288"/>
      <c r="B2288"/>
      <c r="C2288"/>
      <c r="D2288" s="877"/>
      <c r="E2288"/>
      <c r="F2288"/>
      <c r="G2288"/>
      <c r="H2288"/>
      <c r="I2288"/>
      <c r="J2288"/>
    </row>
    <row r="2289" spans="1:10">
      <c r="A2289"/>
      <c r="B2289"/>
      <c r="C2289"/>
      <c r="D2289" s="877"/>
      <c r="E2289"/>
      <c r="F2289"/>
      <c r="G2289"/>
      <c r="H2289"/>
      <c r="I2289"/>
      <c r="J2289"/>
    </row>
    <row r="2290" spans="1:10">
      <c r="A2290"/>
      <c r="B2290"/>
      <c r="C2290"/>
      <c r="D2290" s="877"/>
      <c r="E2290"/>
      <c r="F2290"/>
      <c r="G2290"/>
      <c r="H2290"/>
      <c r="I2290"/>
      <c r="J2290"/>
    </row>
    <row r="2291" spans="1:10">
      <c r="A2291"/>
      <c r="B2291"/>
      <c r="C2291"/>
      <c r="D2291" s="877"/>
      <c r="E2291"/>
      <c r="F2291"/>
      <c r="G2291"/>
      <c r="H2291"/>
      <c r="I2291"/>
      <c r="J2291"/>
    </row>
    <row r="2292" spans="1:10">
      <c r="A2292"/>
      <c r="B2292"/>
      <c r="C2292"/>
      <c r="D2292" s="877"/>
      <c r="E2292"/>
      <c r="F2292"/>
      <c r="G2292"/>
      <c r="H2292"/>
      <c r="I2292"/>
      <c r="J2292"/>
    </row>
    <row r="2293" spans="1:10">
      <c r="A2293"/>
      <c r="B2293"/>
      <c r="C2293"/>
      <c r="D2293" s="877"/>
      <c r="E2293"/>
      <c r="F2293"/>
      <c r="G2293"/>
      <c r="H2293"/>
      <c r="I2293"/>
      <c r="J2293"/>
    </row>
    <row r="2294" spans="1:10">
      <c r="A2294"/>
      <c r="B2294"/>
      <c r="C2294"/>
      <c r="D2294" s="877"/>
      <c r="E2294"/>
      <c r="F2294"/>
      <c r="G2294"/>
      <c r="H2294"/>
      <c r="I2294"/>
      <c r="J2294"/>
    </row>
    <row r="2295" spans="1:10">
      <c r="A2295"/>
      <c r="B2295"/>
      <c r="C2295"/>
      <c r="D2295" s="877"/>
      <c r="E2295"/>
      <c r="F2295"/>
      <c r="G2295"/>
      <c r="H2295"/>
      <c r="I2295"/>
      <c r="J2295"/>
    </row>
    <row r="2296" spans="1:10">
      <c r="A2296"/>
      <c r="B2296"/>
      <c r="C2296"/>
      <c r="D2296" s="877"/>
      <c r="E2296"/>
      <c r="F2296"/>
      <c r="G2296"/>
      <c r="H2296"/>
      <c r="I2296"/>
      <c r="J2296"/>
    </row>
    <row r="2297" spans="1:10">
      <c r="A2297"/>
      <c r="B2297"/>
      <c r="C2297"/>
      <c r="D2297" s="877"/>
      <c r="E2297"/>
      <c r="F2297"/>
      <c r="G2297"/>
      <c r="H2297"/>
      <c r="I2297"/>
      <c r="J2297"/>
    </row>
    <row r="2298" spans="1:10">
      <c r="A2298"/>
      <c r="B2298"/>
      <c r="C2298"/>
      <c r="D2298" s="877"/>
      <c r="E2298"/>
      <c r="F2298"/>
      <c r="G2298"/>
      <c r="H2298"/>
      <c r="I2298"/>
      <c r="J2298"/>
    </row>
    <row r="2299" spans="1:10">
      <c r="A2299"/>
      <c r="B2299"/>
      <c r="C2299"/>
      <c r="D2299" s="877"/>
      <c r="E2299"/>
      <c r="F2299"/>
      <c r="G2299"/>
      <c r="H2299"/>
      <c r="I2299"/>
      <c r="J2299"/>
    </row>
    <row r="2300" spans="1:10">
      <c r="A2300"/>
      <c r="B2300"/>
      <c r="C2300"/>
      <c r="D2300" s="877"/>
      <c r="E2300"/>
      <c r="F2300"/>
      <c r="G2300"/>
      <c r="H2300"/>
      <c r="I2300"/>
      <c r="J2300"/>
    </row>
    <row r="2301" spans="1:10">
      <c r="A2301"/>
      <c r="B2301"/>
      <c r="C2301"/>
      <c r="D2301" s="877"/>
      <c r="E2301"/>
      <c r="F2301"/>
      <c r="G2301"/>
      <c r="H2301"/>
      <c r="I2301"/>
      <c r="J2301"/>
    </row>
    <row r="2302" spans="1:10">
      <c r="A2302"/>
      <c r="B2302"/>
      <c r="C2302"/>
      <c r="D2302" s="877"/>
      <c r="E2302"/>
      <c r="F2302"/>
      <c r="G2302"/>
      <c r="H2302"/>
      <c r="I2302"/>
      <c r="J2302"/>
    </row>
    <row r="2303" spans="1:10">
      <c r="A2303"/>
      <c r="B2303"/>
      <c r="C2303"/>
      <c r="D2303" s="877"/>
      <c r="E2303"/>
      <c r="F2303"/>
      <c r="G2303"/>
      <c r="H2303"/>
      <c r="I2303"/>
      <c r="J2303"/>
    </row>
    <row r="2304" spans="1:10">
      <c r="A2304"/>
      <c r="B2304"/>
      <c r="C2304"/>
      <c r="D2304" s="877"/>
      <c r="E2304"/>
      <c r="F2304"/>
      <c r="G2304"/>
      <c r="H2304"/>
      <c r="I2304"/>
      <c r="J2304"/>
    </row>
    <row r="2305" spans="1:10">
      <c r="A2305"/>
      <c r="B2305"/>
      <c r="C2305"/>
      <c r="D2305" s="877"/>
      <c r="E2305"/>
      <c r="F2305"/>
      <c r="G2305"/>
      <c r="H2305"/>
      <c r="I2305"/>
      <c r="J2305"/>
    </row>
    <row r="2306" spans="1:10">
      <c r="A2306"/>
      <c r="B2306"/>
      <c r="C2306"/>
      <c r="D2306" s="877"/>
      <c r="E2306"/>
      <c r="F2306"/>
      <c r="G2306"/>
      <c r="H2306"/>
      <c r="I2306"/>
      <c r="J2306"/>
    </row>
    <row r="2307" spans="1:10">
      <c r="A2307"/>
      <c r="B2307"/>
      <c r="C2307"/>
      <c r="D2307" s="877"/>
      <c r="E2307"/>
      <c r="F2307"/>
      <c r="G2307"/>
      <c r="H2307"/>
      <c r="I2307"/>
      <c r="J2307"/>
    </row>
    <row r="2308" spans="1:10">
      <c r="A2308"/>
      <c r="B2308"/>
      <c r="C2308"/>
      <c r="D2308" s="877"/>
      <c r="E2308"/>
      <c r="F2308"/>
      <c r="G2308"/>
      <c r="H2308"/>
      <c r="I2308"/>
      <c r="J2308"/>
    </row>
    <row r="2309" spans="1:10">
      <c r="A2309"/>
      <c r="B2309"/>
      <c r="C2309"/>
      <c r="D2309" s="877"/>
      <c r="E2309"/>
      <c r="F2309"/>
      <c r="G2309"/>
      <c r="H2309"/>
      <c r="I2309"/>
      <c r="J2309"/>
    </row>
    <row r="2310" spans="1:10">
      <c r="A2310"/>
      <c r="B2310"/>
      <c r="C2310"/>
      <c r="D2310" s="877"/>
      <c r="E2310"/>
      <c r="F2310"/>
      <c r="G2310"/>
      <c r="H2310"/>
      <c r="I2310"/>
      <c r="J2310"/>
    </row>
    <row r="2311" spans="1:10">
      <c r="A2311"/>
      <c r="B2311"/>
      <c r="C2311"/>
      <c r="D2311" s="877"/>
      <c r="E2311"/>
      <c r="F2311"/>
      <c r="G2311"/>
      <c r="H2311"/>
      <c r="I2311"/>
      <c r="J2311"/>
    </row>
    <row r="2312" spans="1:10">
      <c r="A2312"/>
      <c r="B2312"/>
      <c r="C2312"/>
      <c r="D2312" s="877"/>
      <c r="E2312"/>
      <c r="F2312"/>
      <c r="G2312"/>
      <c r="H2312"/>
      <c r="I2312"/>
      <c r="J2312"/>
    </row>
    <row r="2313" spans="1:10">
      <c r="A2313"/>
      <c r="B2313"/>
      <c r="C2313"/>
      <c r="D2313" s="877"/>
      <c r="E2313"/>
      <c r="F2313"/>
      <c r="G2313"/>
      <c r="H2313"/>
      <c r="I2313"/>
      <c r="J2313"/>
    </row>
    <row r="2314" spans="1:10">
      <c r="A2314"/>
      <c r="B2314"/>
      <c r="C2314"/>
      <c r="D2314" s="877"/>
      <c r="E2314"/>
      <c r="F2314"/>
      <c r="G2314"/>
      <c r="H2314"/>
      <c r="I2314"/>
      <c r="J2314"/>
    </row>
    <row r="2315" spans="1:10">
      <c r="A2315"/>
      <c r="B2315"/>
      <c r="C2315"/>
      <c r="D2315" s="877"/>
      <c r="E2315"/>
      <c r="F2315"/>
      <c r="G2315"/>
      <c r="H2315"/>
      <c r="I2315"/>
      <c r="J2315"/>
    </row>
    <row r="2316" spans="1:10">
      <c r="A2316"/>
      <c r="B2316"/>
      <c r="C2316"/>
      <c r="D2316" s="877"/>
      <c r="E2316"/>
      <c r="F2316"/>
      <c r="G2316"/>
      <c r="H2316"/>
      <c r="I2316"/>
      <c r="J2316"/>
    </row>
    <row r="2317" spans="1:10">
      <c r="A2317"/>
      <c r="B2317"/>
      <c r="C2317"/>
      <c r="D2317" s="877"/>
      <c r="E2317"/>
      <c r="F2317"/>
      <c r="G2317"/>
      <c r="H2317"/>
      <c r="I2317"/>
      <c r="J2317"/>
    </row>
    <row r="2318" spans="1:10">
      <c r="A2318"/>
      <c r="B2318"/>
      <c r="C2318"/>
      <c r="D2318" s="877"/>
      <c r="E2318"/>
      <c r="F2318"/>
      <c r="G2318"/>
      <c r="H2318"/>
      <c r="I2318"/>
      <c r="J2318"/>
    </row>
    <row r="2319" spans="1:10">
      <c r="A2319"/>
      <c r="B2319"/>
      <c r="C2319"/>
      <c r="D2319" s="877"/>
      <c r="E2319"/>
      <c r="F2319"/>
      <c r="G2319"/>
      <c r="H2319"/>
      <c r="I2319"/>
      <c r="J2319"/>
    </row>
    <row r="2320" spans="1:10">
      <c r="A2320"/>
      <c r="B2320"/>
      <c r="C2320"/>
      <c r="D2320" s="877"/>
      <c r="E2320"/>
      <c r="F2320"/>
      <c r="G2320"/>
      <c r="H2320"/>
      <c r="I2320"/>
      <c r="J2320"/>
    </row>
    <row r="2321" spans="1:10">
      <c r="A2321"/>
      <c r="B2321"/>
      <c r="C2321"/>
      <c r="D2321" s="877"/>
      <c r="E2321"/>
      <c r="F2321"/>
      <c r="G2321"/>
      <c r="H2321"/>
      <c r="I2321"/>
      <c r="J2321"/>
    </row>
    <row r="2322" spans="1:10">
      <c r="A2322"/>
      <c r="B2322"/>
      <c r="C2322"/>
      <c r="D2322" s="877"/>
      <c r="E2322"/>
      <c r="F2322"/>
      <c r="G2322"/>
      <c r="H2322"/>
      <c r="I2322"/>
      <c r="J2322"/>
    </row>
    <row r="2323" spans="1:10">
      <c r="A2323"/>
      <c r="B2323"/>
      <c r="C2323"/>
      <c r="D2323" s="877"/>
      <c r="E2323"/>
      <c r="F2323"/>
      <c r="G2323"/>
      <c r="H2323"/>
      <c r="I2323"/>
      <c r="J2323"/>
    </row>
    <row r="2324" spans="1:10">
      <c r="A2324"/>
      <c r="B2324"/>
      <c r="C2324"/>
      <c r="D2324" s="877"/>
      <c r="E2324"/>
      <c r="F2324"/>
      <c r="G2324"/>
      <c r="H2324"/>
      <c r="I2324"/>
      <c r="J2324"/>
    </row>
    <row r="2325" spans="1:10">
      <c r="A2325"/>
      <c r="B2325"/>
      <c r="C2325"/>
      <c r="D2325" s="877"/>
      <c r="E2325"/>
      <c r="F2325"/>
      <c r="G2325"/>
      <c r="H2325"/>
      <c r="I2325"/>
      <c r="J2325"/>
    </row>
    <row r="2326" spans="1:10">
      <c r="A2326"/>
      <c r="B2326"/>
      <c r="C2326"/>
      <c r="D2326" s="877"/>
      <c r="E2326"/>
      <c r="F2326"/>
      <c r="G2326"/>
      <c r="H2326"/>
      <c r="I2326"/>
      <c r="J2326"/>
    </row>
    <row r="2327" spans="1:10">
      <c r="A2327"/>
      <c r="B2327"/>
      <c r="C2327"/>
      <c r="D2327" s="877"/>
      <c r="E2327"/>
      <c r="F2327"/>
      <c r="G2327"/>
      <c r="H2327"/>
      <c r="I2327"/>
      <c r="J2327"/>
    </row>
    <row r="2328" spans="1:10">
      <c r="A2328"/>
      <c r="B2328"/>
      <c r="C2328"/>
      <c r="D2328" s="877"/>
      <c r="E2328"/>
      <c r="F2328"/>
      <c r="G2328"/>
      <c r="H2328"/>
      <c r="I2328"/>
      <c r="J2328"/>
    </row>
    <row r="2329" spans="1:10">
      <c r="A2329"/>
      <c r="B2329"/>
      <c r="C2329"/>
      <c r="D2329" s="877"/>
      <c r="E2329"/>
      <c r="F2329"/>
      <c r="G2329"/>
      <c r="H2329"/>
      <c r="I2329"/>
      <c r="J2329"/>
    </row>
    <row r="2330" spans="1:10">
      <c r="A2330"/>
      <c r="B2330"/>
      <c r="C2330"/>
      <c r="D2330" s="877"/>
      <c r="E2330"/>
      <c r="F2330"/>
      <c r="G2330"/>
      <c r="H2330"/>
      <c r="I2330"/>
      <c r="J2330"/>
    </row>
    <row r="2331" spans="1:10">
      <c r="A2331"/>
      <c r="B2331"/>
      <c r="C2331"/>
      <c r="D2331" s="877"/>
      <c r="E2331"/>
      <c r="F2331"/>
      <c r="G2331"/>
      <c r="H2331"/>
      <c r="I2331"/>
      <c r="J2331"/>
    </row>
    <row r="2332" spans="1:10">
      <c r="A2332"/>
      <c r="B2332"/>
      <c r="C2332"/>
      <c r="D2332" s="877"/>
      <c r="E2332"/>
      <c r="F2332"/>
      <c r="G2332"/>
      <c r="H2332"/>
      <c r="I2332"/>
      <c r="J2332"/>
    </row>
    <row r="2333" spans="1:10">
      <c r="A2333"/>
      <c r="B2333"/>
      <c r="C2333"/>
      <c r="D2333" s="877"/>
      <c r="E2333"/>
      <c r="F2333"/>
      <c r="G2333"/>
      <c r="H2333"/>
      <c r="I2333"/>
      <c r="J2333"/>
    </row>
    <row r="2334" spans="1:10">
      <c r="A2334"/>
      <c r="B2334"/>
      <c r="C2334"/>
      <c r="D2334" s="877"/>
      <c r="E2334"/>
      <c r="F2334"/>
      <c r="G2334"/>
      <c r="H2334"/>
      <c r="I2334"/>
      <c r="J2334"/>
    </row>
    <row r="2335" spans="1:10">
      <c r="A2335"/>
      <c r="B2335"/>
      <c r="C2335"/>
      <c r="D2335" s="877"/>
      <c r="E2335"/>
      <c r="F2335"/>
      <c r="G2335"/>
      <c r="H2335"/>
      <c r="I2335"/>
      <c r="J2335"/>
    </row>
    <row r="2336" spans="1:10">
      <c r="A2336"/>
      <c r="B2336"/>
      <c r="C2336"/>
      <c r="D2336" s="877"/>
      <c r="E2336"/>
      <c r="F2336"/>
      <c r="G2336"/>
      <c r="H2336"/>
      <c r="I2336"/>
      <c r="J2336"/>
    </row>
    <row r="2337" spans="1:10">
      <c r="A2337"/>
      <c r="B2337"/>
      <c r="C2337"/>
      <c r="D2337" s="877"/>
      <c r="E2337"/>
      <c r="F2337"/>
      <c r="G2337"/>
      <c r="H2337"/>
      <c r="I2337"/>
      <c r="J2337"/>
    </row>
    <row r="2338" spans="1:10">
      <c r="A2338"/>
      <c r="B2338"/>
      <c r="C2338"/>
      <c r="D2338" s="877"/>
      <c r="E2338"/>
      <c r="F2338"/>
      <c r="G2338"/>
      <c r="H2338"/>
      <c r="I2338"/>
      <c r="J2338"/>
    </row>
    <row r="2339" spans="1:10">
      <c r="A2339"/>
      <c r="B2339"/>
      <c r="C2339"/>
      <c r="D2339" s="877"/>
      <c r="E2339"/>
      <c r="F2339"/>
      <c r="G2339"/>
      <c r="H2339"/>
      <c r="I2339"/>
      <c r="J2339"/>
    </row>
    <row r="2340" spans="1:10">
      <c r="A2340"/>
      <c r="B2340"/>
      <c r="C2340"/>
      <c r="D2340" s="877"/>
      <c r="E2340"/>
      <c r="F2340"/>
      <c r="G2340"/>
      <c r="H2340"/>
      <c r="I2340"/>
      <c r="J2340"/>
    </row>
    <row r="2341" spans="1:10">
      <c r="A2341"/>
      <c r="B2341"/>
      <c r="C2341"/>
      <c r="D2341" s="877"/>
      <c r="E2341"/>
      <c r="F2341"/>
      <c r="G2341"/>
      <c r="H2341"/>
      <c r="I2341"/>
      <c r="J2341"/>
    </row>
    <row r="2342" spans="1:10">
      <c r="A2342"/>
      <c r="B2342"/>
      <c r="C2342"/>
      <c r="D2342" s="877"/>
      <c r="E2342"/>
      <c r="F2342"/>
      <c r="G2342"/>
      <c r="H2342"/>
      <c r="I2342"/>
      <c r="J2342"/>
    </row>
    <row r="2343" spans="1:10">
      <c r="A2343"/>
      <c r="B2343"/>
      <c r="C2343"/>
      <c r="D2343" s="877"/>
      <c r="E2343"/>
      <c r="F2343"/>
      <c r="G2343"/>
      <c r="H2343"/>
      <c r="I2343"/>
      <c r="J2343"/>
    </row>
    <row r="2344" spans="1:10">
      <c r="A2344"/>
      <c r="B2344"/>
      <c r="C2344"/>
      <c r="D2344" s="877"/>
      <c r="E2344"/>
      <c r="F2344"/>
      <c r="G2344"/>
      <c r="H2344"/>
      <c r="I2344"/>
      <c r="J2344"/>
    </row>
    <row r="2345" spans="1:10">
      <c r="A2345"/>
      <c r="B2345"/>
      <c r="C2345"/>
      <c r="D2345" s="877"/>
      <c r="E2345"/>
      <c r="F2345"/>
      <c r="G2345"/>
      <c r="H2345"/>
      <c r="I2345"/>
      <c r="J2345"/>
    </row>
    <row r="2346" spans="1:10">
      <c r="A2346"/>
      <c r="B2346"/>
      <c r="C2346"/>
      <c r="D2346" s="877"/>
      <c r="E2346"/>
      <c r="F2346"/>
      <c r="G2346"/>
      <c r="H2346"/>
      <c r="I2346"/>
      <c r="J2346"/>
    </row>
    <row r="2347" spans="1:10">
      <c r="A2347"/>
      <c r="B2347"/>
      <c r="C2347"/>
      <c r="D2347" s="877"/>
      <c r="E2347"/>
      <c r="F2347"/>
      <c r="G2347"/>
      <c r="H2347"/>
      <c r="I2347"/>
      <c r="J2347"/>
    </row>
    <row r="2348" spans="1:10">
      <c r="A2348"/>
      <c r="B2348"/>
      <c r="C2348"/>
      <c r="D2348" s="877"/>
      <c r="E2348"/>
      <c r="F2348"/>
      <c r="G2348"/>
      <c r="H2348"/>
      <c r="I2348"/>
      <c r="J2348"/>
    </row>
    <row r="2349" spans="1:10">
      <c r="A2349"/>
      <c r="B2349"/>
      <c r="C2349"/>
      <c r="D2349" s="877"/>
      <c r="E2349"/>
      <c r="F2349"/>
      <c r="G2349"/>
      <c r="H2349"/>
      <c r="I2349"/>
      <c r="J2349"/>
    </row>
    <row r="2350" spans="1:10">
      <c r="A2350"/>
      <c r="B2350"/>
      <c r="C2350"/>
      <c r="D2350" s="877"/>
      <c r="E2350"/>
      <c r="F2350"/>
      <c r="G2350"/>
      <c r="H2350"/>
      <c r="I2350"/>
      <c r="J2350"/>
    </row>
    <row r="2351" spans="1:10">
      <c r="A2351"/>
      <c r="B2351"/>
      <c r="C2351"/>
      <c r="D2351" s="877"/>
      <c r="E2351"/>
      <c r="F2351"/>
      <c r="G2351"/>
      <c r="H2351"/>
      <c r="I2351"/>
      <c r="J2351"/>
    </row>
    <row r="2352" spans="1:10">
      <c r="A2352"/>
      <c r="B2352"/>
      <c r="C2352"/>
      <c r="D2352" s="877"/>
      <c r="E2352"/>
      <c r="F2352"/>
      <c r="G2352"/>
      <c r="H2352"/>
      <c r="I2352"/>
      <c r="J2352"/>
    </row>
    <row r="2353" spans="1:10">
      <c r="A2353"/>
      <c r="B2353"/>
      <c r="C2353"/>
      <c r="D2353" s="877"/>
      <c r="E2353"/>
      <c r="F2353"/>
      <c r="G2353"/>
      <c r="H2353"/>
      <c r="I2353"/>
      <c r="J2353"/>
    </row>
    <row r="2354" spans="1:10">
      <c r="A2354"/>
      <c r="B2354"/>
      <c r="C2354"/>
      <c r="D2354" s="877"/>
      <c r="E2354"/>
      <c r="F2354"/>
      <c r="G2354"/>
      <c r="H2354"/>
      <c r="I2354"/>
      <c r="J2354"/>
    </row>
    <row r="2355" spans="1:10">
      <c r="A2355"/>
      <c r="B2355"/>
      <c r="C2355"/>
      <c r="D2355" s="877"/>
      <c r="E2355"/>
      <c r="F2355"/>
      <c r="G2355"/>
      <c r="H2355"/>
      <c r="I2355"/>
      <c r="J2355"/>
    </row>
    <row r="2356" spans="1:10">
      <c r="A2356"/>
      <c r="B2356"/>
      <c r="C2356"/>
      <c r="D2356" s="877"/>
      <c r="E2356"/>
      <c r="F2356"/>
      <c r="G2356"/>
      <c r="H2356"/>
      <c r="I2356"/>
      <c r="J2356"/>
    </row>
    <row r="2357" spans="1:10">
      <c r="A2357"/>
      <c r="B2357"/>
      <c r="C2357"/>
      <c r="D2357" s="877"/>
      <c r="E2357"/>
      <c r="F2357"/>
      <c r="G2357"/>
      <c r="H2357"/>
      <c r="I2357"/>
      <c r="J2357"/>
    </row>
    <row r="2358" spans="1:10">
      <c r="A2358"/>
      <c r="B2358"/>
      <c r="C2358"/>
      <c r="D2358" s="877"/>
      <c r="E2358"/>
      <c r="F2358"/>
      <c r="G2358"/>
      <c r="H2358"/>
      <c r="I2358"/>
      <c r="J2358"/>
    </row>
    <row r="2359" spans="1:10">
      <c r="A2359"/>
      <c r="B2359"/>
      <c r="C2359"/>
      <c r="D2359" s="877"/>
      <c r="E2359"/>
      <c r="F2359"/>
      <c r="G2359"/>
      <c r="H2359"/>
      <c r="I2359"/>
      <c r="J2359"/>
    </row>
    <row r="2360" spans="1:10">
      <c r="A2360"/>
      <c r="B2360"/>
      <c r="C2360"/>
      <c r="D2360" s="877"/>
      <c r="E2360"/>
      <c r="F2360"/>
      <c r="G2360"/>
      <c r="H2360"/>
      <c r="I2360"/>
      <c r="J2360"/>
    </row>
    <row r="2361" spans="1:10">
      <c r="A2361"/>
      <c r="B2361"/>
      <c r="C2361"/>
      <c r="D2361" s="877"/>
      <c r="E2361"/>
      <c r="F2361"/>
      <c r="G2361"/>
      <c r="H2361"/>
      <c r="I2361"/>
      <c r="J2361"/>
    </row>
    <row r="2362" spans="1:10">
      <c r="A2362"/>
      <c r="B2362"/>
      <c r="C2362"/>
      <c r="D2362" s="877"/>
      <c r="E2362"/>
      <c r="F2362"/>
      <c r="G2362"/>
      <c r="H2362"/>
      <c r="I2362"/>
      <c r="J2362"/>
    </row>
    <row r="2363" spans="1:10">
      <c r="A2363"/>
      <c r="B2363"/>
      <c r="C2363"/>
      <c r="D2363" s="877"/>
      <c r="E2363"/>
      <c r="F2363"/>
      <c r="G2363"/>
      <c r="H2363"/>
      <c r="I2363"/>
      <c r="J2363"/>
    </row>
    <row r="2364" spans="1:10">
      <c r="A2364"/>
      <c r="B2364"/>
      <c r="C2364"/>
      <c r="D2364" s="877"/>
      <c r="E2364"/>
      <c r="F2364"/>
      <c r="G2364"/>
      <c r="H2364"/>
      <c r="I2364"/>
      <c r="J2364"/>
    </row>
    <row r="2365" spans="1:10">
      <c r="A2365"/>
      <c r="B2365"/>
      <c r="C2365"/>
      <c r="D2365" s="877"/>
      <c r="E2365"/>
      <c r="F2365"/>
      <c r="G2365"/>
      <c r="H2365"/>
      <c r="I2365"/>
      <c r="J2365"/>
    </row>
    <row r="2366" spans="1:10">
      <c r="A2366"/>
      <c r="B2366"/>
      <c r="C2366"/>
      <c r="D2366" s="877"/>
      <c r="E2366"/>
      <c r="F2366"/>
      <c r="G2366"/>
      <c r="H2366"/>
      <c r="I2366"/>
      <c r="J2366"/>
    </row>
    <row r="2367" spans="1:10">
      <c r="A2367"/>
      <c r="B2367"/>
      <c r="C2367"/>
      <c r="D2367" s="877"/>
      <c r="E2367"/>
      <c r="F2367"/>
      <c r="G2367"/>
      <c r="H2367"/>
      <c r="I2367"/>
      <c r="J2367"/>
    </row>
    <row r="2368" spans="1:10">
      <c r="A2368"/>
      <c r="B2368"/>
      <c r="C2368"/>
      <c r="D2368" s="877"/>
      <c r="E2368"/>
      <c r="F2368"/>
      <c r="G2368"/>
      <c r="H2368"/>
      <c r="I2368"/>
      <c r="J2368"/>
    </row>
    <row r="2369" spans="1:10">
      <c r="A2369"/>
      <c r="B2369"/>
      <c r="C2369"/>
      <c r="D2369" s="877"/>
      <c r="E2369"/>
      <c r="F2369"/>
      <c r="G2369"/>
      <c r="H2369"/>
      <c r="I2369"/>
      <c r="J2369"/>
    </row>
    <row r="2370" spans="1:10">
      <c r="A2370"/>
      <c r="B2370"/>
      <c r="C2370"/>
      <c r="D2370" s="877"/>
      <c r="E2370"/>
      <c r="F2370"/>
      <c r="G2370"/>
      <c r="H2370"/>
      <c r="I2370"/>
      <c r="J2370"/>
    </row>
    <row r="2371" spans="1:10">
      <c r="A2371"/>
      <c r="B2371"/>
      <c r="C2371"/>
      <c r="D2371" s="877"/>
      <c r="E2371"/>
      <c r="F2371"/>
      <c r="G2371"/>
      <c r="H2371"/>
      <c r="I2371"/>
      <c r="J2371"/>
    </row>
    <row r="2372" spans="1:10">
      <c r="A2372"/>
      <c r="B2372"/>
      <c r="C2372"/>
      <c r="D2372" s="877"/>
      <c r="E2372"/>
      <c r="F2372"/>
      <c r="G2372"/>
      <c r="H2372"/>
      <c r="I2372"/>
      <c r="J2372"/>
    </row>
    <row r="2373" spans="1:10">
      <c r="A2373"/>
      <c r="B2373"/>
      <c r="C2373"/>
      <c r="D2373" s="877"/>
      <c r="E2373"/>
      <c r="F2373"/>
      <c r="G2373"/>
      <c r="H2373"/>
      <c r="I2373"/>
      <c r="J2373"/>
    </row>
    <row r="2374" spans="1:10">
      <c r="A2374"/>
      <c r="B2374"/>
      <c r="C2374"/>
      <c r="D2374" s="877"/>
      <c r="E2374"/>
      <c r="F2374"/>
      <c r="G2374"/>
      <c r="H2374"/>
      <c r="I2374"/>
      <c r="J2374"/>
    </row>
    <row r="2375" spans="1:10">
      <c r="A2375"/>
      <c r="B2375"/>
      <c r="C2375"/>
      <c r="D2375" s="877"/>
      <c r="E2375"/>
      <c r="F2375"/>
      <c r="G2375"/>
      <c r="H2375"/>
      <c r="I2375"/>
      <c r="J2375"/>
    </row>
    <row r="2376" spans="1:10">
      <c r="A2376"/>
      <c r="B2376"/>
      <c r="C2376"/>
      <c r="D2376" s="877"/>
      <c r="E2376"/>
      <c r="F2376"/>
      <c r="G2376"/>
      <c r="H2376"/>
      <c r="I2376"/>
      <c r="J2376"/>
    </row>
    <row r="2377" spans="1:10">
      <c r="A2377"/>
      <c r="B2377"/>
      <c r="C2377"/>
      <c r="D2377" s="877"/>
      <c r="E2377"/>
      <c r="F2377"/>
      <c r="G2377"/>
      <c r="H2377"/>
      <c r="I2377"/>
      <c r="J2377"/>
    </row>
    <row r="2378" spans="1:10">
      <c r="A2378"/>
      <c r="B2378"/>
      <c r="C2378"/>
      <c r="D2378" s="877"/>
      <c r="E2378"/>
      <c r="F2378"/>
      <c r="G2378"/>
      <c r="H2378"/>
      <c r="I2378"/>
      <c r="J2378"/>
    </row>
    <row r="2379" spans="1:10">
      <c r="A2379"/>
      <c r="B2379"/>
      <c r="C2379"/>
      <c r="D2379" s="877"/>
      <c r="E2379"/>
      <c r="F2379"/>
      <c r="G2379"/>
      <c r="H2379"/>
      <c r="I2379"/>
      <c r="J2379"/>
    </row>
    <row r="2380" spans="1:10">
      <c r="A2380"/>
      <c r="B2380"/>
      <c r="C2380"/>
      <c r="D2380" s="877"/>
      <c r="E2380"/>
      <c r="F2380"/>
      <c r="G2380"/>
      <c r="H2380"/>
      <c r="I2380"/>
      <c r="J2380"/>
    </row>
    <row r="2381" spans="1:10">
      <c r="A2381"/>
      <c r="B2381"/>
      <c r="C2381"/>
      <c r="D2381" s="877"/>
      <c r="E2381"/>
      <c r="F2381"/>
      <c r="G2381"/>
      <c r="H2381"/>
      <c r="I2381"/>
      <c r="J2381"/>
    </row>
    <row r="2382" spans="1:10">
      <c r="A2382"/>
      <c r="B2382"/>
      <c r="C2382"/>
      <c r="D2382" s="877"/>
      <c r="E2382"/>
      <c r="F2382"/>
      <c r="G2382"/>
      <c r="H2382"/>
      <c r="I2382"/>
      <c r="J2382"/>
    </row>
    <row r="2383" spans="1:10">
      <c r="A2383"/>
      <c r="B2383"/>
      <c r="C2383"/>
      <c r="D2383" s="877"/>
      <c r="E2383"/>
      <c r="F2383"/>
      <c r="G2383"/>
      <c r="H2383"/>
      <c r="I2383"/>
      <c r="J2383"/>
    </row>
    <row r="2384" spans="1:10">
      <c r="A2384"/>
      <c r="B2384"/>
      <c r="C2384"/>
      <c r="D2384" s="877"/>
      <c r="E2384"/>
      <c r="F2384"/>
      <c r="G2384"/>
      <c r="H2384"/>
      <c r="I2384"/>
      <c r="J2384"/>
    </row>
    <row r="2385" spans="1:10">
      <c r="A2385"/>
      <c r="B2385"/>
      <c r="C2385"/>
      <c r="D2385" s="877"/>
      <c r="E2385"/>
      <c r="F2385"/>
      <c r="G2385"/>
      <c r="H2385"/>
      <c r="I2385"/>
      <c r="J2385"/>
    </row>
    <row r="2386" spans="1:10">
      <c r="A2386"/>
      <c r="B2386"/>
      <c r="C2386"/>
      <c r="D2386" s="877"/>
      <c r="E2386"/>
      <c r="F2386"/>
      <c r="G2386"/>
      <c r="H2386"/>
      <c r="I2386"/>
      <c r="J2386"/>
    </row>
    <row r="2387" spans="1:10">
      <c r="A2387"/>
      <c r="B2387"/>
      <c r="C2387"/>
      <c r="D2387" s="877"/>
      <c r="E2387"/>
      <c r="F2387"/>
      <c r="G2387"/>
      <c r="H2387"/>
      <c r="I2387"/>
      <c r="J2387"/>
    </row>
    <row r="2388" spans="1:10">
      <c r="A2388"/>
      <c r="B2388"/>
      <c r="C2388"/>
      <c r="D2388" s="877"/>
      <c r="E2388"/>
      <c r="F2388"/>
      <c r="G2388"/>
      <c r="H2388"/>
      <c r="I2388"/>
      <c r="J2388"/>
    </row>
    <row r="2389" spans="1:10">
      <c r="A2389"/>
      <c r="B2389"/>
      <c r="C2389"/>
      <c r="D2389" s="877"/>
      <c r="E2389"/>
      <c r="F2389"/>
      <c r="G2389"/>
      <c r="H2389"/>
      <c r="I2389"/>
      <c r="J2389"/>
    </row>
    <row r="2390" spans="1:10">
      <c r="A2390"/>
      <c r="B2390"/>
      <c r="C2390"/>
      <c r="D2390" s="877"/>
      <c r="E2390"/>
      <c r="F2390"/>
      <c r="G2390"/>
      <c r="H2390"/>
      <c r="I2390"/>
      <c r="J2390"/>
    </row>
    <row r="2391" spans="1:10">
      <c r="A2391"/>
      <c r="B2391"/>
      <c r="C2391"/>
      <c r="D2391" s="877"/>
      <c r="E2391"/>
      <c r="F2391"/>
      <c r="G2391"/>
      <c r="H2391"/>
      <c r="I2391"/>
      <c r="J2391"/>
    </row>
    <row r="2392" spans="1:10">
      <c r="A2392"/>
      <c r="B2392"/>
      <c r="C2392"/>
      <c r="D2392" s="877"/>
      <c r="E2392"/>
      <c r="F2392"/>
      <c r="G2392"/>
      <c r="H2392"/>
      <c r="I2392"/>
      <c r="J2392"/>
    </row>
    <row r="2393" spans="1:10">
      <c r="A2393"/>
      <c r="B2393"/>
      <c r="C2393"/>
      <c r="D2393" s="877"/>
      <c r="E2393"/>
      <c r="F2393"/>
      <c r="G2393"/>
      <c r="H2393"/>
      <c r="I2393"/>
      <c r="J2393"/>
    </row>
    <row r="2394" spans="1:10">
      <c r="A2394"/>
      <c r="B2394"/>
      <c r="C2394"/>
      <c r="D2394" s="877"/>
      <c r="E2394"/>
      <c r="F2394"/>
      <c r="G2394"/>
      <c r="H2394"/>
      <c r="I2394"/>
      <c r="J2394"/>
    </row>
    <row r="2395" spans="1:10">
      <c r="A2395"/>
      <c r="B2395"/>
      <c r="C2395"/>
      <c r="D2395" s="877"/>
      <c r="E2395"/>
      <c r="F2395"/>
      <c r="G2395"/>
      <c r="H2395"/>
      <c r="I2395"/>
      <c r="J2395"/>
    </row>
    <row r="2396" spans="1:10">
      <c r="A2396"/>
      <c r="B2396"/>
      <c r="C2396"/>
      <c r="D2396" s="877"/>
      <c r="E2396"/>
      <c r="F2396"/>
      <c r="G2396"/>
      <c r="H2396"/>
      <c r="I2396"/>
      <c r="J2396"/>
    </row>
    <row r="2397" spans="1:10">
      <c r="A2397"/>
      <c r="B2397"/>
      <c r="C2397"/>
      <c r="D2397" s="877"/>
      <c r="E2397"/>
      <c r="F2397"/>
      <c r="G2397"/>
      <c r="H2397"/>
      <c r="I2397"/>
      <c r="J2397"/>
    </row>
    <row r="2398" spans="1:10">
      <c r="A2398"/>
      <c r="B2398"/>
      <c r="C2398"/>
      <c r="D2398" s="877"/>
      <c r="E2398"/>
      <c r="F2398"/>
      <c r="G2398"/>
      <c r="H2398"/>
      <c r="I2398"/>
      <c r="J2398"/>
    </row>
    <row r="2399" spans="1:10">
      <c r="A2399"/>
      <c r="B2399"/>
      <c r="C2399"/>
      <c r="D2399" s="877"/>
      <c r="E2399"/>
      <c r="F2399"/>
      <c r="G2399"/>
      <c r="H2399"/>
      <c r="I2399"/>
      <c r="J2399"/>
    </row>
    <row r="2400" spans="1:10">
      <c r="A2400"/>
      <c r="B2400"/>
      <c r="C2400"/>
      <c r="D2400" s="877"/>
      <c r="E2400"/>
      <c r="F2400"/>
      <c r="G2400"/>
      <c r="H2400"/>
      <c r="I2400"/>
      <c r="J2400"/>
    </row>
    <row r="2401" spans="1:10">
      <c r="A2401"/>
      <c r="B2401"/>
      <c r="C2401"/>
      <c r="D2401" s="877"/>
      <c r="E2401"/>
      <c r="F2401"/>
      <c r="G2401"/>
      <c r="H2401"/>
      <c r="I2401"/>
      <c r="J2401"/>
    </row>
    <row r="2402" spans="1:10">
      <c r="A2402"/>
      <c r="B2402"/>
      <c r="C2402"/>
      <c r="D2402" s="877"/>
      <c r="E2402"/>
      <c r="F2402"/>
      <c r="G2402"/>
      <c r="H2402"/>
      <c r="I2402"/>
      <c r="J2402"/>
    </row>
    <row r="2403" spans="1:10">
      <c r="A2403"/>
      <c r="B2403"/>
      <c r="C2403"/>
      <c r="D2403" s="877"/>
      <c r="E2403"/>
      <c r="F2403"/>
      <c r="G2403"/>
      <c r="H2403"/>
      <c r="I2403"/>
      <c r="J2403"/>
    </row>
    <row r="2404" spans="1:10">
      <c r="A2404"/>
      <c r="B2404"/>
      <c r="C2404"/>
      <c r="D2404" s="877"/>
      <c r="E2404"/>
      <c r="F2404"/>
      <c r="G2404"/>
      <c r="H2404"/>
      <c r="I2404"/>
      <c r="J2404"/>
    </row>
    <row r="2405" spans="1:10">
      <c r="A2405"/>
      <c r="B2405"/>
      <c r="C2405"/>
      <c r="D2405" s="877"/>
      <c r="E2405"/>
      <c r="F2405"/>
      <c r="G2405"/>
      <c r="H2405"/>
      <c r="I2405"/>
      <c r="J2405"/>
    </row>
    <row r="2406" spans="1:10">
      <c r="A2406"/>
      <c r="B2406"/>
      <c r="C2406"/>
      <c r="D2406" s="877"/>
      <c r="E2406"/>
      <c r="F2406"/>
      <c r="G2406"/>
      <c r="H2406"/>
      <c r="I2406"/>
      <c r="J2406"/>
    </row>
    <row r="2407" spans="1:10">
      <c r="A2407"/>
      <c r="B2407"/>
      <c r="C2407"/>
      <c r="D2407" s="877"/>
      <c r="E2407"/>
      <c r="F2407"/>
      <c r="G2407"/>
      <c r="H2407"/>
      <c r="I2407"/>
      <c r="J2407"/>
    </row>
    <row r="2408" spans="1:10">
      <c r="A2408"/>
      <c r="B2408"/>
      <c r="C2408"/>
      <c r="D2408" s="877"/>
      <c r="E2408"/>
      <c r="F2408"/>
      <c r="G2408"/>
      <c r="H2408"/>
      <c r="I2408"/>
      <c r="J2408"/>
    </row>
    <row r="2409" spans="1:10">
      <c r="A2409"/>
      <c r="B2409"/>
      <c r="C2409"/>
      <c r="D2409" s="877"/>
      <c r="E2409"/>
      <c r="F2409"/>
      <c r="G2409"/>
      <c r="H2409"/>
      <c r="I2409"/>
      <c r="J2409"/>
    </row>
    <row r="2410" spans="1:10">
      <c r="A2410"/>
      <c r="B2410"/>
      <c r="C2410"/>
      <c r="D2410" s="877"/>
      <c r="E2410"/>
      <c r="F2410"/>
      <c r="G2410"/>
      <c r="H2410"/>
      <c r="I2410"/>
      <c r="J2410"/>
    </row>
    <row r="2411" spans="1:10">
      <c r="A2411"/>
      <c r="B2411"/>
      <c r="C2411"/>
      <c r="D2411" s="877"/>
      <c r="E2411"/>
      <c r="F2411"/>
      <c r="G2411"/>
      <c r="H2411"/>
      <c r="I2411"/>
      <c r="J2411"/>
    </row>
    <row r="2412" spans="1:10">
      <c r="A2412"/>
      <c r="B2412"/>
      <c r="C2412"/>
      <c r="D2412" s="877"/>
      <c r="E2412"/>
      <c r="F2412"/>
      <c r="G2412"/>
      <c r="H2412"/>
      <c r="I2412"/>
      <c r="J2412"/>
    </row>
    <row r="2413" spans="1:10">
      <c r="A2413"/>
      <c r="B2413"/>
      <c r="C2413"/>
      <c r="D2413" s="877"/>
      <c r="E2413"/>
      <c r="F2413"/>
      <c r="G2413"/>
      <c r="H2413"/>
      <c r="I2413"/>
      <c r="J2413"/>
    </row>
    <row r="2414" spans="1:10">
      <c r="A2414"/>
      <c r="B2414"/>
      <c r="C2414"/>
      <c r="D2414" s="877"/>
      <c r="E2414"/>
      <c r="F2414"/>
      <c r="G2414"/>
      <c r="H2414"/>
      <c r="I2414"/>
      <c r="J2414"/>
    </row>
    <row r="2415" spans="1:10">
      <c r="A2415"/>
      <c r="B2415"/>
      <c r="C2415"/>
      <c r="D2415" s="877"/>
      <c r="E2415"/>
      <c r="F2415"/>
      <c r="G2415"/>
      <c r="H2415"/>
      <c r="I2415"/>
      <c r="J2415"/>
    </row>
    <row r="2416" spans="1:10">
      <c r="A2416"/>
      <c r="B2416"/>
      <c r="C2416"/>
      <c r="D2416" s="877"/>
      <c r="E2416"/>
      <c r="F2416"/>
      <c r="G2416"/>
      <c r="H2416"/>
      <c r="I2416"/>
      <c r="J2416"/>
    </row>
    <row r="2417" spans="1:10">
      <c r="A2417"/>
      <c r="B2417"/>
      <c r="C2417"/>
      <c r="D2417" s="877"/>
      <c r="E2417"/>
      <c r="F2417"/>
      <c r="G2417"/>
      <c r="H2417"/>
      <c r="I2417"/>
      <c r="J2417"/>
    </row>
    <row r="2418" spans="1:10">
      <c r="A2418"/>
      <c r="B2418"/>
      <c r="C2418"/>
      <c r="D2418" s="877"/>
      <c r="E2418"/>
      <c r="F2418"/>
      <c r="G2418"/>
      <c r="H2418"/>
      <c r="I2418"/>
      <c r="J2418"/>
    </row>
    <row r="2419" spans="1:10">
      <c r="A2419"/>
      <c r="B2419"/>
      <c r="C2419"/>
      <c r="D2419" s="877"/>
      <c r="E2419"/>
      <c r="F2419"/>
      <c r="G2419"/>
      <c r="H2419"/>
      <c r="I2419"/>
      <c r="J2419"/>
    </row>
    <row r="2420" spans="1:10">
      <c r="A2420"/>
      <c r="B2420"/>
      <c r="C2420"/>
      <c r="D2420" s="877"/>
      <c r="E2420"/>
      <c r="F2420"/>
      <c r="G2420"/>
      <c r="H2420"/>
      <c r="I2420"/>
      <c r="J2420"/>
    </row>
    <row r="2421" spans="1:10">
      <c r="A2421"/>
      <c r="B2421"/>
      <c r="C2421"/>
      <c r="D2421" s="877"/>
      <c r="E2421"/>
      <c r="F2421"/>
      <c r="G2421"/>
      <c r="H2421"/>
      <c r="I2421"/>
      <c r="J2421"/>
    </row>
    <row r="2422" spans="1:10">
      <c r="A2422"/>
      <c r="B2422"/>
      <c r="C2422"/>
      <c r="D2422" s="877"/>
      <c r="E2422"/>
      <c r="F2422"/>
      <c r="G2422"/>
      <c r="H2422"/>
      <c r="I2422"/>
      <c r="J2422"/>
    </row>
    <row r="2423" spans="1:10">
      <c r="A2423"/>
      <c r="B2423"/>
      <c r="C2423"/>
      <c r="D2423" s="877"/>
      <c r="E2423"/>
      <c r="F2423"/>
      <c r="G2423"/>
      <c r="H2423"/>
      <c r="I2423"/>
      <c r="J2423"/>
    </row>
    <row r="2424" spans="1:10">
      <c r="A2424"/>
      <c r="B2424"/>
      <c r="C2424"/>
      <c r="D2424" s="877"/>
      <c r="E2424"/>
      <c r="F2424"/>
      <c r="G2424"/>
      <c r="H2424"/>
      <c r="I2424"/>
      <c r="J2424"/>
    </row>
    <row r="2425" spans="1:10">
      <c r="A2425"/>
      <c r="B2425"/>
      <c r="C2425"/>
      <c r="D2425" s="877"/>
      <c r="E2425"/>
      <c r="F2425"/>
      <c r="G2425"/>
      <c r="H2425"/>
      <c r="I2425"/>
      <c r="J2425"/>
    </row>
    <row r="2426" spans="1:10">
      <c r="A2426"/>
      <c r="B2426"/>
      <c r="C2426"/>
      <c r="D2426" s="877"/>
      <c r="E2426"/>
      <c r="F2426"/>
      <c r="G2426"/>
      <c r="H2426"/>
      <c r="I2426"/>
      <c r="J2426"/>
    </row>
    <row r="2427" spans="1:10">
      <c r="A2427"/>
      <c r="B2427"/>
      <c r="C2427"/>
      <c r="D2427" s="877"/>
      <c r="E2427"/>
      <c r="F2427"/>
      <c r="G2427"/>
      <c r="H2427"/>
      <c r="I2427"/>
      <c r="J2427"/>
    </row>
    <row r="2428" spans="1:10">
      <c r="A2428"/>
      <c r="B2428"/>
      <c r="C2428"/>
      <c r="D2428" s="877"/>
      <c r="E2428"/>
      <c r="F2428"/>
      <c r="G2428"/>
      <c r="H2428"/>
      <c r="I2428"/>
      <c r="J2428"/>
    </row>
    <row r="2429" spans="1:10">
      <c r="A2429"/>
      <c r="B2429"/>
      <c r="C2429"/>
      <c r="D2429" s="877"/>
      <c r="E2429"/>
      <c r="F2429"/>
      <c r="G2429"/>
      <c r="H2429"/>
      <c r="I2429"/>
      <c r="J2429"/>
    </row>
    <row r="2430" spans="1:10">
      <c r="A2430"/>
      <c r="B2430"/>
      <c r="C2430"/>
      <c r="D2430" s="877"/>
      <c r="E2430"/>
      <c r="F2430"/>
      <c r="G2430"/>
      <c r="H2430"/>
      <c r="I2430"/>
      <c r="J2430"/>
    </row>
    <row r="2431" spans="1:10">
      <c r="A2431"/>
      <c r="B2431"/>
      <c r="C2431"/>
      <c r="D2431" s="877"/>
      <c r="E2431"/>
      <c r="F2431"/>
      <c r="G2431"/>
      <c r="H2431"/>
      <c r="I2431"/>
      <c r="J2431"/>
    </row>
    <row r="2432" spans="1:10">
      <c r="A2432"/>
      <c r="B2432"/>
      <c r="C2432"/>
      <c r="D2432" s="877"/>
      <c r="E2432"/>
      <c r="F2432"/>
      <c r="G2432"/>
      <c r="H2432"/>
      <c r="I2432"/>
      <c r="J2432"/>
    </row>
    <row r="2433" spans="1:10">
      <c r="A2433"/>
      <c r="B2433"/>
      <c r="C2433"/>
      <c r="D2433" s="877"/>
      <c r="E2433"/>
      <c r="F2433"/>
      <c r="G2433"/>
      <c r="H2433"/>
      <c r="I2433"/>
      <c r="J2433"/>
    </row>
    <row r="2434" spans="1:10">
      <c r="A2434"/>
      <c r="B2434"/>
      <c r="C2434"/>
      <c r="D2434" s="877"/>
      <c r="E2434"/>
      <c r="F2434"/>
      <c r="G2434"/>
      <c r="H2434"/>
      <c r="I2434"/>
      <c r="J2434"/>
    </row>
    <row r="2435" spans="1:10">
      <c r="A2435"/>
      <c r="B2435"/>
      <c r="C2435"/>
      <c r="D2435" s="877"/>
      <c r="E2435"/>
      <c r="F2435"/>
      <c r="G2435"/>
      <c r="H2435"/>
      <c r="I2435"/>
      <c r="J2435"/>
    </row>
    <row r="2436" spans="1:10">
      <c r="A2436"/>
      <c r="B2436"/>
      <c r="C2436"/>
      <c r="D2436" s="877"/>
      <c r="E2436"/>
      <c r="F2436"/>
      <c r="G2436"/>
      <c r="H2436"/>
      <c r="I2436"/>
      <c r="J2436"/>
    </row>
    <row r="2437" spans="1:10">
      <c r="A2437"/>
      <c r="B2437"/>
      <c r="C2437"/>
      <c r="D2437" s="877"/>
      <c r="E2437"/>
      <c r="F2437"/>
      <c r="G2437"/>
      <c r="H2437"/>
      <c r="I2437"/>
      <c r="J2437"/>
    </row>
    <row r="2438" spans="1:10">
      <c r="A2438"/>
      <c r="B2438"/>
      <c r="C2438"/>
      <c r="D2438" s="877"/>
      <c r="E2438"/>
      <c r="F2438"/>
      <c r="G2438"/>
      <c r="H2438"/>
      <c r="I2438"/>
      <c r="J2438"/>
    </row>
    <row r="2439" spans="1:10">
      <c r="A2439"/>
      <c r="B2439"/>
      <c r="C2439"/>
      <c r="D2439" s="877"/>
      <c r="E2439"/>
      <c r="F2439"/>
      <c r="G2439"/>
      <c r="H2439"/>
      <c r="I2439"/>
      <c r="J2439"/>
    </row>
    <row r="2440" spans="1:10">
      <c r="A2440"/>
      <c r="B2440"/>
      <c r="C2440"/>
      <c r="D2440" s="877"/>
      <c r="E2440"/>
      <c r="F2440"/>
      <c r="G2440"/>
      <c r="H2440"/>
      <c r="I2440"/>
      <c r="J2440"/>
    </row>
    <row r="2441" spans="1:10">
      <c r="A2441"/>
      <c r="B2441"/>
      <c r="C2441"/>
      <c r="D2441" s="877"/>
      <c r="E2441"/>
      <c r="F2441"/>
      <c r="G2441"/>
      <c r="H2441"/>
      <c r="I2441"/>
      <c r="J2441"/>
    </row>
    <row r="2442" spans="1:10">
      <c r="A2442"/>
      <c r="B2442"/>
      <c r="C2442"/>
      <c r="D2442" s="877"/>
      <c r="E2442"/>
      <c r="F2442"/>
      <c r="G2442"/>
      <c r="H2442"/>
      <c r="I2442"/>
      <c r="J2442"/>
    </row>
    <row r="2443" spans="1:10">
      <c r="A2443"/>
      <c r="B2443"/>
      <c r="C2443"/>
      <c r="D2443" s="877"/>
      <c r="E2443"/>
      <c r="F2443"/>
      <c r="G2443"/>
      <c r="H2443"/>
      <c r="I2443"/>
      <c r="J2443"/>
    </row>
    <row r="2444" spans="1:10">
      <c r="A2444"/>
      <c r="B2444"/>
      <c r="C2444"/>
      <c r="D2444" s="877"/>
      <c r="E2444"/>
      <c r="F2444"/>
      <c r="G2444"/>
      <c r="H2444"/>
      <c r="I2444"/>
      <c r="J2444"/>
    </row>
    <row r="2445" spans="1:10">
      <c r="A2445"/>
      <c r="B2445"/>
      <c r="C2445"/>
      <c r="D2445" s="877"/>
      <c r="E2445"/>
      <c r="F2445"/>
      <c r="G2445"/>
      <c r="H2445"/>
      <c r="I2445"/>
      <c r="J2445"/>
    </row>
    <row r="2446" spans="1:10">
      <c r="A2446"/>
      <c r="B2446"/>
      <c r="C2446"/>
      <c r="D2446" s="877"/>
      <c r="E2446"/>
      <c r="F2446"/>
      <c r="G2446"/>
      <c r="H2446"/>
      <c r="I2446"/>
      <c r="J2446"/>
    </row>
    <row r="2447" spans="1:10">
      <c r="A2447"/>
      <c r="B2447"/>
      <c r="C2447"/>
      <c r="D2447" s="877"/>
      <c r="E2447"/>
      <c r="F2447"/>
      <c r="G2447"/>
      <c r="H2447"/>
      <c r="I2447"/>
      <c r="J2447"/>
    </row>
    <row r="2448" spans="1:10">
      <c r="A2448"/>
      <c r="B2448"/>
      <c r="C2448"/>
      <c r="D2448" s="877"/>
      <c r="E2448"/>
      <c r="F2448"/>
      <c r="G2448"/>
      <c r="H2448"/>
      <c r="I2448"/>
      <c r="J2448"/>
    </row>
    <row r="2449" spans="1:10">
      <c r="A2449"/>
      <c r="B2449"/>
      <c r="C2449"/>
      <c r="D2449" s="877"/>
      <c r="E2449"/>
      <c r="F2449"/>
      <c r="G2449"/>
      <c r="H2449"/>
      <c r="I2449"/>
      <c r="J2449"/>
    </row>
    <row r="2450" spans="1:10">
      <c r="A2450"/>
      <c r="B2450"/>
      <c r="C2450"/>
      <c r="D2450" s="877"/>
      <c r="E2450"/>
      <c r="F2450"/>
      <c r="G2450"/>
      <c r="H2450"/>
      <c r="I2450"/>
      <c r="J2450"/>
    </row>
    <row r="2451" spans="1:10">
      <c r="A2451"/>
      <c r="B2451"/>
      <c r="C2451"/>
      <c r="D2451" s="877"/>
      <c r="E2451"/>
      <c r="F2451"/>
      <c r="G2451"/>
      <c r="H2451"/>
      <c r="I2451"/>
      <c r="J2451"/>
    </row>
    <row r="2452" spans="1:10">
      <c r="A2452"/>
      <c r="B2452"/>
      <c r="C2452"/>
      <c r="D2452" s="877"/>
      <c r="E2452"/>
      <c r="F2452"/>
      <c r="G2452"/>
      <c r="H2452"/>
      <c r="I2452"/>
      <c r="J2452"/>
    </row>
    <row r="2453" spans="1:10">
      <c r="A2453"/>
      <c r="B2453"/>
      <c r="C2453"/>
      <c r="D2453" s="877"/>
      <c r="E2453"/>
      <c r="F2453"/>
      <c r="G2453"/>
      <c r="H2453"/>
      <c r="I2453"/>
      <c r="J2453"/>
    </row>
    <row r="2454" spans="1:10">
      <c r="A2454"/>
      <c r="B2454"/>
      <c r="C2454"/>
      <c r="D2454" s="877"/>
      <c r="E2454"/>
      <c r="F2454"/>
      <c r="G2454"/>
      <c r="H2454"/>
      <c r="I2454"/>
      <c r="J2454"/>
    </row>
    <row r="2455" spans="1:10">
      <c r="A2455"/>
      <c r="B2455"/>
      <c r="C2455"/>
      <c r="D2455" s="877"/>
      <c r="E2455"/>
      <c r="F2455"/>
      <c r="G2455"/>
      <c r="H2455"/>
      <c r="I2455"/>
      <c r="J2455"/>
    </row>
    <row r="2456" spans="1:10">
      <c r="A2456"/>
      <c r="B2456"/>
      <c r="C2456"/>
      <c r="D2456" s="877"/>
      <c r="E2456"/>
      <c r="F2456"/>
      <c r="G2456"/>
      <c r="H2456"/>
      <c r="I2456"/>
      <c r="J2456"/>
    </row>
    <row r="2457" spans="1:10">
      <c r="A2457"/>
      <c r="B2457"/>
      <c r="C2457"/>
      <c r="D2457" s="877"/>
      <c r="E2457"/>
      <c r="F2457"/>
      <c r="G2457"/>
      <c r="H2457"/>
      <c r="I2457"/>
      <c r="J2457"/>
    </row>
    <row r="2458" spans="1:10">
      <c r="A2458"/>
      <c r="B2458"/>
      <c r="C2458"/>
      <c r="D2458" s="877"/>
      <c r="E2458"/>
      <c r="F2458"/>
      <c r="G2458"/>
      <c r="H2458"/>
      <c r="I2458"/>
      <c r="J2458"/>
    </row>
    <row r="2459" spans="1:10">
      <c r="A2459"/>
      <c r="B2459"/>
      <c r="C2459"/>
      <c r="D2459" s="877"/>
      <c r="E2459"/>
      <c r="F2459"/>
      <c r="G2459"/>
      <c r="H2459"/>
      <c r="I2459"/>
      <c r="J2459"/>
    </row>
    <row r="2460" spans="1:10">
      <c r="A2460"/>
      <c r="B2460"/>
      <c r="C2460"/>
      <c r="D2460" s="877"/>
      <c r="E2460"/>
      <c r="F2460"/>
      <c r="G2460"/>
      <c r="H2460"/>
      <c r="I2460"/>
      <c r="J2460"/>
    </row>
    <row r="2461" spans="1:10">
      <c r="A2461"/>
      <c r="B2461"/>
      <c r="C2461"/>
      <c r="D2461" s="877"/>
      <c r="E2461"/>
      <c r="F2461"/>
      <c r="G2461"/>
      <c r="H2461"/>
      <c r="I2461"/>
      <c r="J2461"/>
    </row>
    <row r="2462" spans="1:10">
      <c r="A2462"/>
      <c r="B2462"/>
      <c r="C2462"/>
      <c r="D2462" s="877"/>
      <c r="E2462"/>
      <c r="F2462"/>
      <c r="G2462"/>
      <c r="H2462"/>
      <c r="I2462"/>
      <c r="J2462"/>
    </row>
    <row r="2463" spans="1:10">
      <c r="A2463"/>
      <c r="B2463"/>
      <c r="C2463"/>
      <c r="D2463" s="877"/>
      <c r="E2463"/>
      <c r="F2463"/>
      <c r="G2463"/>
      <c r="H2463"/>
      <c r="I2463"/>
      <c r="J2463"/>
    </row>
    <row r="2464" spans="1:10">
      <c r="A2464"/>
      <c r="B2464"/>
      <c r="C2464"/>
      <c r="D2464" s="877"/>
      <c r="E2464"/>
      <c r="F2464"/>
      <c r="G2464"/>
      <c r="H2464"/>
      <c r="I2464"/>
      <c r="J2464"/>
    </row>
    <row r="2465" spans="1:10">
      <c r="A2465"/>
      <c r="B2465"/>
      <c r="C2465"/>
      <c r="D2465" s="877"/>
      <c r="E2465"/>
      <c r="F2465"/>
      <c r="G2465"/>
      <c r="H2465"/>
      <c r="I2465"/>
      <c r="J2465"/>
    </row>
    <row r="2466" spans="1:10">
      <c r="A2466"/>
      <c r="B2466"/>
      <c r="C2466"/>
      <c r="D2466" s="877"/>
      <c r="E2466"/>
      <c r="F2466"/>
      <c r="G2466"/>
      <c r="H2466"/>
      <c r="I2466"/>
      <c r="J2466"/>
    </row>
    <row r="2467" spans="1:10">
      <c r="A2467"/>
      <c r="B2467"/>
      <c r="C2467"/>
      <c r="D2467" s="877"/>
      <c r="E2467"/>
      <c r="F2467"/>
      <c r="G2467"/>
      <c r="H2467"/>
      <c r="I2467"/>
      <c r="J2467"/>
    </row>
    <row r="2468" spans="1:10">
      <c r="A2468"/>
      <c r="B2468"/>
      <c r="C2468"/>
      <c r="D2468" s="877"/>
      <c r="E2468"/>
      <c r="F2468"/>
      <c r="G2468"/>
      <c r="H2468"/>
      <c r="I2468"/>
      <c r="J2468"/>
    </row>
    <row r="2469" spans="1:10">
      <c r="A2469"/>
      <c r="B2469"/>
      <c r="C2469"/>
      <c r="D2469" s="877"/>
      <c r="E2469"/>
      <c r="F2469"/>
      <c r="G2469"/>
      <c r="H2469"/>
      <c r="I2469"/>
      <c r="J2469"/>
    </row>
    <row r="2470" spans="1:10">
      <c r="A2470"/>
      <c r="B2470"/>
      <c r="C2470"/>
      <c r="D2470" s="877"/>
      <c r="E2470"/>
      <c r="F2470"/>
      <c r="G2470"/>
      <c r="H2470"/>
      <c r="I2470"/>
      <c r="J2470"/>
    </row>
    <row r="2471" spans="1:10">
      <c r="A2471"/>
      <c r="B2471"/>
      <c r="C2471"/>
      <c r="D2471" s="877"/>
      <c r="E2471"/>
      <c r="F2471"/>
      <c r="G2471"/>
      <c r="H2471"/>
      <c r="I2471"/>
      <c r="J2471"/>
    </row>
    <row r="2472" spans="1:10">
      <c r="A2472"/>
      <c r="B2472"/>
      <c r="C2472"/>
      <c r="D2472" s="877"/>
      <c r="E2472"/>
      <c r="F2472"/>
      <c r="G2472"/>
      <c r="H2472"/>
      <c r="I2472"/>
      <c r="J2472"/>
    </row>
    <row r="2473" spans="1:10">
      <c r="A2473"/>
      <c r="B2473"/>
      <c r="C2473"/>
      <c r="D2473" s="877"/>
      <c r="E2473"/>
      <c r="F2473"/>
      <c r="G2473"/>
      <c r="H2473"/>
      <c r="I2473"/>
      <c r="J2473"/>
    </row>
    <row r="2474" spans="1:10">
      <c r="A2474"/>
      <c r="B2474"/>
      <c r="C2474"/>
      <c r="D2474" s="877"/>
      <c r="E2474"/>
      <c r="F2474"/>
      <c r="G2474"/>
      <c r="H2474"/>
      <c r="I2474"/>
      <c r="J2474"/>
    </row>
    <row r="2475" spans="1:10">
      <c r="A2475"/>
      <c r="B2475"/>
      <c r="C2475"/>
      <c r="D2475" s="877"/>
      <c r="E2475"/>
      <c r="F2475"/>
      <c r="G2475"/>
      <c r="H2475"/>
      <c r="I2475"/>
      <c r="J2475"/>
    </row>
    <row r="2476" spans="1:10">
      <c r="A2476"/>
      <c r="B2476"/>
      <c r="C2476"/>
      <c r="D2476" s="877"/>
      <c r="E2476"/>
      <c r="F2476"/>
      <c r="G2476"/>
      <c r="H2476"/>
      <c r="I2476"/>
      <c r="J2476"/>
    </row>
    <row r="2477" spans="1:10">
      <c r="A2477"/>
      <c r="B2477"/>
      <c r="C2477"/>
      <c r="D2477" s="877"/>
      <c r="E2477"/>
      <c r="F2477"/>
      <c r="G2477"/>
      <c r="H2477"/>
      <c r="I2477"/>
      <c r="J2477"/>
    </row>
    <row r="2478" spans="1:10">
      <c r="A2478"/>
      <c r="B2478"/>
      <c r="C2478"/>
      <c r="D2478" s="877"/>
      <c r="E2478"/>
      <c r="F2478"/>
      <c r="G2478"/>
      <c r="H2478"/>
      <c r="I2478"/>
      <c r="J2478"/>
    </row>
    <row r="2479" spans="1:10">
      <c r="A2479"/>
      <c r="B2479"/>
      <c r="C2479"/>
      <c r="D2479" s="877"/>
      <c r="E2479"/>
      <c r="F2479"/>
      <c r="G2479"/>
      <c r="H2479"/>
      <c r="I2479"/>
      <c r="J2479"/>
    </row>
    <row r="2480" spans="1:10">
      <c r="A2480"/>
      <c r="B2480"/>
      <c r="C2480"/>
      <c r="D2480" s="877"/>
      <c r="E2480"/>
      <c r="F2480"/>
      <c r="G2480"/>
      <c r="H2480"/>
      <c r="I2480"/>
      <c r="J2480"/>
    </row>
    <row r="2481" spans="1:10">
      <c r="A2481"/>
      <c r="B2481"/>
      <c r="C2481"/>
      <c r="D2481" s="877"/>
      <c r="E2481"/>
      <c r="F2481"/>
      <c r="G2481"/>
      <c r="H2481"/>
      <c r="I2481"/>
      <c r="J2481"/>
    </row>
    <row r="2482" spans="1:10">
      <c r="A2482"/>
      <c r="B2482"/>
      <c r="C2482"/>
      <c r="D2482" s="877"/>
      <c r="E2482"/>
      <c r="F2482"/>
      <c r="G2482"/>
      <c r="H2482"/>
      <c r="I2482"/>
      <c r="J2482"/>
    </row>
    <row r="2483" spans="1:10">
      <c r="A2483"/>
      <c r="B2483"/>
      <c r="C2483"/>
      <c r="D2483" s="877"/>
      <c r="E2483"/>
      <c r="F2483"/>
      <c r="G2483"/>
      <c r="H2483"/>
      <c r="I2483"/>
      <c r="J2483"/>
    </row>
    <row r="2484" spans="1:10">
      <c r="A2484"/>
      <c r="B2484"/>
      <c r="C2484"/>
      <c r="D2484" s="877"/>
      <c r="E2484"/>
      <c r="F2484"/>
      <c r="G2484"/>
      <c r="H2484"/>
      <c r="I2484"/>
      <c r="J2484"/>
    </row>
    <row r="2485" spans="1:10">
      <c r="A2485"/>
      <c r="B2485"/>
      <c r="C2485"/>
      <c r="D2485" s="877"/>
      <c r="E2485"/>
      <c r="F2485"/>
      <c r="G2485"/>
      <c r="H2485"/>
      <c r="I2485"/>
      <c r="J2485"/>
    </row>
    <row r="2486" spans="1:10">
      <c r="A2486"/>
      <c r="B2486"/>
      <c r="C2486"/>
      <c r="D2486" s="877"/>
      <c r="E2486"/>
      <c r="F2486"/>
      <c r="G2486"/>
      <c r="H2486"/>
      <c r="I2486"/>
      <c r="J2486"/>
    </row>
    <row r="2487" spans="1:10">
      <c r="A2487"/>
      <c r="B2487"/>
      <c r="C2487"/>
      <c r="D2487" s="877"/>
      <c r="E2487"/>
      <c r="F2487"/>
      <c r="G2487"/>
      <c r="H2487"/>
      <c r="I2487"/>
      <c r="J2487"/>
    </row>
    <row r="2488" spans="1:10">
      <c r="A2488"/>
      <c r="B2488"/>
      <c r="C2488"/>
      <c r="D2488" s="877"/>
      <c r="E2488"/>
      <c r="F2488"/>
      <c r="G2488"/>
      <c r="H2488"/>
      <c r="I2488"/>
      <c r="J2488"/>
    </row>
    <row r="2489" spans="1:10">
      <c r="A2489"/>
      <c r="B2489"/>
      <c r="C2489"/>
      <c r="D2489" s="877"/>
      <c r="E2489"/>
      <c r="F2489"/>
      <c r="G2489"/>
      <c r="H2489"/>
      <c r="I2489"/>
      <c r="J2489"/>
    </row>
    <row r="2490" spans="1:10">
      <c r="A2490"/>
      <c r="B2490"/>
      <c r="C2490"/>
      <c r="D2490" s="877"/>
      <c r="E2490"/>
      <c r="F2490"/>
      <c r="G2490"/>
      <c r="H2490"/>
      <c r="I2490"/>
      <c r="J2490"/>
    </row>
    <row r="2491" spans="1:10">
      <c r="A2491"/>
      <c r="B2491"/>
      <c r="C2491"/>
      <c r="D2491" s="877"/>
      <c r="E2491"/>
      <c r="F2491"/>
      <c r="G2491"/>
      <c r="H2491"/>
      <c r="I2491"/>
      <c r="J2491"/>
    </row>
    <row r="2492" spans="1:10">
      <c r="A2492"/>
      <c r="B2492"/>
      <c r="C2492"/>
      <c r="D2492" s="877"/>
      <c r="E2492"/>
      <c r="F2492"/>
      <c r="G2492"/>
      <c r="H2492"/>
      <c r="I2492"/>
      <c r="J2492"/>
    </row>
    <row r="2493" spans="1:10">
      <c r="A2493"/>
      <c r="B2493"/>
      <c r="C2493"/>
      <c r="D2493" s="877"/>
      <c r="E2493"/>
      <c r="F2493"/>
      <c r="G2493"/>
      <c r="H2493"/>
      <c r="I2493"/>
      <c r="J2493"/>
    </row>
    <row r="2494" spans="1:10">
      <c r="A2494"/>
      <c r="B2494"/>
      <c r="C2494"/>
      <c r="D2494" s="877"/>
      <c r="E2494"/>
      <c r="F2494"/>
      <c r="G2494"/>
      <c r="H2494"/>
      <c r="I2494"/>
      <c r="J2494"/>
    </row>
    <row r="2495" spans="1:10">
      <c r="A2495"/>
      <c r="B2495"/>
      <c r="C2495"/>
      <c r="D2495" s="877"/>
      <c r="E2495"/>
      <c r="F2495"/>
      <c r="G2495"/>
      <c r="H2495"/>
      <c r="I2495"/>
      <c r="J2495"/>
    </row>
    <row r="2496" spans="1:10">
      <c r="A2496"/>
      <c r="B2496"/>
      <c r="C2496"/>
      <c r="D2496" s="877"/>
      <c r="E2496"/>
      <c r="F2496"/>
      <c r="G2496"/>
      <c r="H2496"/>
      <c r="I2496"/>
      <c r="J2496"/>
    </row>
    <row r="2497" spans="1:10">
      <c r="A2497"/>
      <c r="B2497"/>
      <c r="C2497"/>
      <c r="D2497" s="877"/>
      <c r="E2497"/>
      <c r="F2497"/>
      <c r="G2497"/>
      <c r="H2497"/>
      <c r="I2497"/>
      <c r="J2497"/>
    </row>
    <row r="2498" spans="1:10">
      <c r="A2498"/>
      <c r="B2498"/>
      <c r="C2498"/>
      <c r="D2498" s="877"/>
      <c r="E2498"/>
      <c r="F2498"/>
      <c r="G2498"/>
      <c r="H2498"/>
      <c r="I2498"/>
      <c r="J2498"/>
    </row>
    <row r="2499" spans="1:10">
      <c r="A2499"/>
      <c r="B2499"/>
      <c r="C2499"/>
      <c r="D2499" s="877"/>
      <c r="E2499"/>
      <c r="F2499"/>
      <c r="G2499"/>
      <c r="H2499"/>
      <c r="I2499"/>
      <c r="J2499"/>
    </row>
    <row r="2500" spans="1:10">
      <c r="A2500"/>
      <c r="B2500"/>
      <c r="C2500"/>
      <c r="D2500" s="877"/>
      <c r="E2500"/>
      <c r="F2500"/>
      <c r="G2500"/>
      <c r="H2500"/>
      <c r="I2500"/>
      <c r="J2500"/>
    </row>
    <row r="2501" spans="1:10">
      <c r="A2501"/>
      <c r="B2501"/>
      <c r="C2501"/>
      <c r="D2501" s="877"/>
      <c r="E2501"/>
      <c r="F2501"/>
      <c r="G2501"/>
      <c r="H2501"/>
      <c r="I2501"/>
      <c r="J2501"/>
    </row>
    <row r="2502" spans="1:10">
      <c r="A2502"/>
      <c r="B2502"/>
      <c r="C2502"/>
      <c r="D2502" s="877"/>
      <c r="E2502"/>
      <c r="F2502"/>
      <c r="G2502"/>
      <c r="H2502"/>
      <c r="I2502"/>
      <c r="J2502"/>
    </row>
    <row r="2503" spans="1:10">
      <c r="A2503"/>
      <c r="B2503"/>
      <c r="C2503"/>
      <c r="D2503" s="877"/>
      <c r="E2503"/>
      <c r="F2503"/>
      <c r="G2503"/>
      <c r="H2503"/>
      <c r="I2503"/>
      <c r="J2503"/>
    </row>
    <row r="2504" spans="1:10">
      <c r="A2504"/>
      <c r="B2504"/>
      <c r="C2504"/>
      <c r="D2504" s="877"/>
      <c r="E2504"/>
      <c r="F2504"/>
      <c r="G2504"/>
      <c r="H2504"/>
      <c r="I2504"/>
      <c r="J2504"/>
    </row>
    <row r="2505" spans="1:10">
      <c r="A2505"/>
      <c r="B2505"/>
      <c r="C2505"/>
      <c r="D2505" s="877"/>
      <c r="E2505"/>
      <c r="F2505"/>
      <c r="G2505"/>
      <c r="H2505"/>
      <c r="I2505"/>
      <c r="J2505"/>
    </row>
    <row r="2506" spans="1:10">
      <c r="A2506"/>
      <c r="B2506"/>
      <c r="C2506"/>
      <c r="D2506" s="877"/>
      <c r="E2506"/>
      <c r="F2506"/>
      <c r="G2506"/>
      <c r="H2506"/>
      <c r="I2506"/>
      <c r="J2506"/>
    </row>
    <row r="2507" spans="1:10">
      <c r="A2507"/>
      <c r="B2507"/>
      <c r="C2507"/>
      <c r="D2507" s="877"/>
      <c r="E2507"/>
      <c r="F2507"/>
      <c r="G2507"/>
      <c r="H2507"/>
      <c r="I2507"/>
      <c r="J2507"/>
    </row>
    <row r="2508" spans="1:10">
      <c r="A2508"/>
      <c r="B2508"/>
      <c r="C2508"/>
      <c r="D2508" s="877"/>
      <c r="E2508"/>
      <c r="F2508"/>
      <c r="G2508"/>
      <c r="H2508"/>
      <c r="I2508"/>
      <c r="J2508"/>
    </row>
    <row r="2509" spans="1:10">
      <c r="A2509"/>
      <c r="B2509"/>
      <c r="C2509"/>
      <c r="D2509" s="877"/>
      <c r="E2509"/>
      <c r="F2509"/>
      <c r="G2509"/>
      <c r="H2509"/>
      <c r="I2509"/>
      <c r="J2509"/>
    </row>
    <row r="2510" spans="1:10">
      <c r="A2510"/>
      <c r="B2510"/>
      <c r="C2510"/>
      <c r="D2510" s="877"/>
      <c r="E2510"/>
      <c r="F2510"/>
      <c r="G2510"/>
      <c r="H2510"/>
      <c r="I2510"/>
      <c r="J2510"/>
    </row>
    <row r="2511" spans="1:10">
      <c r="A2511"/>
      <c r="B2511"/>
      <c r="C2511"/>
      <c r="D2511" s="877"/>
      <c r="E2511"/>
      <c r="F2511"/>
      <c r="G2511"/>
      <c r="H2511"/>
      <c r="I2511"/>
      <c r="J2511"/>
    </row>
    <row r="2512" spans="1:10">
      <c r="A2512"/>
      <c r="B2512"/>
      <c r="C2512"/>
      <c r="D2512" s="877"/>
      <c r="E2512"/>
      <c r="F2512"/>
      <c r="G2512"/>
      <c r="H2512"/>
      <c r="I2512"/>
      <c r="J2512"/>
    </row>
    <row r="2513" spans="1:10">
      <c r="A2513"/>
      <c r="B2513"/>
      <c r="C2513"/>
      <c r="D2513" s="877"/>
      <c r="E2513"/>
      <c r="F2513"/>
      <c r="G2513"/>
      <c r="H2513"/>
      <c r="I2513"/>
      <c r="J2513"/>
    </row>
    <row r="2514" spans="1:10">
      <c r="A2514"/>
      <c r="B2514"/>
      <c r="C2514"/>
      <c r="D2514" s="877"/>
      <c r="E2514"/>
      <c r="F2514"/>
      <c r="G2514"/>
      <c r="H2514"/>
      <c r="I2514"/>
      <c r="J2514"/>
    </row>
    <row r="2515" spans="1:10">
      <c r="A2515"/>
      <c r="B2515"/>
      <c r="C2515"/>
      <c r="D2515" s="877"/>
      <c r="E2515"/>
      <c r="F2515"/>
      <c r="G2515"/>
      <c r="H2515"/>
      <c r="I2515"/>
      <c r="J2515"/>
    </row>
    <row r="2516" spans="1:10">
      <c r="A2516"/>
      <c r="B2516"/>
      <c r="C2516"/>
      <c r="D2516" s="877"/>
      <c r="E2516"/>
      <c r="F2516"/>
      <c r="G2516"/>
      <c r="H2516"/>
      <c r="I2516"/>
      <c r="J2516"/>
    </row>
    <row r="2517" spans="1:10">
      <c r="A2517"/>
      <c r="B2517"/>
      <c r="C2517"/>
      <c r="D2517" s="877"/>
      <c r="E2517"/>
      <c r="F2517"/>
      <c r="G2517"/>
      <c r="H2517"/>
      <c r="I2517"/>
      <c r="J2517"/>
    </row>
    <row r="2518" spans="1:10">
      <c r="A2518"/>
      <c r="B2518"/>
      <c r="C2518"/>
      <c r="D2518" s="877"/>
      <c r="E2518"/>
      <c r="F2518"/>
      <c r="G2518"/>
      <c r="H2518"/>
      <c r="I2518"/>
      <c r="J2518"/>
    </row>
    <row r="2519" spans="1:10">
      <c r="A2519"/>
      <c r="B2519"/>
      <c r="C2519"/>
      <c r="D2519" s="877"/>
      <c r="E2519"/>
      <c r="F2519"/>
      <c r="G2519"/>
      <c r="H2519"/>
      <c r="I2519"/>
      <c r="J2519"/>
    </row>
    <row r="2520" spans="1:10">
      <c r="A2520"/>
      <c r="B2520"/>
      <c r="C2520"/>
      <c r="D2520" s="877"/>
      <c r="E2520"/>
      <c r="F2520"/>
      <c r="G2520"/>
      <c r="H2520"/>
      <c r="I2520"/>
      <c r="J2520"/>
    </row>
    <row r="2521" spans="1:10">
      <c r="A2521"/>
      <c r="B2521"/>
      <c r="C2521"/>
      <c r="D2521" s="877"/>
      <c r="E2521"/>
      <c r="F2521"/>
      <c r="G2521"/>
      <c r="H2521"/>
      <c r="I2521"/>
      <c r="J2521"/>
    </row>
    <row r="2522" spans="1:10">
      <c r="A2522"/>
      <c r="B2522"/>
      <c r="C2522"/>
      <c r="D2522" s="877"/>
      <c r="E2522"/>
      <c r="F2522"/>
      <c r="G2522"/>
      <c r="H2522"/>
      <c r="I2522"/>
      <c r="J2522"/>
    </row>
    <row r="2523" spans="1:10">
      <c r="A2523"/>
      <c r="B2523"/>
      <c r="C2523"/>
      <c r="D2523" s="877"/>
      <c r="E2523"/>
      <c r="F2523"/>
      <c r="G2523"/>
      <c r="H2523"/>
      <c r="I2523"/>
      <c r="J2523"/>
    </row>
    <row r="2524" spans="1:10">
      <c r="A2524"/>
      <c r="B2524"/>
      <c r="C2524"/>
      <c r="D2524" s="877"/>
      <c r="E2524"/>
      <c r="F2524"/>
      <c r="G2524"/>
      <c r="H2524"/>
      <c r="I2524"/>
      <c r="J2524"/>
    </row>
    <row r="2525" spans="1:10">
      <c r="A2525"/>
      <c r="B2525"/>
      <c r="C2525"/>
      <c r="D2525" s="877"/>
      <c r="E2525"/>
      <c r="F2525"/>
      <c r="G2525"/>
      <c r="H2525"/>
      <c r="I2525"/>
      <c r="J2525"/>
    </row>
    <row r="2526" spans="1:10">
      <c r="A2526"/>
      <c r="B2526"/>
      <c r="C2526"/>
      <c r="D2526" s="877"/>
      <c r="E2526"/>
      <c r="F2526"/>
      <c r="G2526"/>
      <c r="H2526"/>
      <c r="I2526"/>
      <c r="J2526"/>
    </row>
    <row r="2527" spans="1:10">
      <c r="A2527"/>
      <c r="B2527"/>
      <c r="C2527"/>
      <c r="D2527" s="877"/>
      <c r="E2527"/>
      <c r="F2527"/>
      <c r="G2527"/>
      <c r="H2527"/>
      <c r="I2527"/>
      <c r="J2527"/>
    </row>
    <row r="2528" spans="1:10">
      <c r="A2528"/>
      <c r="B2528"/>
      <c r="C2528"/>
      <c r="D2528" s="877"/>
      <c r="E2528"/>
      <c r="F2528"/>
      <c r="G2528"/>
      <c r="H2528"/>
      <c r="I2528"/>
      <c r="J2528"/>
    </row>
    <row r="2529" spans="1:10">
      <c r="A2529"/>
      <c r="B2529"/>
      <c r="C2529"/>
      <c r="D2529" s="877"/>
      <c r="E2529"/>
      <c r="F2529"/>
      <c r="G2529"/>
      <c r="H2529"/>
      <c r="I2529"/>
      <c r="J2529"/>
    </row>
    <row r="2530" spans="1:10">
      <c r="A2530"/>
      <c r="B2530"/>
      <c r="C2530"/>
      <c r="D2530" s="877"/>
      <c r="E2530"/>
      <c r="F2530"/>
      <c r="G2530"/>
      <c r="H2530"/>
      <c r="I2530"/>
      <c r="J2530"/>
    </row>
    <row r="2531" spans="1:10">
      <c r="A2531"/>
      <c r="B2531"/>
      <c r="C2531"/>
      <c r="D2531" s="877"/>
      <c r="E2531"/>
      <c r="F2531"/>
      <c r="G2531"/>
      <c r="H2531"/>
      <c r="I2531"/>
      <c r="J2531"/>
    </row>
    <row r="2532" spans="1:10">
      <c r="A2532"/>
      <c r="B2532"/>
      <c r="C2532"/>
      <c r="D2532" s="877"/>
      <c r="E2532"/>
      <c r="F2532"/>
      <c r="G2532"/>
      <c r="H2532"/>
      <c r="I2532"/>
      <c r="J2532"/>
    </row>
    <row r="2533" spans="1:10">
      <c r="A2533"/>
      <c r="B2533"/>
      <c r="C2533"/>
      <c r="D2533" s="877"/>
      <c r="E2533"/>
      <c r="F2533"/>
      <c r="G2533"/>
      <c r="H2533"/>
      <c r="I2533"/>
      <c r="J2533"/>
    </row>
    <row r="2534" spans="1:10">
      <c r="A2534"/>
      <c r="B2534"/>
      <c r="C2534"/>
      <c r="D2534" s="877"/>
      <c r="E2534"/>
      <c r="F2534"/>
      <c r="G2534"/>
      <c r="H2534"/>
      <c r="I2534"/>
      <c r="J2534"/>
    </row>
    <row r="2535" spans="1:10">
      <c r="A2535"/>
      <c r="B2535"/>
      <c r="C2535"/>
      <c r="D2535" s="877"/>
      <c r="E2535"/>
      <c r="F2535"/>
      <c r="G2535"/>
      <c r="H2535"/>
      <c r="I2535"/>
      <c r="J2535"/>
    </row>
    <row r="2536" spans="1:10">
      <c r="A2536"/>
      <c r="B2536"/>
      <c r="C2536"/>
      <c r="D2536" s="877"/>
      <c r="E2536"/>
      <c r="F2536"/>
      <c r="G2536"/>
      <c r="H2536"/>
      <c r="I2536"/>
      <c r="J2536"/>
    </row>
    <row r="2537" spans="1:10">
      <c r="A2537"/>
      <c r="B2537"/>
      <c r="C2537"/>
      <c r="D2537" s="877"/>
      <c r="E2537"/>
      <c r="F2537"/>
      <c r="G2537"/>
      <c r="H2537"/>
      <c r="I2537"/>
      <c r="J2537"/>
    </row>
    <row r="2538" spans="1:10">
      <c r="A2538"/>
      <c r="B2538"/>
      <c r="C2538"/>
      <c r="D2538" s="877"/>
      <c r="E2538"/>
      <c r="F2538"/>
      <c r="G2538"/>
      <c r="H2538"/>
      <c r="I2538"/>
      <c r="J2538"/>
    </row>
    <row r="2539" spans="1:10">
      <c r="A2539"/>
      <c r="B2539"/>
      <c r="C2539"/>
      <c r="D2539" s="877"/>
      <c r="E2539"/>
      <c r="F2539"/>
      <c r="G2539"/>
      <c r="H2539"/>
      <c r="I2539"/>
      <c r="J2539"/>
    </row>
    <row r="2540" spans="1:10">
      <c r="A2540"/>
      <c r="B2540"/>
      <c r="C2540"/>
      <c r="D2540" s="877"/>
      <c r="E2540"/>
      <c r="F2540"/>
      <c r="G2540"/>
      <c r="H2540"/>
      <c r="I2540"/>
      <c r="J2540"/>
    </row>
    <row r="2541" spans="1:10">
      <c r="A2541"/>
      <c r="B2541"/>
      <c r="C2541"/>
      <c r="D2541" s="877"/>
      <c r="E2541"/>
      <c r="F2541"/>
      <c r="G2541"/>
      <c r="H2541"/>
      <c r="I2541"/>
      <c r="J2541"/>
    </row>
    <row r="2542" spans="1:10">
      <c r="A2542"/>
      <c r="B2542"/>
      <c r="C2542"/>
      <c r="D2542" s="877"/>
      <c r="E2542"/>
      <c r="F2542"/>
      <c r="G2542"/>
      <c r="H2542"/>
      <c r="I2542"/>
      <c r="J2542"/>
    </row>
    <row r="2543" spans="1:10">
      <c r="A2543"/>
      <c r="B2543"/>
      <c r="C2543"/>
      <c r="D2543" s="877"/>
      <c r="E2543"/>
      <c r="F2543"/>
      <c r="G2543"/>
      <c r="H2543"/>
      <c r="I2543"/>
      <c r="J2543"/>
    </row>
    <row r="2544" spans="1:10">
      <c r="A2544"/>
      <c r="B2544"/>
      <c r="C2544"/>
      <c r="D2544" s="877"/>
      <c r="E2544"/>
      <c r="F2544"/>
      <c r="G2544"/>
      <c r="H2544"/>
      <c r="I2544"/>
      <c r="J2544"/>
    </row>
    <row r="2545" spans="1:10">
      <c r="A2545"/>
      <c r="B2545"/>
      <c r="C2545"/>
      <c r="D2545" s="877"/>
      <c r="E2545"/>
      <c r="F2545"/>
      <c r="G2545"/>
      <c r="H2545"/>
      <c r="I2545"/>
      <c r="J2545"/>
    </row>
    <row r="2546" spans="1:10">
      <c r="A2546"/>
      <c r="B2546"/>
      <c r="C2546"/>
      <c r="D2546" s="877"/>
      <c r="E2546"/>
      <c r="F2546"/>
      <c r="G2546"/>
      <c r="H2546"/>
      <c r="I2546"/>
      <c r="J2546"/>
    </row>
    <row r="2547" spans="1:10">
      <c r="A2547"/>
      <c r="B2547"/>
      <c r="C2547"/>
      <c r="D2547" s="877"/>
      <c r="E2547"/>
      <c r="F2547"/>
      <c r="G2547"/>
      <c r="H2547"/>
      <c r="I2547"/>
      <c r="J2547"/>
    </row>
    <row r="2548" spans="1:10">
      <c r="A2548"/>
      <c r="B2548"/>
      <c r="C2548"/>
      <c r="D2548" s="877"/>
      <c r="E2548"/>
      <c r="F2548"/>
      <c r="G2548"/>
      <c r="H2548"/>
      <c r="I2548"/>
      <c r="J2548"/>
    </row>
    <row r="2549" spans="1:10">
      <c r="A2549"/>
      <c r="B2549"/>
      <c r="C2549"/>
      <c r="D2549" s="877"/>
      <c r="E2549"/>
      <c r="F2549"/>
      <c r="G2549"/>
      <c r="H2549"/>
      <c r="I2549"/>
      <c r="J2549"/>
    </row>
    <row r="2550" spans="1:10">
      <c r="A2550"/>
      <c r="B2550"/>
      <c r="C2550"/>
      <c r="D2550" s="877"/>
      <c r="E2550"/>
      <c r="F2550"/>
      <c r="G2550"/>
      <c r="H2550"/>
      <c r="I2550"/>
      <c r="J2550"/>
    </row>
    <row r="2551" spans="1:10">
      <c r="A2551"/>
      <c r="B2551"/>
      <c r="C2551"/>
      <c r="D2551" s="877"/>
      <c r="E2551"/>
      <c r="F2551"/>
      <c r="G2551"/>
      <c r="H2551"/>
      <c r="I2551"/>
      <c r="J2551"/>
    </row>
    <row r="2552" spans="1:10">
      <c r="A2552"/>
      <c r="B2552"/>
      <c r="C2552"/>
      <c r="D2552" s="877"/>
      <c r="E2552"/>
      <c r="F2552"/>
      <c r="G2552"/>
      <c r="H2552"/>
      <c r="I2552"/>
      <c r="J2552"/>
    </row>
    <row r="2553" spans="1:10">
      <c r="A2553"/>
      <c r="B2553"/>
      <c r="C2553"/>
      <c r="D2553" s="877"/>
      <c r="E2553"/>
      <c r="F2553"/>
      <c r="G2553"/>
      <c r="H2553"/>
      <c r="I2553"/>
      <c r="J2553"/>
    </row>
    <row r="2554" spans="1:10">
      <c r="A2554"/>
      <c r="B2554"/>
      <c r="C2554"/>
      <c r="D2554" s="877"/>
      <c r="E2554"/>
      <c r="F2554"/>
      <c r="G2554"/>
      <c r="H2554"/>
      <c r="I2554"/>
      <c r="J2554"/>
    </row>
    <row r="2555" spans="1:10">
      <c r="A2555"/>
      <c r="B2555"/>
      <c r="C2555"/>
      <c r="D2555" s="877"/>
      <c r="E2555"/>
      <c r="F2555"/>
      <c r="G2555"/>
      <c r="H2555"/>
      <c r="I2555"/>
      <c r="J2555"/>
    </row>
    <row r="2556" spans="1:10">
      <c r="A2556"/>
      <c r="B2556"/>
      <c r="C2556"/>
      <c r="D2556" s="877"/>
      <c r="E2556"/>
      <c r="F2556"/>
      <c r="G2556"/>
      <c r="H2556"/>
      <c r="I2556"/>
      <c r="J2556"/>
    </row>
    <row r="2557" spans="1:10">
      <c r="A2557"/>
      <c r="B2557"/>
      <c r="C2557"/>
      <c r="D2557" s="877"/>
      <c r="E2557"/>
      <c r="F2557"/>
      <c r="G2557"/>
      <c r="H2557"/>
      <c r="I2557"/>
      <c r="J2557"/>
    </row>
    <row r="2558" spans="1:10">
      <c r="A2558"/>
      <c r="B2558"/>
      <c r="C2558"/>
      <c r="D2558" s="877"/>
      <c r="E2558"/>
      <c r="F2558"/>
      <c r="G2558"/>
      <c r="H2558"/>
      <c r="I2558"/>
      <c r="J2558"/>
    </row>
    <row r="2559" spans="1:10">
      <c r="A2559"/>
      <c r="B2559"/>
      <c r="C2559"/>
      <c r="D2559" s="877"/>
      <c r="E2559"/>
      <c r="F2559"/>
      <c r="G2559"/>
      <c r="H2559"/>
      <c r="I2559"/>
      <c r="J2559"/>
    </row>
    <row r="2560" spans="1:10">
      <c r="A2560"/>
      <c r="B2560"/>
      <c r="C2560"/>
      <c r="D2560" s="877"/>
      <c r="E2560"/>
      <c r="F2560"/>
      <c r="G2560"/>
      <c r="H2560"/>
      <c r="I2560"/>
      <c r="J2560"/>
    </row>
    <row r="2561" spans="1:10">
      <c r="A2561"/>
      <c r="B2561"/>
      <c r="C2561"/>
      <c r="D2561" s="877"/>
      <c r="E2561"/>
      <c r="F2561"/>
      <c r="G2561"/>
      <c r="H2561"/>
      <c r="I2561"/>
      <c r="J2561"/>
    </row>
    <row r="2562" spans="1:10">
      <c r="A2562"/>
      <c r="B2562"/>
      <c r="C2562"/>
      <c r="D2562" s="877"/>
      <c r="E2562"/>
      <c r="F2562"/>
      <c r="G2562"/>
      <c r="H2562"/>
      <c r="I2562"/>
      <c r="J2562"/>
    </row>
    <row r="2563" spans="1:10">
      <c r="A2563"/>
      <c r="B2563"/>
      <c r="C2563"/>
      <c r="D2563" s="877"/>
      <c r="E2563"/>
      <c r="F2563"/>
      <c r="G2563"/>
      <c r="H2563"/>
      <c r="I2563"/>
      <c r="J2563"/>
    </row>
    <row r="2564" spans="1:10">
      <c r="A2564"/>
      <c r="B2564"/>
      <c r="C2564"/>
      <c r="D2564" s="877"/>
      <c r="E2564"/>
      <c r="F2564"/>
      <c r="G2564"/>
      <c r="H2564"/>
      <c r="I2564"/>
      <c r="J2564"/>
    </row>
    <row r="2565" spans="1:10">
      <c r="A2565"/>
      <c r="B2565"/>
      <c r="C2565"/>
      <c r="D2565" s="877"/>
      <c r="E2565"/>
      <c r="F2565"/>
      <c r="G2565"/>
      <c r="H2565"/>
      <c r="I2565"/>
      <c r="J2565"/>
    </row>
    <row r="2566" spans="1:10">
      <c r="A2566"/>
      <c r="B2566"/>
      <c r="C2566"/>
      <c r="D2566" s="877"/>
      <c r="E2566"/>
      <c r="F2566"/>
      <c r="G2566"/>
      <c r="H2566"/>
      <c r="I2566"/>
      <c r="J2566"/>
    </row>
    <row r="2567" spans="1:10">
      <c r="A2567"/>
      <c r="B2567"/>
      <c r="C2567"/>
      <c r="D2567" s="877"/>
      <c r="E2567"/>
      <c r="F2567"/>
      <c r="G2567"/>
      <c r="H2567"/>
      <c r="I2567"/>
      <c r="J2567"/>
    </row>
    <row r="2568" spans="1:10">
      <c r="A2568"/>
      <c r="B2568"/>
      <c r="C2568"/>
      <c r="D2568" s="877"/>
      <c r="E2568"/>
      <c r="F2568"/>
      <c r="G2568"/>
      <c r="H2568"/>
      <c r="I2568"/>
      <c r="J2568"/>
    </row>
    <row r="2569" spans="1:10">
      <c r="A2569"/>
      <c r="B2569"/>
      <c r="C2569"/>
      <c r="D2569" s="877"/>
      <c r="E2569"/>
      <c r="F2569"/>
      <c r="G2569"/>
      <c r="H2569"/>
      <c r="I2569"/>
      <c r="J2569"/>
    </row>
    <row r="2570" spans="1:10">
      <c r="A2570"/>
      <c r="B2570"/>
      <c r="C2570"/>
      <c r="D2570" s="877"/>
      <c r="E2570"/>
      <c r="F2570"/>
      <c r="G2570"/>
      <c r="H2570"/>
      <c r="I2570"/>
      <c r="J2570"/>
    </row>
    <row r="2571" spans="1:10">
      <c r="A2571"/>
      <c r="B2571"/>
      <c r="C2571"/>
      <c r="D2571" s="877"/>
      <c r="E2571"/>
      <c r="F2571"/>
      <c r="G2571"/>
      <c r="H2571"/>
      <c r="I2571"/>
      <c r="J2571"/>
    </row>
    <row r="2572" spans="1:10">
      <c r="A2572"/>
      <c r="B2572"/>
      <c r="C2572"/>
      <c r="D2572" s="877"/>
      <c r="E2572"/>
      <c r="F2572"/>
      <c r="G2572"/>
      <c r="H2572"/>
      <c r="I2572"/>
      <c r="J2572"/>
    </row>
    <row r="2573" spans="1:10">
      <c r="A2573"/>
      <c r="B2573"/>
      <c r="C2573"/>
      <c r="D2573" s="877"/>
      <c r="E2573"/>
      <c r="F2573"/>
      <c r="G2573"/>
      <c r="H2573"/>
      <c r="I2573"/>
      <c r="J2573"/>
    </row>
    <row r="2574" spans="1:10">
      <c r="A2574"/>
      <c r="B2574"/>
      <c r="C2574"/>
      <c r="D2574" s="877"/>
      <c r="E2574"/>
      <c r="F2574"/>
      <c r="G2574"/>
      <c r="H2574"/>
      <c r="I2574"/>
      <c r="J2574"/>
    </row>
    <row r="2575" spans="1:10">
      <c r="A2575"/>
      <c r="B2575"/>
      <c r="C2575"/>
      <c r="D2575" s="877"/>
      <c r="E2575"/>
      <c r="F2575"/>
      <c r="G2575"/>
      <c r="H2575"/>
      <c r="I2575"/>
      <c r="J2575"/>
    </row>
    <row r="2576" spans="1:10">
      <c r="A2576"/>
      <c r="B2576"/>
      <c r="C2576"/>
      <c r="D2576" s="877"/>
      <c r="E2576"/>
      <c r="F2576"/>
      <c r="G2576"/>
      <c r="H2576"/>
      <c r="I2576"/>
      <c r="J2576"/>
    </row>
    <row r="2577" spans="1:10">
      <c r="A2577"/>
      <c r="B2577"/>
      <c r="C2577"/>
      <c r="D2577" s="877"/>
      <c r="E2577"/>
      <c r="F2577"/>
      <c r="G2577"/>
      <c r="H2577"/>
      <c r="I2577"/>
      <c r="J2577"/>
    </row>
    <row r="2578" spans="1:10">
      <c r="A2578"/>
      <c r="B2578"/>
      <c r="C2578"/>
      <c r="D2578" s="877"/>
      <c r="E2578"/>
      <c r="F2578"/>
      <c r="G2578"/>
      <c r="H2578"/>
      <c r="I2578"/>
      <c r="J2578"/>
    </row>
    <row r="2579" spans="1:10">
      <c r="A2579"/>
      <c r="B2579"/>
      <c r="C2579"/>
      <c r="D2579" s="877"/>
      <c r="E2579"/>
      <c r="F2579"/>
      <c r="G2579"/>
      <c r="H2579"/>
      <c r="I2579"/>
      <c r="J2579"/>
    </row>
    <row r="2580" spans="1:10">
      <c r="A2580"/>
      <c r="B2580"/>
      <c r="C2580"/>
      <c r="D2580" s="877"/>
      <c r="E2580"/>
      <c r="F2580"/>
      <c r="G2580"/>
      <c r="H2580"/>
      <c r="I2580"/>
      <c r="J2580"/>
    </row>
    <row r="2581" spans="1:10">
      <c r="A2581"/>
      <c r="B2581"/>
      <c r="C2581"/>
      <c r="D2581" s="877"/>
      <c r="E2581"/>
      <c r="F2581"/>
      <c r="G2581"/>
      <c r="H2581"/>
      <c r="I2581"/>
      <c r="J2581"/>
    </row>
    <row r="2582" spans="1:10">
      <c r="A2582"/>
      <c r="B2582"/>
      <c r="C2582"/>
      <c r="D2582" s="877"/>
      <c r="E2582"/>
      <c r="F2582"/>
      <c r="G2582"/>
      <c r="H2582"/>
      <c r="I2582"/>
      <c r="J2582"/>
    </row>
    <row r="2583" spans="1:10">
      <c r="A2583"/>
      <c r="B2583"/>
      <c r="C2583"/>
      <c r="D2583" s="877"/>
      <c r="E2583"/>
      <c r="F2583"/>
      <c r="G2583"/>
      <c r="H2583"/>
      <c r="I2583"/>
      <c r="J2583"/>
    </row>
    <row r="2584" spans="1:10">
      <c r="A2584"/>
      <c r="B2584"/>
      <c r="C2584"/>
      <c r="D2584" s="877"/>
      <c r="E2584"/>
      <c r="F2584"/>
      <c r="G2584"/>
      <c r="H2584"/>
      <c r="I2584"/>
      <c r="J2584"/>
    </row>
    <row r="2585" spans="1:10">
      <c r="A2585"/>
      <c r="B2585"/>
      <c r="C2585"/>
      <c r="D2585" s="877"/>
      <c r="E2585"/>
      <c r="F2585"/>
      <c r="G2585"/>
      <c r="H2585"/>
      <c r="I2585"/>
      <c r="J2585"/>
    </row>
    <row r="2586" spans="1:10">
      <c r="A2586"/>
      <c r="B2586"/>
      <c r="C2586"/>
      <c r="D2586" s="877"/>
      <c r="E2586"/>
      <c r="F2586"/>
      <c r="G2586"/>
      <c r="H2586"/>
      <c r="I2586"/>
      <c r="J2586"/>
    </row>
    <row r="2587" spans="1:10">
      <c r="A2587"/>
      <c r="B2587"/>
      <c r="C2587"/>
      <c r="D2587" s="877"/>
      <c r="E2587"/>
      <c r="F2587"/>
      <c r="G2587"/>
      <c r="H2587"/>
      <c r="I2587"/>
      <c r="J2587"/>
    </row>
    <row r="2588" spans="1:10">
      <c r="A2588"/>
      <c r="B2588"/>
      <c r="C2588"/>
      <c r="D2588" s="877"/>
      <c r="E2588"/>
      <c r="F2588"/>
      <c r="G2588"/>
      <c r="H2588"/>
      <c r="I2588"/>
      <c r="J2588"/>
    </row>
    <row r="2589" spans="1:10">
      <c r="A2589"/>
      <c r="B2589"/>
      <c r="C2589"/>
      <c r="D2589" s="877"/>
      <c r="E2589"/>
      <c r="F2589"/>
      <c r="G2589"/>
      <c r="H2589"/>
      <c r="I2589"/>
      <c r="J2589"/>
    </row>
    <row r="2590" spans="1:10">
      <c r="A2590"/>
      <c r="B2590"/>
      <c r="C2590"/>
      <c r="D2590" s="877"/>
      <c r="E2590"/>
      <c r="F2590"/>
      <c r="G2590"/>
      <c r="H2590"/>
      <c r="I2590"/>
      <c r="J2590"/>
    </row>
    <row r="2591" spans="1:10">
      <c r="A2591"/>
      <c r="B2591"/>
      <c r="C2591"/>
      <c r="D2591" s="877"/>
      <c r="E2591"/>
      <c r="F2591"/>
      <c r="G2591"/>
      <c r="H2591"/>
      <c r="I2591"/>
      <c r="J2591"/>
    </row>
    <row r="2592" spans="1:10">
      <c r="A2592"/>
      <c r="B2592"/>
      <c r="C2592"/>
      <c r="D2592" s="877"/>
      <c r="E2592"/>
      <c r="F2592"/>
      <c r="G2592"/>
      <c r="H2592"/>
      <c r="I2592"/>
      <c r="J2592"/>
    </row>
    <row r="2593" spans="1:10">
      <c r="A2593"/>
      <c r="B2593"/>
      <c r="C2593"/>
      <c r="D2593" s="877"/>
      <c r="E2593"/>
      <c r="F2593"/>
      <c r="G2593"/>
      <c r="H2593"/>
      <c r="I2593"/>
      <c r="J2593"/>
    </row>
    <row r="2594" spans="1:10">
      <c r="A2594"/>
      <c r="B2594"/>
      <c r="C2594"/>
      <c r="D2594" s="877"/>
      <c r="E2594"/>
      <c r="F2594"/>
      <c r="G2594"/>
      <c r="H2594"/>
      <c r="I2594"/>
      <c r="J2594"/>
    </row>
    <row r="2595" spans="1:10">
      <c r="A2595"/>
      <c r="B2595"/>
      <c r="C2595"/>
      <c r="D2595" s="877"/>
      <c r="E2595"/>
      <c r="F2595"/>
      <c r="G2595"/>
      <c r="H2595"/>
      <c r="I2595"/>
      <c r="J2595"/>
    </row>
    <row r="2596" spans="1:10">
      <c r="A2596"/>
      <c r="B2596"/>
      <c r="C2596"/>
      <c r="D2596" s="877"/>
      <c r="E2596"/>
      <c r="F2596"/>
      <c r="G2596"/>
      <c r="H2596"/>
      <c r="I2596"/>
      <c r="J2596"/>
    </row>
    <row r="2597" spans="1:10">
      <c r="A2597"/>
      <c r="B2597"/>
      <c r="C2597"/>
      <c r="D2597" s="877"/>
      <c r="E2597"/>
      <c r="F2597"/>
      <c r="G2597"/>
      <c r="H2597"/>
      <c r="I2597"/>
      <c r="J2597"/>
    </row>
    <row r="2598" spans="1:10">
      <c r="A2598"/>
      <c r="B2598"/>
      <c r="C2598"/>
      <c r="D2598" s="877"/>
      <c r="E2598"/>
      <c r="F2598"/>
      <c r="G2598"/>
      <c r="H2598"/>
      <c r="I2598"/>
      <c r="J2598"/>
    </row>
    <row r="2599" spans="1:10">
      <c r="A2599"/>
      <c r="B2599"/>
      <c r="C2599"/>
      <c r="D2599" s="877"/>
      <c r="E2599"/>
      <c r="F2599"/>
      <c r="G2599"/>
      <c r="H2599"/>
      <c r="I2599"/>
      <c r="J2599"/>
    </row>
    <row r="2600" spans="1:10">
      <c r="A2600"/>
      <c r="B2600"/>
      <c r="C2600"/>
      <c r="D2600" s="877"/>
      <c r="E2600"/>
      <c r="F2600"/>
      <c r="G2600"/>
      <c r="H2600"/>
      <c r="I2600"/>
      <c r="J2600"/>
    </row>
    <row r="2601" spans="1:10">
      <c r="A2601"/>
      <c r="B2601"/>
      <c r="C2601"/>
      <c r="D2601" s="877"/>
      <c r="E2601"/>
      <c r="F2601"/>
      <c r="G2601"/>
      <c r="H2601"/>
      <c r="I2601"/>
      <c r="J2601"/>
    </row>
    <row r="2602" spans="1:10">
      <c r="A2602"/>
      <c r="B2602"/>
      <c r="C2602"/>
      <c r="D2602" s="877"/>
      <c r="E2602"/>
      <c r="F2602"/>
      <c r="G2602"/>
      <c r="H2602"/>
      <c r="I2602"/>
      <c r="J2602"/>
    </row>
    <row r="2603" spans="1:10">
      <c r="A2603"/>
      <c r="B2603"/>
      <c r="C2603"/>
      <c r="D2603" s="877"/>
      <c r="E2603"/>
      <c r="F2603"/>
      <c r="G2603"/>
      <c r="H2603"/>
      <c r="I2603"/>
      <c r="J2603"/>
    </row>
    <row r="2604" spans="1:10">
      <c r="A2604"/>
      <c r="B2604"/>
      <c r="C2604"/>
      <c r="D2604" s="877"/>
      <c r="E2604"/>
      <c r="F2604"/>
      <c r="G2604"/>
      <c r="H2604"/>
      <c r="I2604"/>
      <c r="J2604"/>
    </row>
    <row r="2605" spans="1:10">
      <c r="A2605"/>
      <c r="B2605"/>
      <c r="C2605"/>
      <c r="D2605" s="877"/>
      <c r="E2605"/>
      <c r="F2605"/>
      <c r="G2605"/>
      <c r="H2605"/>
      <c r="I2605"/>
      <c r="J2605"/>
    </row>
    <row r="2606" spans="1:10">
      <c r="A2606"/>
      <c r="B2606"/>
      <c r="C2606"/>
      <c r="D2606" s="877"/>
      <c r="E2606"/>
      <c r="F2606"/>
      <c r="G2606"/>
      <c r="H2606"/>
      <c r="I2606"/>
      <c r="J2606"/>
    </row>
    <row r="2607" spans="1:10">
      <c r="A2607"/>
      <c r="B2607"/>
      <c r="C2607"/>
      <c r="D2607" s="877"/>
      <c r="E2607"/>
      <c r="F2607"/>
      <c r="G2607"/>
      <c r="H2607"/>
      <c r="I2607"/>
      <c r="J2607"/>
    </row>
    <row r="2608" spans="1:10">
      <c r="A2608"/>
      <c r="B2608"/>
      <c r="C2608"/>
      <c r="D2608" s="877"/>
      <c r="E2608"/>
      <c r="F2608"/>
      <c r="G2608"/>
      <c r="H2608"/>
      <c r="I2608"/>
      <c r="J2608"/>
    </row>
    <row r="2609" spans="1:10">
      <c r="A2609"/>
      <c r="B2609"/>
      <c r="C2609"/>
      <c r="D2609" s="877"/>
      <c r="E2609"/>
      <c r="F2609"/>
      <c r="G2609"/>
      <c r="H2609"/>
      <c r="I2609"/>
      <c r="J2609"/>
    </row>
    <row r="2610" spans="1:10">
      <c r="A2610"/>
      <c r="B2610"/>
      <c r="C2610"/>
      <c r="D2610" s="877"/>
      <c r="E2610"/>
      <c r="F2610"/>
      <c r="G2610"/>
      <c r="H2610"/>
      <c r="I2610"/>
      <c r="J2610"/>
    </row>
    <row r="2611" spans="1:10">
      <c r="A2611"/>
      <c r="B2611"/>
      <c r="C2611"/>
      <c r="D2611" s="877"/>
      <c r="E2611"/>
      <c r="F2611"/>
      <c r="G2611"/>
      <c r="H2611"/>
      <c r="I2611"/>
      <c r="J2611"/>
    </row>
    <row r="2612" spans="1:10">
      <c r="A2612"/>
      <c r="B2612"/>
      <c r="C2612"/>
      <c r="D2612" s="877"/>
      <c r="E2612"/>
      <c r="F2612"/>
      <c r="G2612"/>
      <c r="H2612"/>
      <c r="I2612"/>
      <c r="J2612"/>
    </row>
    <row r="2613" spans="1:10">
      <c r="A2613"/>
      <c r="B2613"/>
      <c r="C2613"/>
      <c r="D2613" s="877"/>
      <c r="E2613"/>
      <c r="F2613"/>
      <c r="G2613"/>
      <c r="H2613"/>
      <c r="I2613"/>
      <c r="J2613"/>
    </row>
    <row r="2614" spans="1:10">
      <c r="A2614"/>
      <c r="B2614"/>
      <c r="C2614"/>
      <c r="D2614" s="877"/>
      <c r="E2614"/>
      <c r="F2614"/>
      <c r="G2614"/>
      <c r="H2614"/>
      <c r="I2614"/>
      <c r="J2614"/>
    </row>
    <row r="2615" spans="1:10">
      <c r="A2615"/>
      <c r="B2615"/>
      <c r="C2615"/>
      <c r="D2615" s="877"/>
      <c r="E2615"/>
      <c r="F2615"/>
      <c r="G2615"/>
      <c r="H2615"/>
      <c r="I2615"/>
      <c r="J2615"/>
    </row>
    <row r="2616" spans="1:10">
      <c r="A2616"/>
      <c r="B2616"/>
      <c r="C2616"/>
      <c r="D2616" s="877"/>
      <c r="E2616"/>
      <c r="F2616"/>
      <c r="G2616"/>
      <c r="H2616"/>
      <c r="I2616"/>
      <c r="J2616"/>
    </row>
    <row r="2617" spans="1:10">
      <c r="A2617"/>
      <c r="B2617"/>
      <c r="C2617"/>
      <c r="D2617" s="877"/>
      <c r="E2617"/>
      <c r="F2617"/>
      <c r="G2617"/>
      <c r="H2617"/>
      <c r="I2617"/>
      <c r="J2617"/>
    </row>
    <row r="2618" spans="1:10">
      <c r="A2618"/>
      <c r="B2618"/>
      <c r="C2618"/>
      <c r="D2618" s="877"/>
      <c r="E2618"/>
      <c r="F2618"/>
      <c r="G2618"/>
      <c r="H2618"/>
      <c r="I2618"/>
      <c r="J2618"/>
    </row>
    <row r="2619" spans="1:10">
      <c r="A2619"/>
      <c r="B2619"/>
      <c r="C2619"/>
      <c r="D2619" s="877"/>
      <c r="E2619"/>
      <c r="F2619"/>
      <c r="G2619"/>
      <c r="H2619"/>
      <c r="I2619"/>
      <c r="J2619"/>
    </row>
    <row r="2620" spans="1:10">
      <c r="A2620"/>
      <c r="B2620"/>
      <c r="C2620"/>
      <c r="D2620" s="877"/>
      <c r="E2620"/>
      <c r="F2620"/>
      <c r="G2620"/>
      <c r="H2620"/>
      <c r="I2620"/>
      <c r="J2620"/>
    </row>
    <row r="2621" spans="1:10">
      <c r="A2621"/>
      <c r="B2621"/>
      <c r="C2621"/>
      <c r="D2621" s="877"/>
      <c r="E2621"/>
      <c r="F2621"/>
      <c r="G2621"/>
      <c r="H2621"/>
      <c r="I2621"/>
      <c r="J2621"/>
    </row>
    <row r="2622" spans="1:10">
      <c r="A2622"/>
      <c r="B2622"/>
      <c r="C2622"/>
      <c r="D2622" s="877"/>
      <c r="E2622"/>
      <c r="F2622"/>
      <c r="G2622"/>
      <c r="H2622"/>
      <c r="I2622"/>
      <c r="J2622"/>
    </row>
    <row r="2623" spans="1:10">
      <c r="A2623"/>
      <c r="B2623"/>
      <c r="C2623"/>
      <c r="D2623" s="877"/>
      <c r="E2623"/>
      <c r="F2623"/>
      <c r="G2623"/>
      <c r="H2623"/>
      <c r="I2623"/>
      <c r="J2623"/>
    </row>
    <row r="2624" spans="1:10">
      <c r="A2624"/>
      <c r="B2624"/>
      <c r="C2624"/>
      <c r="D2624" s="877"/>
      <c r="E2624"/>
      <c r="F2624"/>
      <c r="G2624"/>
      <c r="H2624"/>
      <c r="I2624"/>
      <c r="J2624"/>
    </row>
    <row r="2625" spans="1:10">
      <c r="A2625"/>
      <c r="B2625"/>
      <c r="C2625"/>
      <c r="D2625" s="877"/>
      <c r="E2625"/>
      <c r="F2625"/>
      <c r="G2625"/>
      <c r="H2625"/>
      <c r="I2625"/>
      <c r="J2625"/>
    </row>
    <row r="2626" spans="1:10">
      <c r="A2626"/>
      <c r="B2626"/>
      <c r="C2626"/>
      <c r="D2626" s="877"/>
      <c r="E2626"/>
      <c r="F2626"/>
      <c r="G2626"/>
      <c r="H2626"/>
      <c r="I2626"/>
      <c r="J2626"/>
    </row>
    <row r="2627" spans="1:10">
      <c r="A2627"/>
      <c r="B2627"/>
      <c r="C2627"/>
      <c r="D2627" s="877"/>
      <c r="E2627"/>
      <c r="F2627"/>
      <c r="G2627"/>
      <c r="H2627"/>
      <c r="I2627"/>
      <c r="J2627"/>
    </row>
    <row r="2628" spans="1:10">
      <c r="A2628"/>
      <c r="B2628"/>
      <c r="C2628"/>
      <c r="D2628" s="877"/>
      <c r="E2628"/>
      <c r="F2628"/>
      <c r="G2628"/>
      <c r="H2628"/>
      <c r="I2628"/>
      <c r="J2628"/>
    </row>
    <row r="2629" spans="1:10">
      <c r="A2629"/>
      <c r="B2629"/>
      <c r="C2629"/>
      <c r="D2629" s="877"/>
      <c r="E2629"/>
      <c r="F2629"/>
      <c r="G2629"/>
      <c r="H2629"/>
      <c r="I2629"/>
      <c r="J2629"/>
    </row>
    <row r="2630" spans="1:10">
      <c r="A2630"/>
      <c r="B2630"/>
      <c r="C2630"/>
      <c r="D2630" s="877"/>
      <c r="E2630"/>
      <c r="F2630"/>
      <c r="G2630"/>
      <c r="H2630"/>
      <c r="I2630"/>
      <c r="J2630"/>
    </row>
    <row r="2631" spans="1:10">
      <c r="A2631"/>
      <c r="B2631"/>
      <c r="C2631"/>
      <c r="D2631" s="877"/>
      <c r="E2631"/>
      <c r="F2631"/>
      <c r="G2631"/>
      <c r="H2631"/>
      <c r="I2631"/>
      <c r="J2631"/>
    </row>
    <row r="2632" spans="1:10">
      <c r="A2632"/>
      <c r="B2632"/>
      <c r="C2632"/>
      <c r="D2632" s="877"/>
      <c r="E2632"/>
      <c r="F2632"/>
      <c r="G2632"/>
      <c r="H2632"/>
      <c r="I2632"/>
      <c r="J2632"/>
    </row>
    <row r="2633" spans="1:10">
      <c r="A2633"/>
      <c r="B2633"/>
      <c r="C2633"/>
      <c r="D2633" s="877"/>
      <c r="E2633"/>
      <c r="F2633"/>
      <c r="G2633"/>
      <c r="H2633"/>
      <c r="I2633"/>
      <c r="J2633"/>
    </row>
    <row r="2634" spans="1:10">
      <c r="A2634"/>
      <c r="B2634"/>
      <c r="C2634"/>
      <c r="D2634" s="877"/>
      <c r="E2634"/>
      <c r="F2634"/>
      <c r="G2634"/>
      <c r="H2634"/>
      <c r="I2634"/>
      <c r="J2634"/>
    </row>
    <row r="2635" spans="1:10">
      <c r="A2635"/>
      <c r="B2635"/>
      <c r="C2635"/>
      <c r="D2635" s="877"/>
      <c r="E2635"/>
      <c r="F2635"/>
      <c r="G2635"/>
      <c r="H2635"/>
      <c r="I2635"/>
      <c r="J2635"/>
    </row>
    <row r="2636" spans="1:10">
      <c r="A2636"/>
      <c r="B2636"/>
      <c r="C2636"/>
      <c r="D2636" s="877"/>
      <c r="E2636"/>
      <c r="F2636"/>
      <c r="G2636"/>
      <c r="H2636"/>
      <c r="I2636"/>
      <c r="J2636"/>
    </row>
    <row r="2637" spans="1:10">
      <c r="A2637"/>
      <c r="B2637"/>
      <c r="C2637"/>
      <c r="D2637" s="877"/>
      <c r="E2637"/>
      <c r="F2637"/>
      <c r="G2637"/>
      <c r="H2637"/>
      <c r="I2637"/>
      <c r="J2637"/>
    </row>
    <row r="2638" spans="1:10">
      <c r="A2638"/>
      <c r="B2638"/>
      <c r="C2638"/>
      <c r="D2638" s="877"/>
      <c r="E2638"/>
      <c r="F2638"/>
      <c r="G2638"/>
      <c r="H2638"/>
      <c r="I2638"/>
      <c r="J2638"/>
    </row>
    <row r="2639" spans="1:10">
      <c r="A2639"/>
      <c r="B2639"/>
      <c r="C2639"/>
      <c r="D2639" s="877"/>
      <c r="E2639"/>
      <c r="F2639"/>
      <c r="G2639"/>
      <c r="H2639"/>
      <c r="I2639"/>
      <c r="J2639"/>
    </row>
    <row r="2640" spans="1:10">
      <c r="A2640"/>
      <c r="B2640"/>
      <c r="C2640"/>
      <c r="D2640" s="877"/>
      <c r="E2640"/>
      <c r="F2640"/>
      <c r="G2640"/>
      <c r="H2640"/>
      <c r="I2640"/>
      <c r="J2640"/>
    </row>
    <row r="2641" spans="1:10">
      <c r="A2641"/>
      <c r="B2641"/>
      <c r="C2641"/>
      <c r="D2641" s="877"/>
      <c r="E2641"/>
      <c r="F2641"/>
      <c r="G2641"/>
      <c r="H2641"/>
      <c r="I2641"/>
      <c r="J2641"/>
    </row>
    <row r="2642" spans="1:10">
      <c r="A2642"/>
      <c r="B2642"/>
      <c r="C2642"/>
      <c r="D2642" s="877"/>
      <c r="E2642"/>
      <c r="F2642"/>
      <c r="G2642"/>
      <c r="H2642"/>
      <c r="I2642"/>
      <c r="J2642"/>
    </row>
    <row r="2643" spans="1:10">
      <c r="A2643"/>
      <c r="B2643"/>
      <c r="C2643"/>
      <c r="D2643" s="877"/>
      <c r="E2643"/>
      <c r="F2643"/>
      <c r="G2643"/>
      <c r="H2643"/>
      <c r="I2643"/>
      <c r="J2643"/>
    </row>
    <row r="2644" spans="1:10">
      <c r="A2644"/>
      <c r="B2644"/>
      <c r="C2644"/>
      <c r="D2644" s="877"/>
      <c r="E2644"/>
      <c r="F2644"/>
      <c r="G2644"/>
      <c r="H2644"/>
      <c r="I2644"/>
      <c r="J2644"/>
    </row>
    <row r="2645" spans="1:10">
      <c r="A2645"/>
      <c r="B2645"/>
      <c r="C2645"/>
      <c r="D2645" s="877"/>
      <c r="E2645"/>
      <c r="F2645"/>
      <c r="G2645"/>
      <c r="H2645"/>
      <c r="I2645"/>
      <c r="J2645"/>
    </row>
    <row r="2646" spans="1:10">
      <c r="A2646"/>
      <c r="B2646"/>
      <c r="C2646"/>
      <c r="D2646" s="877"/>
      <c r="E2646"/>
      <c r="F2646"/>
      <c r="G2646"/>
      <c r="H2646"/>
      <c r="I2646"/>
      <c r="J2646"/>
    </row>
    <row r="2647" spans="1:10">
      <c r="A2647"/>
      <c r="B2647"/>
      <c r="C2647"/>
      <c r="D2647" s="877"/>
      <c r="E2647"/>
      <c r="F2647"/>
      <c r="G2647"/>
      <c r="H2647"/>
      <c r="I2647"/>
      <c r="J2647"/>
    </row>
    <row r="2648" spans="1:10">
      <c r="A2648"/>
      <c r="B2648"/>
      <c r="C2648"/>
      <c r="D2648" s="877"/>
      <c r="E2648"/>
      <c r="F2648"/>
      <c r="G2648"/>
      <c r="H2648"/>
      <c r="I2648"/>
      <c r="J2648"/>
    </row>
    <row r="2649" spans="1:10">
      <c r="A2649"/>
      <c r="B2649"/>
      <c r="C2649"/>
      <c r="D2649" s="877"/>
      <c r="E2649"/>
      <c r="F2649"/>
      <c r="G2649"/>
      <c r="H2649"/>
      <c r="I2649"/>
      <c r="J2649"/>
    </row>
    <row r="2650" spans="1:10">
      <c r="A2650"/>
      <c r="B2650"/>
      <c r="C2650"/>
      <c r="D2650" s="877"/>
      <c r="E2650"/>
      <c r="F2650"/>
      <c r="G2650"/>
      <c r="H2650"/>
      <c r="I2650"/>
      <c r="J2650"/>
    </row>
    <row r="2651" spans="1:10">
      <c r="A2651"/>
      <c r="B2651"/>
      <c r="C2651"/>
      <c r="D2651" s="877"/>
      <c r="E2651"/>
      <c r="F2651"/>
      <c r="G2651"/>
      <c r="H2651"/>
      <c r="I2651"/>
      <c r="J2651"/>
    </row>
    <row r="2652" spans="1:10">
      <c r="A2652"/>
      <c r="B2652"/>
      <c r="C2652"/>
      <c r="D2652" s="877"/>
      <c r="E2652"/>
      <c r="F2652"/>
      <c r="G2652"/>
      <c r="H2652"/>
      <c r="I2652"/>
      <c r="J2652"/>
    </row>
    <row r="2653" spans="1:10">
      <c r="A2653"/>
      <c r="B2653"/>
      <c r="C2653"/>
      <c r="D2653" s="877"/>
      <c r="E2653"/>
      <c r="F2653"/>
      <c r="G2653"/>
      <c r="H2653"/>
      <c r="I2653"/>
      <c r="J2653"/>
    </row>
    <row r="2654" spans="1:10">
      <c r="A2654"/>
      <c r="B2654"/>
      <c r="C2654"/>
      <c r="D2654" s="877"/>
      <c r="E2654"/>
      <c r="F2654"/>
      <c r="G2654"/>
      <c r="H2654"/>
      <c r="I2654"/>
      <c r="J2654"/>
    </row>
    <row r="2655" spans="1:10">
      <c r="A2655"/>
      <c r="B2655"/>
      <c r="C2655"/>
      <c r="D2655" s="877"/>
      <c r="E2655"/>
      <c r="F2655"/>
      <c r="G2655"/>
      <c r="H2655"/>
      <c r="I2655"/>
      <c r="J2655"/>
    </row>
    <row r="2656" spans="1:10">
      <c r="A2656"/>
      <c r="B2656"/>
      <c r="C2656"/>
      <c r="D2656" s="877"/>
      <c r="E2656"/>
      <c r="F2656"/>
      <c r="G2656"/>
      <c r="H2656"/>
      <c r="I2656"/>
      <c r="J2656"/>
    </row>
    <row r="2657" spans="1:10">
      <c r="A2657"/>
      <c r="B2657"/>
      <c r="C2657"/>
      <c r="D2657" s="877"/>
      <c r="E2657"/>
      <c r="F2657"/>
      <c r="G2657"/>
      <c r="H2657"/>
      <c r="I2657"/>
      <c r="J2657"/>
    </row>
    <row r="2658" spans="1:10">
      <c r="A2658"/>
      <c r="B2658"/>
      <c r="C2658"/>
      <c r="D2658" s="877"/>
      <c r="E2658"/>
      <c r="F2658"/>
      <c r="G2658"/>
      <c r="H2658"/>
      <c r="I2658"/>
      <c r="J2658"/>
    </row>
    <row r="2659" spans="1:10">
      <c r="A2659"/>
      <c r="B2659"/>
      <c r="C2659"/>
      <c r="D2659" s="877"/>
      <c r="E2659"/>
      <c r="F2659"/>
      <c r="G2659"/>
      <c r="H2659"/>
      <c r="I2659"/>
      <c r="J2659"/>
    </row>
    <row r="2660" spans="1:10">
      <c r="A2660"/>
      <c r="B2660"/>
      <c r="C2660"/>
      <c r="D2660" s="877"/>
      <c r="E2660"/>
      <c r="F2660"/>
      <c r="G2660"/>
      <c r="H2660"/>
      <c r="I2660"/>
      <c r="J2660"/>
    </row>
    <row r="2661" spans="1:10">
      <c r="A2661"/>
      <c r="B2661"/>
      <c r="C2661"/>
      <c r="D2661" s="877"/>
      <c r="E2661"/>
      <c r="F2661"/>
      <c r="G2661"/>
      <c r="H2661"/>
      <c r="I2661"/>
      <c r="J2661"/>
    </row>
    <row r="2662" spans="1:10">
      <c r="A2662"/>
      <c r="B2662"/>
      <c r="C2662"/>
      <c r="D2662" s="877"/>
      <c r="E2662"/>
      <c r="F2662"/>
      <c r="G2662"/>
      <c r="H2662"/>
      <c r="I2662"/>
      <c r="J2662"/>
    </row>
    <row r="2663" spans="1:10">
      <c r="A2663"/>
      <c r="B2663"/>
      <c r="C2663"/>
      <c r="D2663" s="877"/>
      <c r="E2663"/>
      <c r="F2663"/>
      <c r="G2663"/>
      <c r="H2663"/>
      <c r="I2663"/>
      <c r="J2663"/>
    </row>
    <row r="2664" spans="1:10">
      <c r="A2664"/>
      <c r="B2664"/>
      <c r="C2664"/>
      <c r="D2664" s="877"/>
      <c r="E2664"/>
      <c r="F2664"/>
      <c r="G2664"/>
      <c r="H2664"/>
      <c r="I2664"/>
      <c r="J2664"/>
    </row>
    <row r="2665" spans="1:10">
      <c r="A2665"/>
      <c r="B2665"/>
      <c r="C2665"/>
      <c r="D2665" s="877"/>
      <c r="E2665"/>
      <c r="F2665"/>
      <c r="G2665"/>
      <c r="H2665"/>
      <c r="I2665"/>
      <c r="J2665"/>
    </row>
    <row r="2666" spans="1:10">
      <c r="A2666"/>
      <c r="B2666"/>
      <c r="C2666"/>
      <c r="D2666" s="877"/>
      <c r="E2666"/>
      <c r="F2666"/>
      <c r="G2666"/>
      <c r="H2666"/>
      <c r="I2666"/>
      <c r="J2666"/>
    </row>
    <row r="2667" spans="1:10">
      <c r="A2667"/>
      <c r="B2667"/>
      <c r="C2667"/>
      <c r="D2667" s="877"/>
      <c r="E2667"/>
      <c r="F2667"/>
      <c r="G2667"/>
      <c r="H2667"/>
      <c r="I2667"/>
      <c r="J2667"/>
    </row>
    <row r="2668" spans="1:10">
      <c r="A2668"/>
      <c r="B2668"/>
      <c r="C2668"/>
      <c r="D2668" s="877"/>
      <c r="E2668"/>
      <c r="F2668"/>
      <c r="G2668"/>
      <c r="H2668"/>
      <c r="I2668"/>
      <c r="J2668"/>
    </row>
    <row r="2669" spans="1:10">
      <c r="A2669"/>
      <c r="B2669"/>
      <c r="C2669"/>
      <c r="D2669" s="877"/>
      <c r="E2669"/>
      <c r="F2669"/>
      <c r="G2669"/>
      <c r="H2669"/>
      <c r="I2669"/>
      <c r="J2669"/>
    </row>
    <row r="2670" spans="1:10">
      <c r="A2670"/>
      <c r="B2670"/>
      <c r="C2670"/>
      <c r="D2670" s="877"/>
      <c r="E2670"/>
      <c r="F2670"/>
      <c r="G2670"/>
      <c r="H2670"/>
      <c r="I2670"/>
      <c r="J2670"/>
    </row>
    <row r="2671" spans="1:10">
      <c r="A2671"/>
      <c r="B2671"/>
      <c r="C2671"/>
      <c r="D2671" s="877"/>
      <c r="E2671"/>
      <c r="F2671"/>
      <c r="G2671"/>
      <c r="H2671"/>
      <c r="I2671"/>
      <c r="J2671"/>
    </row>
    <row r="2672" spans="1:10">
      <c r="A2672"/>
      <c r="B2672"/>
      <c r="C2672"/>
      <c r="D2672" s="877"/>
      <c r="E2672"/>
      <c r="F2672"/>
      <c r="G2672"/>
      <c r="H2672"/>
      <c r="I2672"/>
      <c r="J2672"/>
    </row>
    <row r="2673" spans="1:10">
      <c r="A2673"/>
      <c r="B2673"/>
      <c r="C2673"/>
      <c r="D2673" s="877"/>
      <c r="E2673"/>
      <c r="F2673"/>
      <c r="G2673"/>
      <c r="H2673"/>
      <c r="I2673"/>
      <c r="J2673"/>
    </row>
    <row r="2674" spans="1:10">
      <c r="A2674"/>
      <c r="B2674"/>
      <c r="C2674"/>
      <c r="D2674" s="877"/>
      <c r="E2674"/>
      <c r="F2674"/>
      <c r="G2674"/>
      <c r="H2674"/>
      <c r="I2674"/>
      <c r="J2674"/>
    </row>
    <row r="2675" spans="1:10">
      <c r="A2675"/>
      <c r="B2675"/>
      <c r="C2675"/>
      <c r="D2675" s="877"/>
      <c r="E2675"/>
      <c r="F2675"/>
      <c r="G2675"/>
      <c r="H2675"/>
      <c r="I2675"/>
      <c r="J2675"/>
    </row>
    <row r="2676" spans="1:10">
      <c r="A2676"/>
      <c r="B2676"/>
      <c r="C2676"/>
      <c r="D2676" s="877"/>
      <c r="E2676"/>
      <c r="F2676"/>
      <c r="G2676"/>
      <c r="H2676"/>
      <c r="I2676"/>
      <c r="J2676"/>
    </row>
    <row r="2677" spans="1:10">
      <c r="A2677"/>
      <c r="B2677"/>
      <c r="C2677"/>
      <c r="D2677" s="877"/>
      <c r="E2677"/>
      <c r="F2677"/>
      <c r="G2677"/>
      <c r="H2677"/>
      <c r="I2677"/>
      <c r="J2677"/>
    </row>
    <row r="2678" spans="1:10">
      <c r="A2678"/>
      <c r="B2678"/>
      <c r="C2678"/>
      <c r="D2678" s="877"/>
      <c r="E2678"/>
      <c r="F2678"/>
      <c r="G2678"/>
      <c r="H2678"/>
      <c r="I2678"/>
      <c r="J2678"/>
    </row>
    <row r="2679" spans="1:10">
      <c r="A2679"/>
      <c r="B2679"/>
      <c r="C2679"/>
      <c r="D2679" s="877"/>
      <c r="E2679"/>
      <c r="F2679"/>
      <c r="G2679"/>
      <c r="H2679"/>
      <c r="I2679"/>
      <c r="J2679"/>
    </row>
    <row r="2680" spans="1:10">
      <c r="A2680"/>
      <c r="B2680"/>
      <c r="C2680"/>
      <c r="D2680" s="877"/>
      <c r="E2680"/>
      <c r="F2680"/>
      <c r="G2680"/>
      <c r="H2680"/>
      <c r="I2680"/>
      <c r="J2680"/>
    </row>
    <row r="2681" spans="1:10">
      <c r="A2681"/>
      <c r="B2681"/>
      <c r="C2681"/>
      <c r="D2681" s="877"/>
      <c r="E2681"/>
      <c r="F2681"/>
      <c r="G2681"/>
      <c r="H2681"/>
      <c r="I2681"/>
      <c r="J2681"/>
    </row>
    <row r="2682" spans="1:10">
      <c r="A2682"/>
      <c r="B2682"/>
      <c r="C2682"/>
      <c r="D2682" s="877"/>
      <c r="E2682"/>
      <c r="F2682"/>
      <c r="G2682"/>
      <c r="H2682"/>
      <c r="I2682"/>
      <c r="J2682"/>
    </row>
    <row r="2683" spans="1:10">
      <c r="A2683"/>
      <c r="B2683"/>
      <c r="C2683"/>
      <c r="D2683" s="877"/>
      <c r="E2683"/>
      <c r="F2683"/>
      <c r="G2683"/>
      <c r="H2683"/>
      <c r="I2683"/>
      <c r="J2683"/>
    </row>
    <row r="2684" spans="1:10">
      <c r="A2684"/>
      <c r="B2684"/>
      <c r="C2684"/>
      <c r="D2684" s="877"/>
      <c r="E2684"/>
      <c r="F2684"/>
      <c r="G2684"/>
      <c r="H2684"/>
      <c r="I2684"/>
      <c r="J2684"/>
    </row>
    <row r="2685" spans="1:10">
      <c r="A2685"/>
      <c r="B2685"/>
      <c r="C2685"/>
      <c r="D2685" s="877"/>
      <c r="E2685"/>
      <c r="F2685"/>
      <c r="G2685"/>
      <c r="H2685"/>
      <c r="I2685"/>
      <c r="J2685"/>
    </row>
    <row r="2686" spans="1:10">
      <c r="A2686"/>
      <c r="B2686"/>
      <c r="C2686"/>
      <c r="D2686" s="877"/>
      <c r="E2686"/>
      <c r="F2686"/>
      <c r="G2686"/>
      <c r="H2686"/>
      <c r="I2686"/>
      <c r="J2686"/>
    </row>
    <row r="2687" spans="1:10">
      <c r="A2687"/>
      <c r="B2687"/>
      <c r="C2687"/>
      <c r="D2687" s="877"/>
      <c r="E2687"/>
      <c r="F2687"/>
      <c r="G2687"/>
      <c r="H2687"/>
      <c r="I2687"/>
      <c r="J2687"/>
    </row>
    <row r="2688" spans="1:10">
      <c r="A2688"/>
      <c r="B2688"/>
      <c r="C2688"/>
      <c r="D2688" s="877"/>
      <c r="E2688"/>
      <c r="F2688"/>
      <c r="G2688"/>
      <c r="H2688"/>
      <c r="I2688"/>
      <c r="J2688"/>
    </row>
    <row r="2689" spans="1:10">
      <c r="A2689"/>
      <c r="B2689"/>
      <c r="C2689"/>
      <c r="D2689" s="877"/>
      <c r="E2689"/>
      <c r="F2689"/>
      <c r="G2689"/>
      <c r="H2689"/>
      <c r="I2689"/>
      <c r="J2689"/>
    </row>
    <row r="2690" spans="1:10">
      <c r="A2690"/>
      <c r="B2690"/>
      <c r="C2690"/>
      <c r="D2690" s="877"/>
      <c r="E2690"/>
      <c r="F2690"/>
      <c r="G2690"/>
      <c r="H2690"/>
      <c r="I2690"/>
      <c r="J2690"/>
    </row>
    <row r="2691" spans="1:10">
      <c r="A2691"/>
      <c r="B2691"/>
      <c r="C2691"/>
      <c r="D2691" s="877"/>
      <c r="E2691"/>
      <c r="F2691"/>
      <c r="G2691"/>
      <c r="H2691"/>
      <c r="I2691"/>
      <c r="J2691"/>
    </row>
    <row r="2692" spans="1:10">
      <c r="A2692"/>
      <c r="B2692"/>
      <c r="C2692"/>
      <c r="D2692" s="877"/>
      <c r="E2692"/>
      <c r="F2692"/>
      <c r="G2692"/>
      <c r="H2692"/>
      <c r="I2692"/>
      <c r="J2692"/>
    </row>
    <row r="2693" spans="1:10">
      <c r="A2693"/>
      <c r="B2693"/>
      <c r="C2693"/>
      <c r="D2693" s="877"/>
      <c r="E2693"/>
      <c r="F2693"/>
      <c r="G2693"/>
      <c r="H2693"/>
      <c r="I2693"/>
      <c r="J2693"/>
    </row>
    <row r="2694" spans="1:10">
      <c r="A2694"/>
      <c r="B2694"/>
      <c r="C2694"/>
      <c r="D2694" s="877"/>
      <c r="E2694"/>
      <c r="F2694"/>
      <c r="G2694"/>
      <c r="H2694"/>
      <c r="I2694"/>
      <c r="J2694"/>
    </row>
    <row r="2695" spans="1:10">
      <c r="A2695"/>
      <c r="B2695"/>
      <c r="C2695"/>
      <c r="D2695" s="877"/>
      <c r="E2695"/>
      <c r="F2695"/>
      <c r="G2695"/>
      <c r="H2695"/>
      <c r="I2695"/>
      <c r="J2695"/>
    </row>
    <row r="2696" spans="1:10">
      <c r="A2696"/>
      <c r="B2696"/>
      <c r="C2696"/>
      <c r="D2696" s="877"/>
      <c r="E2696"/>
      <c r="F2696"/>
      <c r="G2696"/>
      <c r="H2696"/>
      <c r="I2696"/>
      <c r="J2696"/>
    </row>
    <row r="2697" spans="1:10">
      <c r="A2697"/>
      <c r="B2697"/>
      <c r="C2697"/>
      <c r="D2697" s="877"/>
      <c r="E2697"/>
      <c r="F2697"/>
      <c r="G2697"/>
      <c r="H2697"/>
      <c r="I2697"/>
      <c r="J2697"/>
    </row>
    <row r="2698" spans="1:10">
      <c r="A2698"/>
      <c r="B2698"/>
      <c r="C2698"/>
      <c r="D2698" s="877"/>
      <c r="E2698"/>
      <c r="F2698"/>
      <c r="G2698"/>
      <c r="H2698"/>
      <c r="I2698"/>
      <c r="J2698"/>
    </row>
    <row r="2699" spans="1:10">
      <c r="A2699"/>
      <c r="B2699"/>
      <c r="C2699"/>
      <c r="D2699" s="877"/>
      <c r="E2699"/>
      <c r="F2699"/>
      <c r="G2699"/>
      <c r="H2699"/>
      <c r="I2699"/>
      <c r="J2699"/>
    </row>
    <row r="2700" spans="1:10">
      <c r="A2700"/>
      <c r="B2700"/>
      <c r="C2700"/>
      <c r="D2700" s="877"/>
      <c r="E2700"/>
      <c r="F2700"/>
      <c r="G2700"/>
      <c r="H2700"/>
      <c r="I2700"/>
      <c r="J2700"/>
    </row>
    <row r="2701" spans="1:10">
      <c r="A2701"/>
      <c r="B2701"/>
      <c r="C2701"/>
      <c r="D2701" s="877"/>
      <c r="E2701"/>
      <c r="F2701"/>
      <c r="G2701"/>
      <c r="H2701"/>
      <c r="I2701"/>
      <c r="J2701"/>
    </row>
    <row r="2702" spans="1:10">
      <c r="A2702"/>
      <c r="B2702"/>
      <c r="C2702"/>
      <c r="D2702" s="877"/>
      <c r="E2702"/>
      <c r="F2702"/>
      <c r="G2702"/>
      <c r="H2702"/>
      <c r="I2702"/>
      <c r="J2702"/>
    </row>
    <row r="2703" spans="1:10">
      <c r="A2703"/>
      <c r="B2703"/>
      <c r="C2703"/>
      <c r="D2703" s="877"/>
      <c r="E2703"/>
      <c r="F2703"/>
      <c r="G2703"/>
      <c r="H2703"/>
      <c r="I2703"/>
      <c r="J2703"/>
    </row>
    <row r="2704" spans="1:10">
      <c r="A2704"/>
      <c r="B2704"/>
      <c r="C2704"/>
      <c r="D2704" s="877"/>
      <c r="E2704"/>
      <c r="F2704"/>
      <c r="G2704"/>
      <c r="H2704"/>
      <c r="I2704"/>
      <c r="J2704"/>
    </row>
    <row r="2705" spans="1:10">
      <c r="A2705"/>
      <c r="B2705"/>
      <c r="C2705"/>
      <c r="D2705" s="877"/>
      <c r="E2705"/>
      <c r="F2705"/>
      <c r="G2705"/>
      <c r="H2705"/>
      <c r="I2705"/>
      <c r="J2705"/>
    </row>
    <row r="2706" spans="1:10">
      <c r="A2706"/>
      <c r="B2706"/>
      <c r="C2706"/>
      <c r="D2706" s="877"/>
      <c r="E2706"/>
      <c r="F2706"/>
      <c r="G2706"/>
      <c r="H2706"/>
      <c r="I2706"/>
      <c r="J2706"/>
    </row>
    <row r="2707" spans="1:10">
      <c r="A2707"/>
      <c r="B2707"/>
      <c r="C2707"/>
      <c r="D2707" s="877"/>
      <c r="E2707"/>
      <c r="F2707"/>
      <c r="G2707"/>
      <c r="H2707"/>
      <c r="I2707"/>
      <c r="J2707"/>
    </row>
    <row r="2708" spans="1:10">
      <c r="A2708"/>
      <c r="B2708"/>
      <c r="C2708"/>
      <c r="D2708" s="877"/>
      <c r="E2708"/>
      <c r="F2708"/>
      <c r="G2708"/>
      <c r="H2708"/>
      <c r="I2708"/>
      <c r="J2708"/>
    </row>
    <row r="2709" spans="1:10">
      <c r="A2709"/>
      <c r="B2709"/>
      <c r="C2709"/>
      <c r="D2709" s="877"/>
      <c r="E2709"/>
      <c r="F2709"/>
      <c r="G2709"/>
      <c r="H2709"/>
      <c r="I2709"/>
      <c r="J2709"/>
    </row>
    <row r="2710" spans="1:10">
      <c r="A2710"/>
      <c r="B2710"/>
      <c r="C2710"/>
      <c r="D2710" s="877"/>
      <c r="E2710"/>
      <c r="F2710"/>
      <c r="G2710"/>
      <c r="H2710"/>
      <c r="I2710"/>
      <c r="J2710"/>
    </row>
    <row r="2711" spans="1:10">
      <c r="A2711"/>
      <c r="B2711"/>
      <c r="C2711"/>
      <c r="D2711" s="877"/>
      <c r="E2711"/>
      <c r="F2711"/>
      <c r="G2711"/>
      <c r="H2711"/>
      <c r="I2711"/>
      <c r="J2711"/>
    </row>
    <row r="2712" spans="1:10">
      <c r="A2712"/>
      <c r="B2712"/>
      <c r="C2712"/>
      <c r="D2712" s="877"/>
      <c r="E2712"/>
      <c r="F2712"/>
      <c r="G2712"/>
      <c r="H2712"/>
      <c r="I2712"/>
      <c r="J2712"/>
    </row>
    <row r="2713" spans="1:10">
      <c r="A2713"/>
      <c r="B2713"/>
      <c r="C2713"/>
      <c r="D2713" s="877"/>
      <c r="E2713"/>
      <c r="F2713"/>
      <c r="G2713"/>
      <c r="H2713"/>
      <c r="I2713"/>
      <c r="J2713"/>
    </row>
    <row r="2714" spans="1:10">
      <c r="A2714"/>
      <c r="B2714"/>
      <c r="C2714"/>
      <c r="D2714" s="877"/>
      <c r="E2714"/>
      <c r="F2714"/>
      <c r="G2714"/>
      <c r="H2714"/>
      <c r="I2714"/>
      <c r="J2714"/>
    </row>
    <row r="2715" spans="1:10">
      <c r="A2715"/>
      <c r="B2715"/>
      <c r="C2715"/>
      <c r="D2715" s="877"/>
      <c r="E2715"/>
      <c r="F2715"/>
      <c r="G2715"/>
      <c r="H2715"/>
      <c r="I2715"/>
      <c r="J2715"/>
    </row>
    <row r="2716" spans="1:10">
      <c r="A2716"/>
      <c r="B2716"/>
      <c r="C2716"/>
      <c r="D2716" s="877"/>
      <c r="E2716"/>
      <c r="F2716"/>
      <c r="G2716"/>
      <c r="H2716"/>
      <c r="I2716"/>
      <c r="J2716"/>
    </row>
    <row r="2717" spans="1:10">
      <c r="A2717"/>
      <c r="B2717"/>
      <c r="C2717"/>
      <c r="D2717" s="877"/>
      <c r="E2717"/>
      <c r="F2717"/>
      <c r="G2717"/>
      <c r="H2717"/>
      <c r="I2717"/>
      <c r="J2717"/>
    </row>
    <row r="2718" spans="1:10">
      <c r="A2718"/>
      <c r="B2718"/>
      <c r="C2718"/>
      <c r="D2718" s="877"/>
      <c r="E2718"/>
      <c r="F2718"/>
      <c r="G2718"/>
      <c r="H2718"/>
      <c r="I2718"/>
      <c r="J2718"/>
    </row>
    <row r="2719" spans="1:10">
      <c r="A2719"/>
      <c r="B2719"/>
      <c r="C2719"/>
      <c r="D2719" s="877"/>
      <c r="E2719"/>
      <c r="F2719"/>
      <c r="G2719"/>
      <c r="H2719"/>
      <c r="I2719"/>
      <c r="J2719"/>
    </row>
    <row r="2720" spans="1:10">
      <c r="A2720"/>
      <c r="B2720"/>
      <c r="C2720"/>
      <c r="D2720" s="877"/>
      <c r="E2720"/>
      <c r="F2720"/>
      <c r="G2720"/>
      <c r="H2720"/>
      <c r="I2720"/>
      <c r="J2720"/>
    </row>
    <row r="2721" spans="1:10">
      <c r="A2721"/>
      <c r="B2721"/>
      <c r="C2721"/>
      <c r="D2721" s="877"/>
      <c r="E2721"/>
      <c r="F2721"/>
      <c r="G2721"/>
      <c r="H2721"/>
      <c r="I2721"/>
      <c r="J2721"/>
    </row>
    <row r="2722" spans="1:10">
      <c r="A2722"/>
      <c r="B2722"/>
      <c r="C2722"/>
      <c r="D2722" s="877"/>
      <c r="E2722"/>
      <c r="F2722"/>
      <c r="G2722"/>
      <c r="H2722"/>
      <c r="I2722"/>
      <c r="J2722"/>
    </row>
    <row r="2723" spans="1:10">
      <c r="A2723"/>
      <c r="B2723"/>
      <c r="C2723"/>
      <c r="D2723" s="877"/>
      <c r="E2723"/>
      <c r="F2723"/>
      <c r="G2723"/>
      <c r="H2723"/>
      <c r="I2723"/>
      <c r="J2723"/>
    </row>
    <row r="2724" spans="1:10">
      <c r="A2724"/>
      <c r="B2724"/>
      <c r="C2724"/>
      <c r="D2724" s="877"/>
      <c r="E2724"/>
      <c r="F2724"/>
      <c r="G2724"/>
      <c r="H2724"/>
      <c r="I2724"/>
      <c r="J2724"/>
    </row>
    <row r="2725" spans="1:10">
      <c r="A2725"/>
      <c r="B2725"/>
      <c r="C2725"/>
      <c r="D2725" s="877"/>
      <c r="E2725"/>
      <c r="F2725"/>
      <c r="G2725"/>
      <c r="H2725"/>
      <c r="I2725"/>
      <c r="J2725"/>
    </row>
    <row r="2726" spans="1:10">
      <c r="A2726"/>
      <c r="B2726"/>
      <c r="C2726"/>
      <c r="D2726" s="877"/>
      <c r="E2726"/>
      <c r="F2726"/>
      <c r="G2726"/>
      <c r="H2726"/>
      <c r="I2726"/>
      <c r="J2726"/>
    </row>
    <row r="2727" spans="1:10">
      <c r="A2727"/>
      <c r="B2727"/>
      <c r="C2727"/>
      <c r="D2727" s="877"/>
      <c r="E2727"/>
      <c r="F2727"/>
      <c r="G2727"/>
      <c r="H2727"/>
      <c r="I2727"/>
      <c r="J2727"/>
    </row>
    <row r="2728" spans="1:10">
      <c r="A2728"/>
      <c r="B2728"/>
      <c r="C2728"/>
      <c r="D2728" s="877"/>
      <c r="E2728"/>
      <c r="F2728"/>
      <c r="G2728"/>
      <c r="H2728"/>
      <c r="I2728"/>
      <c r="J2728"/>
    </row>
    <row r="2729" spans="1:10">
      <c r="A2729"/>
      <c r="B2729"/>
      <c r="C2729"/>
      <c r="D2729" s="877"/>
      <c r="E2729"/>
      <c r="F2729"/>
      <c r="G2729"/>
      <c r="H2729"/>
      <c r="I2729"/>
      <c r="J2729"/>
    </row>
    <row r="2730" spans="1:10">
      <c r="A2730"/>
      <c r="B2730"/>
      <c r="C2730"/>
      <c r="D2730" s="877"/>
      <c r="E2730"/>
      <c r="F2730"/>
      <c r="G2730"/>
      <c r="H2730"/>
      <c r="I2730"/>
      <c r="J2730"/>
    </row>
    <row r="2731" spans="1:10">
      <c r="A2731"/>
      <c r="B2731"/>
      <c r="C2731"/>
      <c r="D2731" s="877"/>
      <c r="E2731"/>
      <c r="F2731"/>
      <c r="G2731"/>
      <c r="H2731"/>
      <c r="I2731"/>
      <c r="J2731"/>
    </row>
    <row r="2732" spans="1:10">
      <c r="A2732"/>
      <c r="B2732"/>
      <c r="C2732"/>
      <c r="D2732" s="877"/>
      <c r="E2732"/>
      <c r="F2732"/>
      <c r="G2732"/>
      <c r="H2732"/>
      <c r="I2732"/>
      <c r="J2732"/>
    </row>
    <row r="2733" spans="1:10">
      <c r="A2733"/>
      <c r="B2733"/>
      <c r="C2733"/>
      <c r="D2733" s="877"/>
      <c r="E2733"/>
      <c r="F2733"/>
      <c r="G2733"/>
      <c r="H2733"/>
      <c r="I2733"/>
      <c r="J2733"/>
    </row>
    <row r="2734" spans="1:10">
      <c r="A2734"/>
      <c r="B2734"/>
      <c r="C2734"/>
      <c r="D2734" s="877"/>
      <c r="E2734"/>
      <c r="F2734"/>
      <c r="G2734"/>
      <c r="H2734"/>
      <c r="I2734"/>
      <c r="J2734"/>
    </row>
    <row r="2735" spans="1:10">
      <c r="A2735"/>
      <c r="B2735"/>
      <c r="C2735"/>
      <c r="D2735" s="877"/>
      <c r="E2735"/>
      <c r="F2735"/>
      <c r="G2735"/>
      <c r="H2735"/>
      <c r="I2735"/>
      <c r="J2735"/>
    </row>
    <row r="2736" spans="1:10">
      <c r="A2736"/>
      <c r="B2736"/>
      <c r="C2736"/>
      <c r="D2736" s="877"/>
      <c r="E2736"/>
      <c r="F2736"/>
      <c r="G2736"/>
      <c r="H2736"/>
      <c r="I2736"/>
      <c r="J2736"/>
    </row>
    <row r="2737" spans="1:10">
      <c r="A2737"/>
      <c r="B2737"/>
      <c r="C2737"/>
      <c r="D2737" s="877"/>
      <c r="E2737"/>
      <c r="F2737"/>
      <c r="G2737"/>
      <c r="H2737"/>
      <c r="I2737"/>
      <c r="J2737"/>
    </row>
    <row r="2738" spans="1:10">
      <c r="A2738"/>
      <c r="B2738"/>
      <c r="C2738"/>
      <c r="D2738" s="877"/>
      <c r="E2738"/>
      <c r="F2738"/>
      <c r="G2738"/>
      <c r="H2738"/>
      <c r="I2738"/>
      <c r="J2738"/>
    </row>
    <row r="2739" spans="1:10">
      <c r="A2739"/>
      <c r="B2739"/>
      <c r="C2739"/>
      <c r="D2739" s="877"/>
      <c r="E2739"/>
      <c r="F2739"/>
      <c r="G2739"/>
      <c r="H2739"/>
      <c r="I2739"/>
      <c r="J2739"/>
    </row>
    <row r="2740" spans="1:10">
      <c r="A2740"/>
      <c r="B2740"/>
      <c r="C2740"/>
      <c r="D2740" s="877"/>
      <c r="E2740"/>
      <c r="F2740"/>
      <c r="G2740"/>
      <c r="H2740"/>
      <c r="I2740"/>
      <c r="J2740"/>
    </row>
    <row r="2741" spans="1:10">
      <c r="A2741"/>
      <c r="B2741"/>
      <c r="C2741"/>
      <c r="D2741" s="877"/>
      <c r="E2741"/>
      <c r="F2741"/>
      <c r="G2741"/>
      <c r="H2741"/>
      <c r="I2741"/>
      <c r="J2741"/>
    </row>
    <row r="2742" spans="1:10">
      <c r="A2742"/>
      <c r="B2742"/>
      <c r="C2742"/>
      <c r="D2742" s="877"/>
      <c r="E2742"/>
      <c r="F2742"/>
      <c r="G2742"/>
      <c r="H2742"/>
      <c r="I2742"/>
      <c r="J2742"/>
    </row>
    <row r="2743" spans="1:10">
      <c r="A2743"/>
      <c r="B2743"/>
      <c r="C2743"/>
      <c r="D2743" s="877"/>
      <c r="E2743"/>
      <c r="F2743"/>
      <c r="G2743"/>
      <c r="H2743"/>
      <c r="I2743"/>
      <c r="J2743"/>
    </row>
    <row r="2744" spans="1:10">
      <c r="A2744"/>
      <c r="B2744"/>
      <c r="C2744"/>
      <c r="D2744" s="877"/>
      <c r="E2744"/>
      <c r="F2744"/>
      <c r="G2744"/>
      <c r="H2744"/>
      <c r="I2744"/>
      <c r="J2744"/>
    </row>
    <row r="2745" spans="1:10">
      <c r="A2745"/>
      <c r="B2745"/>
      <c r="C2745"/>
      <c r="D2745" s="877"/>
      <c r="E2745"/>
      <c r="F2745"/>
      <c r="G2745"/>
      <c r="H2745"/>
      <c r="I2745"/>
      <c r="J2745"/>
    </row>
    <row r="2746" spans="1:10">
      <c r="A2746"/>
      <c r="B2746"/>
      <c r="C2746"/>
      <c r="D2746" s="877"/>
      <c r="E2746"/>
      <c r="F2746"/>
      <c r="G2746"/>
      <c r="H2746"/>
      <c r="I2746"/>
      <c r="J2746"/>
    </row>
    <row r="2747" spans="1:10">
      <c r="A2747"/>
      <c r="B2747"/>
      <c r="C2747"/>
      <c r="D2747" s="877"/>
      <c r="E2747"/>
      <c r="F2747"/>
      <c r="G2747"/>
      <c r="H2747"/>
      <c r="I2747"/>
      <c r="J2747"/>
    </row>
    <row r="2748" spans="1:10">
      <c r="A2748"/>
      <c r="B2748"/>
      <c r="C2748"/>
      <c r="D2748" s="877"/>
      <c r="E2748"/>
      <c r="F2748"/>
      <c r="G2748"/>
      <c r="H2748"/>
      <c r="I2748"/>
      <c r="J2748"/>
    </row>
    <row r="2749" spans="1:10">
      <c r="A2749"/>
      <c r="B2749"/>
      <c r="C2749"/>
      <c r="D2749" s="877"/>
      <c r="E2749"/>
      <c r="F2749"/>
      <c r="G2749"/>
      <c r="H2749"/>
      <c r="I2749"/>
      <c r="J2749"/>
    </row>
    <row r="2750" spans="1:10">
      <c r="A2750"/>
      <c r="B2750"/>
      <c r="C2750"/>
      <c r="D2750" s="877"/>
      <c r="E2750"/>
      <c r="F2750"/>
      <c r="G2750"/>
      <c r="H2750"/>
      <c r="I2750"/>
      <c r="J2750"/>
    </row>
    <row r="2751" spans="1:10">
      <c r="A2751"/>
      <c r="B2751"/>
      <c r="C2751"/>
      <c r="D2751" s="877"/>
      <c r="E2751"/>
      <c r="F2751"/>
      <c r="G2751"/>
      <c r="H2751"/>
      <c r="I2751"/>
      <c r="J2751"/>
    </row>
    <row r="2752" spans="1:10">
      <c r="A2752"/>
      <c r="B2752"/>
      <c r="C2752"/>
      <c r="D2752" s="877"/>
      <c r="E2752"/>
      <c r="F2752"/>
      <c r="G2752"/>
      <c r="H2752"/>
      <c r="I2752"/>
      <c r="J2752"/>
    </row>
    <row r="2753" spans="1:10">
      <c r="A2753"/>
      <c r="B2753"/>
      <c r="C2753"/>
      <c r="D2753" s="877"/>
      <c r="E2753"/>
      <c r="F2753"/>
      <c r="G2753"/>
      <c r="H2753"/>
      <c r="I2753"/>
      <c r="J2753"/>
    </row>
    <row r="2754" spans="1:10">
      <c r="A2754"/>
      <c r="B2754"/>
      <c r="C2754"/>
      <c r="D2754" s="877"/>
      <c r="E2754"/>
      <c r="F2754"/>
      <c r="G2754"/>
      <c r="H2754"/>
      <c r="I2754"/>
      <c r="J2754"/>
    </row>
    <row r="2755" spans="1:10">
      <c r="A2755"/>
      <c r="B2755"/>
      <c r="C2755"/>
      <c r="D2755" s="877"/>
      <c r="E2755"/>
      <c r="F2755"/>
      <c r="G2755"/>
      <c r="H2755"/>
      <c r="I2755"/>
      <c r="J2755"/>
    </row>
    <row r="2756" spans="1:10">
      <c r="A2756"/>
      <c r="B2756"/>
      <c r="C2756"/>
      <c r="D2756" s="877"/>
      <c r="E2756"/>
      <c r="F2756"/>
      <c r="G2756"/>
      <c r="H2756"/>
      <c r="I2756"/>
      <c r="J2756"/>
    </row>
    <row r="2757" spans="1:10">
      <c r="A2757"/>
      <c r="B2757"/>
      <c r="C2757"/>
      <c r="D2757" s="877"/>
      <c r="E2757"/>
      <c r="F2757"/>
      <c r="G2757"/>
      <c r="H2757"/>
      <c r="I2757"/>
      <c r="J2757"/>
    </row>
    <row r="2758" spans="1:10">
      <c r="A2758"/>
      <c r="B2758"/>
      <c r="C2758"/>
      <c r="D2758" s="877"/>
      <c r="E2758"/>
      <c r="F2758"/>
      <c r="G2758"/>
      <c r="H2758"/>
      <c r="I2758"/>
      <c r="J2758"/>
    </row>
    <row r="2759" spans="1:10">
      <c r="A2759"/>
      <c r="B2759"/>
      <c r="C2759"/>
      <c r="D2759" s="877"/>
      <c r="E2759"/>
      <c r="F2759"/>
      <c r="G2759"/>
      <c r="H2759"/>
      <c r="I2759"/>
      <c r="J2759"/>
    </row>
    <row r="2760" spans="1:10">
      <c r="A2760"/>
      <c r="B2760"/>
      <c r="C2760"/>
      <c r="D2760" s="877"/>
      <c r="E2760"/>
      <c r="F2760"/>
      <c r="G2760"/>
      <c r="H2760"/>
      <c r="I2760"/>
      <c r="J2760"/>
    </row>
    <row r="2761" spans="1:10">
      <c r="A2761"/>
      <c r="B2761"/>
      <c r="C2761"/>
      <c r="D2761" s="877"/>
      <c r="E2761"/>
      <c r="F2761"/>
      <c r="G2761"/>
      <c r="H2761"/>
      <c r="I2761"/>
      <c r="J2761"/>
    </row>
    <row r="2762" spans="1:10">
      <c r="A2762"/>
      <c r="B2762"/>
      <c r="C2762"/>
      <c r="D2762" s="877"/>
      <c r="E2762"/>
      <c r="F2762"/>
      <c r="G2762"/>
      <c r="H2762"/>
      <c r="I2762"/>
      <c r="J2762"/>
    </row>
    <row r="2763" spans="1:10">
      <c r="A2763"/>
      <c r="B2763"/>
      <c r="C2763"/>
      <c r="D2763" s="877"/>
      <c r="E2763"/>
      <c r="F2763"/>
      <c r="G2763"/>
      <c r="H2763"/>
      <c r="I2763"/>
      <c r="J2763"/>
    </row>
    <row r="2764" spans="1:10">
      <c r="A2764"/>
      <c r="B2764"/>
      <c r="C2764"/>
      <c r="D2764" s="877"/>
      <c r="E2764"/>
      <c r="F2764"/>
      <c r="G2764"/>
      <c r="H2764"/>
      <c r="I2764"/>
      <c r="J2764"/>
    </row>
    <row r="2765" spans="1:10">
      <c r="A2765"/>
      <c r="B2765"/>
      <c r="C2765"/>
      <c r="D2765" s="877"/>
      <c r="E2765"/>
      <c r="F2765"/>
      <c r="G2765"/>
      <c r="H2765"/>
      <c r="I2765"/>
      <c r="J2765"/>
    </row>
    <row r="2766" spans="1:10">
      <c r="A2766"/>
      <c r="B2766"/>
      <c r="C2766"/>
      <c r="D2766" s="877"/>
      <c r="E2766"/>
      <c r="F2766"/>
      <c r="G2766"/>
      <c r="H2766"/>
      <c r="I2766"/>
      <c r="J2766"/>
    </row>
    <row r="2767" spans="1:10">
      <c r="A2767"/>
      <c r="B2767"/>
      <c r="C2767"/>
      <c r="D2767" s="877"/>
      <c r="E2767"/>
      <c r="F2767"/>
      <c r="G2767"/>
      <c r="H2767"/>
      <c r="I2767"/>
      <c r="J2767"/>
    </row>
    <row r="2768" spans="1:10">
      <c r="A2768"/>
      <c r="B2768"/>
      <c r="C2768"/>
      <c r="D2768" s="877"/>
      <c r="E2768"/>
      <c r="F2768"/>
      <c r="G2768"/>
      <c r="H2768"/>
      <c r="I2768"/>
      <c r="J2768"/>
    </row>
    <row r="2769" spans="1:10">
      <c r="A2769"/>
      <c r="B2769"/>
      <c r="C2769"/>
      <c r="D2769" s="877"/>
      <c r="E2769"/>
      <c r="F2769"/>
      <c r="G2769"/>
      <c r="H2769"/>
      <c r="I2769"/>
      <c r="J2769"/>
    </row>
    <row r="2770" spans="1:10">
      <c r="A2770"/>
      <c r="B2770"/>
      <c r="C2770"/>
      <c r="D2770" s="877"/>
      <c r="E2770"/>
      <c r="F2770"/>
      <c r="G2770"/>
      <c r="H2770"/>
      <c r="I2770"/>
      <c r="J2770"/>
    </row>
    <row r="2771" spans="1:10">
      <c r="A2771"/>
      <c r="B2771"/>
      <c r="C2771"/>
      <c r="D2771" s="877"/>
      <c r="E2771"/>
      <c r="F2771"/>
      <c r="G2771"/>
      <c r="H2771"/>
      <c r="I2771"/>
      <c r="J2771"/>
    </row>
    <row r="2772" spans="1:10">
      <c r="A2772"/>
      <c r="B2772"/>
      <c r="C2772"/>
      <c r="D2772" s="877"/>
      <c r="E2772"/>
      <c r="F2772"/>
      <c r="G2772"/>
      <c r="H2772"/>
      <c r="I2772"/>
      <c r="J2772"/>
    </row>
    <row r="2773" spans="1:10">
      <c r="A2773"/>
      <c r="B2773"/>
      <c r="C2773"/>
      <c r="D2773" s="877"/>
      <c r="E2773"/>
      <c r="F2773"/>
      <c r="G2773"/>
      <c r="H2773"/>
      <c r="I2773"/>
      <c r="J2773"/>
    </row>
    <row r="2774" spans="1:10">
      <c r="A2774"/>
      <c r="B2774"/>
      <c r="C2774"/>
      <c r="D2774" s="877"/>
      <c r="E2774"/>
      <c r="F2774"/>
      <c r="G2774"/>
      <c r="H2774"/>
      <c r="I2774"/>
      <c r="J2774"/>
    </row>
    <row r="2775" spans="1:10">
      <c r="A2775"/>
      <c r="B2775"/>
      <c r="C2775"/>
      <c r="D2775" s="877"/>
      <c r="E2775"/>
      <c r="F2775"/>
      <c r="G2775"/>
      <c r="H2775"/>
      <c r="I2775"/>
      <c r="J2775"/>
    </row>
    <row r="2776" spans="1:10">
      <c r="A2776"/>
      <c r="B2776"/>
      <c r="C2776"/>
      <c r="D2776" s="877"/>
      <c r="E2776"/>
      <c r="F2776"/>
      <c r="G2776"/>
      <c r="H2776"/>
      <c r="I2776"/>
      <c r="J2776"/>
    </row>
    <row r="2777" spans="1:10">
      <c r="A2777"/>
      <c r="B2777"/>
      <c r="C2777"/>
      <c r="D2777" s="877"/>
      <c r="E2777"/>
      <c r="F2777"/>
      <c r="G2777"/>
      <c r="H2777"/>
      <c r="I2777"/>
      <c r="J2777"/>
    </row>
    <row r="2778" spans="1:10">
      <c r="A2778"/>
      <c r="B2778"/>
      <c r="C2778"/>
      <c r="D2778" s="877"/>
      <c r="E2778"/>
      <c r="F2778"/>
      <c r="G2778"/>
      <c r="H2778"/>
      <c r="I2778"/>
      <c r="J2778"/>
    </row>
    <row r="2779" spans="1:10">
      <c r="A2779"/>
      <c r="B2779"/>
      <c r="C2779"/>
      <c r="D2779" s="877"/>
      <c r="E2779"/>
      <c r="F2779"/>
      <c r="G2779"/>
      <c r="H2779"/>
      <c r="I2779"/>
      <c r="J2779"/>
    </row>
    <row r="2780" spans="1:10">
      <c r="A2780"/>
      <c r="B2780"/>
      <c r="C2780"/>
      <c r="D2780" s="877"/>
      <c r="E2780"/>
      <c r="F2780"/>
      <c r="G2780"/>
      <c r="H2780"/>
      <c r="I2780"/>
      <c r="J2780"/>
    </row>
    <row r="2781" spans="1:10">
      <c r="A2781"/>
      <c r="B2781"/>
      <c r="C2781"/>
      <c r="D2781" s="877"/>
      <c r="E2781"/>
      <c r="F2781"/>
      <c r="G2781"/>
      <c r="H2781"/>
      <c r="I2781"/>
      <c r="J2781"/>
    </row>
    <row r="2782" spans="1:10">
      <c r="A2782"/>
      <c r="B2782"/>
      <c r="C2782"/>
      <c r="D2782" s="877"/>
      <c r="E2782"/>
      <c r="F2782"/>
      <c r="G2782"/>
      <c r="H2782"/>
      <c r="I2782"/>
      <c r="J2782"/>
    </row>
    <row r="2783" spans="1:10">
      <c r="A2783"/>
      <c r="B2783"/>
      <c r="C2783"/>
      <c r="D2783" s="877"/>
      <c r="E2783"/>
      <c r="F2783"/>
      <c r="G2783"/>
      <c r="H2783"/>
      <c r="I2783"/>
      <c r="J2783"/>
    </row>
    <row r="2784" spans="1:10">
      <c r="A2784"/>
      <c r="B2784"/>
      <c r="C2784"/>
      <c r="D2784" s="877"/>
      <c r="E2784"/>
      <c r="F2784"/>
      <c r="G2784"/>
      <c r="H2784"/>
      <c r="I2784"/>
      <c r="J2784"/>
    </row>
    <row r="2785" spans="1:10">
      <c r="A2785"/>
      <c r="B2785"/>
      <c r="C2785"/>
      <c r="D2785" s="877"/>
      <c r="E2785"/>
      <c r="F2785"/>
      <c r="G2785"/>
      <c r="H2785"/>
      <c r="I2785"/>
      <c r="J2785"/>
    </row>
    <row r="2786" spans="1:10">
      <c r="A2786"/>
      <c r="B2786"/>
      <c r="C2786"/>
      <c r="D2786" s="877"/>
      <c r="E2786"/>
      <c r="F2786"/>
      <c r="G2786"/>
      <c r="H2786"/>
      <c r="I2786"/>
      <c r="J2786"/>
    </row>
    <row r="2787" spans="1:10">
      <c r="A2787"/>
      <c r="B2787"/>
      <c r="C2787"/>
      <c r="D2787" s="877"/>
      <c r="E2787"/>
      <c r="F2787"/>
      <c r="G2787"/>
      <c r="H2787"/>
      <c r="I2787"/>
      <c r="J2787"/>
    </row>
    <row r="2788" spans="1:10">
      <c r="A2788"/>
      <c r="B2788"/>
      <c r="C2788"/>
      <c r="D2788" s="877"/>
      <c r="E2788"/>
      <c r="F2788"/>
      <c r="G2788"/>
      <c r="H2788"/>
      <c r="I2788"/>
      <c r="J2788"/>
    </row>
    <row r="2789" spans="1:10">
      <c r="A2789"/>
      <c r="B2789"/>
      <c r="C2789"/>
      <c r="D2789" s="877"/>
      <c r="E2789"/>
      <c r="F2789"/>
      <c r="G2789"/>
      <c r="H2789"/>
      <c r="I2789"/>
      <c r="J2789"/>
    </row>
    <row r="2790" spans="1:10">
      <c r="A2790"/>
      <c r="B2790"/>
      <c r="C2790"/>
      <c r="D2790" s="877"/>
      <c r="E2790"/>
      <c r="F2790"/>
      <c r="G2790"/>
      <c r="H2790"/>
      <c r="I2790"/>
      <c r="J2790"/>
    </row>
    <row r="2791" spans="1:10">
      <c r="A2791"/>
      <c r="B2791"/>
      <c r="C2791"/>
      <c r="D2791" s="877"/>
      <c r="E2791"/>
      <c r="F2791"/>
      <c r="G2791"/>
      <c r="H2791"/>
      <c r="I2791"/>
      <c r="J2791"/>
    </row>
    <row r="2792" spans="1:10">
      <c r="A2792"/>
      <c r="B2792"/>
      <c r="C2792"/>
      <c r="D2792" s="877"/>
      <c r="E2792"/>
      <c r="F2792"/>
      <c r="G2792"/>
      <c r="H2792"/>
      <c r="I2792"/>
      <c r="J2792"/>
    </row>
    <row r="2793" spans="1:10">
      <c r="A2793"/>
      <c r="B2793"/>
      <c r="C2793"/>
      <c r="D2793" s="877"/>
      <c r="E2793"/>
      <c r="F2793"/>
      <c r="G2793"/>
      <c r="H2793"/>
      <c r="I2793"/>
      <c r="J2793"/>
    </row>
    <row r="2794" spans="1:10">
      <c r="A2794"/>
      <c r="B2794"/>
      <c r="C2794"/>
      <c r="D2794" s="877"/>
      <c r="E2794"/>
      <c r="F2794"/>
      <c r="G2794"/>
      <c r="H2794"/>
      <c r="I2794"/>
      <c r="J2794"/>
    </row>
    <row r="2795" spans="1:10">
      <c r="A2795"/>
      <c r="B2795"/>
      <c r="C2795"/>
      <c r="D2795" s="877"/>
      <c r="E2795"/>
      <c r="F2795"/>
      <c r="G2795"/>
      <c r="H2795"/>
      <c r="I2795"/>
      <c r="J2795"/>
    </row>
    <row r="2796" spans="1:10">
      <c r="A2796"/>
      <c r="B2796"/>
      <c r="C2796"/>
      <c r="D2796" s="877"/>
      <c r="E2796"/>
      <c r="F2796"/>
      <c r="G2796"/>
      <c r="H2796"/>
      <c r="I2796"/>
      <c r="J2796"/>
    </row>
    <row r="2797" spans="1:10">
      <c r="A2797"/>
      <c r="B2797"/>
      <c r="C2797"/>
      <c r="D2797" s="877"/>
      <c r="E2797"/>
      <c r="F2797"/>
      <c r="G2797"/>
      <c r="H2797"/>
      <c r="I2797"/>
      <c r="J2797"/>
    </row>
    <row r="2798" spans="1:10">
      <c r="A2798"/>
      <c r="B2798"/>
      <c r="C2798"/>
      <c r="D2798" s="877"/>
      <c r="E2798"/>
      <c r="F2798"/>
      <c r="G2798"/>
      <c r="H2798"/>
      <c r="I2798"/>
      <c r="J2798"/>
    </row>
    <row r="2799" spans="1:10">
      <c r="A2799"/>
      <c r="B2799"/>
      <c r="C2799"/>
      <c r="D2799" s="877"/>
      <c r="E2799"/>
      <c r="F2799"/>
      <c r="G2799"/>
      <c r="H2799"/>
      <c r="I2799"/>
      <c r="J2799"/>
    </row>
    <row r="2800" spans="1:10">
      <c r="A2800"/>
      <c r="B2800"/>
      <c r="C2800"/>
      <c r="D2800" s="877"/>
      <c r="E2800"/>
      <c r="F2800"/>
      <c r="G2800"/>
      <c r="H2800"/>
      <c r="I2800"/>
      <c r="J2800"/>
    </row>
    <row r="2801" spans="1:10">
      <c r="A2801"/>
      <c r="B2801"/>
      <c r="C2801"/>
      <c r="D2801" s="877"/>
      <c r="E2801"/>
      <c r="F2801"/>
      <c r="G2801"/>
      <c r="H2801"/>
      <c r="I2801"/>
      <c r="J2801"/>
    </row>
    <row r="2802" spans="1:10">
      <c r="A2802"/>
      <c r="B2802"/>
      <c r="C2802"/>
      <c r="D2802" s="877"/>
      <c r="E2802"/>
      <c r="F2802"/>
      <c r="G2802"/>
      <c r="H2802"/>
      <c r="I2802"/>
      <c r="J2802"/>
    </row>
    <row r="2803" spans="1:10">
      <c r="A2803"/>
      <c r="B2803"/>
      <c r="C2803"/>
      <c r="D2803" s="877"/>
      <c r="E2803"/>
      <c r="F2803"/>
      <c r="G2803"/>
      <c r="H2803"/>
      <c r="I2803"/>
      <c r="J2803"/>
    </row>
    <row r="2804" spans="1:10">
      <c r="A2804"/>
      <c r="B2804"/>
      <c r="C2804"/>
      <c r="D2804" s="877"/>
      <c r="E2804"/>
      <c r="F2804"/>
      <c r="G2804"/>
      <c r="H2804"/>
      <c r="I2804"/>
      <c r="J2804"/>
    </row>
    <row r="2805" spans="1:10">
      <c r="A2805"/>
      <c r="B2805"/>
      <c r="C2805"/>
      <c r="D2805" s="877"/>
      <c r="E2805"/>
      <c r="F2805"/>
      <c r="G2805"/>
      <c r="H2805"/>
      <c r="I2805"/>
      <c r="J2805"/>
    </row>
    <row r="2806" spans="1:10">
      <c r="A2806"/>
      <c r="B2806"/>
      <c r="C2806"/>
      <c r="D2806" s="877"/>
      <c r="E2806"/>
      <c r="F2806"/>
      <c r="G2806"/>
      <c r="H2806"/>
      <c r="I2806"/>
      <c r="J2806"/>
    </row>
    <row r="2807" spans="1:10">
      <c r="A2807"/>
      <c r="B2807"/>
      <c r="C2807"/>
      <c r="D2807" s="877"/>
      <c r="E2807"/>
      <c r="F2807"/>
      <c r="G2807"/>
      <c r="H2807"/>
      <c r="I2807"/>
      <c r="J2807"/>
    </row>
    <row r="2808" spans="1:10">
      <c r="A2808"/>
      <c r="B2808"/>
      <c r="C2808"/>
      <c r="D2808" s="877"/>
      <c r="E2808"/>
      <c r="F2808"/>
      <c r="G2808"/>
      <c r="H2808"/>
      <c r="I2808"/>
      <c r="J2808"/>
    </row>
    <row r="2809" spans="1:10">
      <c r="A2809"/>
      <c r="B2809"/>
      <c r="C2809"/>
      <c r="D2809" s="877"/>
      <c r="E2809"/>
      <c r="F2809"/>
      <c r="G2809"/>
      <c r="H2809"/>
      <c r="I2809"/>
      <c r="J2809"/>
    </row>
    <row r="2810" spans="1:10">
      <c r="A2810"/>
      <c r="B2810"/>
      <c r="C2810"/>
      <c r="D2810" s="877"/>
      <c r="E2810"/>
      <c r="F2810"/>
      <c r="G2810"/>
      <c r="H2810"/>
      <c r="I2810"/>
      <c r="J2810"/>
    </row>
    <row r="2811" spans="1:10">
      <c r="A2811"/>
      <c r="B2811"/>
      <c r="C2811"/>
      <c r="D2811" s="877"/>
      <c r="E2811"/>
      <c r="F2811"/>
      <c r="G2811"/>
      <c r="H2811"/>
      <c r="I2811"/>
      <c r="J2811"/>
    </row>
    <row r="2812" spans="1:10">
      <c r="A2812"/>
      <c r="B2812"/>
      <c r="C2812"/>
      <c r="D2812" s="877"/>
      <c r="E2812"/>
      <c r="F2812"/>
      <c r="G2812"/>
      <c r="H2812"/>
      <c r="I2812"/>
      <c r="J2812"/>
    </row>
    <row r="2813" spans="1:10">
      <c r="A2813"/>
      <c r="B2813"/>
      <c r="C2813"/>
      <c r="D2813" s="877"/>
      <c r="E2813"/>
      <c r="F2813"/>
      <c r="G2813"/>
      <c r="H2813"/>
      <c r="I2813"/>
      <c r="J2813"/>
    </row>
    <row r="2814" spans="1:10">
      <c r="A2814"/>
      <c r="B2814"/>
      <c r="C2814"/>
      <c r="D2814" s="877"/>
      <c r="E2814"/>
      <c r="F2814"/>
      <c r="G2814"/>
      <c r="H2814"/>
      <c r="I2814"/>
      <c r="J2814"/>
    </row>
    <row r="2815" spans="1:10">
      <c r="A2815"/>
      <c r="B2815"/>
      <c r="C2815"/>
      <c r="D2815" s="877"/>
      <c r="E2815"/>
      <c r="F2815"/>
      <c r="G2815"/>
      <c r="H2815"/>
      <c r="I2815"/>
      <c r="J2815"/>
    </row>
    <row r="2816" spans="1:10">
      <c r="A2816"/>
      <c r="B2816"/>
      <c r="C2816"/>
      <c r="D2816" s="877"/>
      <c r="E2816"/>
      <c r="F2816"/>
      <c r="G2816"/>
      <c r="H2816"/>
      <c r="I2816"/>
      <c r="J2816"/>
    </row>
    <row r="2817" spans="1:10">
      <c r="A2817"/>
      <c r="B2817"/>
      <c r="C2817"/>
      <c r="D2817" s="877"/>
      <c r="E2817"/>
      <c r="F2817"/>
      <c r="G2817"/>
      <c r="H2817"/>
      <c r="I2817"/>
      <c r="J2817"/>
    </row>
    <row r="2818" spans="1:10">
      <c r="A2818"/>
      <c r="B2818"/>
      <c r="C2818"/>
      <c r="D2818" s="877"/>
      <c r="E2818"/>
      <c r="F2818"/>
      <c r="G2818"/>
      <c r="H2818"/>
      <c r="I2818"/>
      <c r="J2818"/>
    </row>
    <row r="2819" spans="1:10">
      <c r="A2819"/>
      <c r="B2819"/>
      <c r="C2819"/>
      <c r="D2819" s="877"/>
      <c r="E2819"/>
      <c r="F2819"/>
      <c r="G2819"/>
      <c r="H2819"/>
      <c r="I2819"/>
      <c r="J2819"/>
    </row>
    <row r="2820" spans="1:10">
      <c r="A2820"/>
      <c r="B2820"/>
      <c r="C2820"/>
      <c r="D2820" s="877"/>
      <c r="E2820"/>
      <c r="F2820"/>
      <c r="G2820"/>
      <c r="H2820"/>
      <c r="I2820"/>
      <c r="J2820"/>
    </row>
    <row r="2821" spans="1:10">
      <c r="A2821"/>
      <c r="B2821"/>
      <c r="C2821"/>
      <c r="D2821" s="877"/>
      <c r="E2821"/>
      <c r="F2821"/>
      <c r="G2821"/>
      <c r="H2821"/>
      <c r="I2821"/>
      <c r="J2821"/>
    </row>
    <row r="2822" spans="1:10">
      <c r="A2822"/>
      <c r="B2822"/>
      <c r="C2822"/>
      <c r="D2822" s="877"/>
      <c r="E2822"/>
      <c r="F2822"/>
      <c r="G2822"/>
      <c r="H2822"/>
      <c r="I2822"/>
      <c r="J2822"/>
    </row>
    <row r="2823" spans="1:10">
      <c r="A2823"/>
      <c r="B2823"/>
      <c r="C2823"/>
      <c r="D2823" s="877"/>
      <c r="E2823"/>
      <c r="F2823"/>
      <c r="G2823"/>
      <c r="H2823"/>
      <c r="I2823"/>
      <c r="J2823"/>
    </row>
    <row r="2824" spans="1:10">
      <c r="A2824"/>
      <c r="B2824"/>
      <c r="C2824"/>
      <c r="D2824" s="877"/>
      <c r="E2824"/>
      <c r="F2824"/>
      <c r="G2824"/>
      <c r="H2824"/>
      <c r="I2824"/>
      <c r="J2824"/>
    </row>
    <row r="2825" spans="1:10">
      <c r="A2825"/>
      <c r="B2825"/>
      <c r="C2825"/>
      <c r="D2825" s="877"/>
      <c r="E2825"/>
      <c r="F2825"/>
      <c r="G2825"/>
      <c r="H2825"/>
      <c r="I2825"/>
      <c r="J2825"/>
    </row>
    <row r="2826" spans="1:10">
      <c r="A2826"/>
      <c r="B2826"/>
      <c r="C2826"/>
      <c r="D2826" s="877"/>
      <c r="E2826"/>
      <c r="F2826"/>
      <c r="G2826"/>
      <c r="H2826"/>
      <c r="I2826"/>
      <c r="J2826"/>
    </row>
    <row r="2827" spans="1:10">
      <c r="A2827"/>
      <c r="B2827"/>
      <c r="C2827"/>
      <c r="D2827" s="877"/>
      <c r="E2827"/>
      <c r="F2827"/>
      <c r="G2827"/>
      <c r="H2827"/>
      <c r="I2827"/>
      <c r="J2827"/>
    </row>
    <row r="2828" spans="1:10">
      <c r="A2828"/>
      <c r="B2828"/>
      <c r="C2828"/>
      <c r="D2828" s="877"/>
      <c r="E2828"/>
      <c r="F2828"/>
      <c r="G2828"/>
      <c r="H2828"/>
      <c r="I2828"/>
      <c r="J2828"/>
    </row>
    <row r="2829" spans="1:10">
      <c r="A2829"/>
      <c r="B2829"/>
      <c r="C2829"/>
      <c r="D2829" s="877"/>
      <c r="E2829"/>
      <c r="F2829"/>
      <c r="G2829"/>
      <c r="H2829"/>
      <c r="I2829"/>
      <c r="J2829"/>
    </row>
    <row r="2830" spans="1:10">
      <c r="A2830"/>
      <c r="B2830"/>
      <c r="C2830"/>
      <c r="D2830" s="877"/>
      <c r="E2830"/>
      <c r="F2830"/>
      <c r="G2830"/>
      <c r="H2830"/>
      <c r="I2830"/>
      <c r="J2830"/>
    </row>
    <row r="2831" spans="1:10">
      <c r="A2831"/>
      <c r="B2831"/>
      <c r="C2831"/>
      <c r="D2831" s="877"/>
      <c r="E2831"/>
      <c r="F2831"/>
      <c r="G2831"/>
      <c r="H2831"/>
      <c r="I2831"/>
      <c r="J2831"/>
    </row>
    <row r="2832" spans="1:10">
      <c r="A2832"/>
      <c r="B2832"/>
      <c r="C2832"/>
      <c r="D2832" s="877"/>
      <c r="E2832"/>
      <c r="F2832"/>
      <c r="G2832"/>
      <c r="H2832"/>
      <c r="I2832"/>
      <c r="J2832"/>
    </row>
    <row r="2833" spans="1:10">
      <c r="A2833"/>
      <c r="B2833"/>
      <c r="C2833"/>
      <c r="D2833" s="877"/>
      <c r="E2833"/>
      <c r="F2833"/>
      <c r="G2833"/>
      <c r="H2833"/>
      <c r="I2833"/>
      <c r="J2833"/>
    </row>
    <row r="2834" spans="1:10">
      <c r="A2834"/>
      <c r="B2834"/>
      <c r="C2834"/>
      <c r="D2834" s="877"/>
      <c r="E2834"/>
      <c r="F2834"/>
      <c r="G2834"/>
      <c r="H2834"/>
      <c r="I2834"/>
      <c r="J2834"/>
    </row>
    <row r="2835" spans="1:10">
      <c r="A2835"/>
      <c r="B2835"/>
      <c r="C2835"/>
      <c r="D2835" s="877"/>
      <c r="E2835"/>
      <c r="F2835"/>
      <c r="G2835"/>
      <c r="H2835"/>
      <c r="I2835"/>
      <c r="J2835"/>
    </row>
    <row r="2836" spans="1:10">
      <c r="A2836"/>
      <c r="B2836"/>
      <c r="C2836"/>
      <c r="D2836" s="877"/>
      <c r="E2836"/>
      <c r="F2836"/>
      <c r="G2836"/>
      <c r="H2836"/>
      <c r="I2836"/>
      <c r="J2836"/>
    </row>
    <row r="2837" spans="1:10">
      <c r="A2837"/>
      <c r="B2837"/>
      <c r="C2837"/>
      <c r="D2837" s="877"/>
      <c r="E2837"/>
      <c r="F2837"/>
      <c r="G2837"/>
      <c r="H2837"/>
      <c r="I2837"/>
      <c r="J2837"/>
    </row>
    <row r="2838" spans="1:10">
      <c r="A2838"/>
      <c r="B2838"/>
      <c r="C2838"/>
      <c r="D2838" s="877"/>
      <c r="E2838"/>
      <c r="F2838"/>
      <c r="G2838"/>
      <c r="H2838"/>
      <c r="I2838"/>
      <c r="J2838"/>
    </row>
    <row r="2839" spans="1:10">
      <c r="A2839"/>
      <c r="B2839"/>
      <c r="C2839"/>
      <c r="D2839" s="877"/>
      <c r="E2839"/>
      <c r="F2839"/>
      <c r="G2839"/>
      <c r="H2839"/>
      <c r="I2839"/>
      <c r="J2839"/>
    </row>
    <row r="2840" spans="1:10">
      <c r="A2840"/>
      <c r="B2840"/>
      <c r="C2840"/>
      <c r="D2840" s="877"/>
      <c r="E2840"/>
      <c r="F2840"/>
      <c r="G2840"/>
      <c r="H2840"/>
      <c r="I2840"/>
      <c r="J2840"/>
    </row>
    <row r="2841" spans="1:10">
      <c r="A2841"/>
      <c r="B2841"/>
      <c r="C2841"/>
      <c r="D2841" s="877"/>
      <c r="E2841"/>
      <c r="F2841"/>
      <c r="G2841"/>
      <c r="H2841"/>
      <c r="I2841"/>
      <c r="J2841"/>
    </row>
    <row r="2842" spans="1:10">
      <c r="A2842"/>
      <c r="B2842"/>
      <c r="C2842"/>
      <c r="D2842" s="877"/>
      <c r="E2842"/>
      <c r="F2842"/>
      <c r="G2842"/>
      <c r="H2842"/>
      <c r="I2842"/>
      <c r="J2842"/>
    </row>
    <row r="2843" spans="1:10">
      <c r="A2843"/>
      <c r="B2843"/>
      <c r="C2843"/>
      <c r="D2843" s="877"/>
      <c r="E2843"/>
      <c r="F2843"/>
      <c r="G2843"/>
      <c r="H2843"/>
      <c r="I2843"/>
      <c r="J2843"/>
    </row>
    <row r="2844" spans="1:10">
      <c r="A2844"/>
      <c r="B2844"/>
      <c r="C2844"/>
      <c r="D2844" s="877"/>
      <c r="E2844"/>
      <c r="F2844"/>
      <c r="G2844"/>
      <c r="H2844"/>
      <c r="I2844"/>
      <c r="J2844"/>
    </row>
    <row r="2845" spans="1:10">
      <c r="A2845"/>
      <c r="B2845"/>
      <c r="C2845"/>
      <c r="D2845" s="877"/>
      <c r="E2845"/>
      <c r="F2845"/>
      <c r="G2845"/>
      <c r="H2845"/>
      <c r="I2845"/>
      <c r="J2845"/>
    </row>
    <row r="2846" spans="1:10">
      <c r="A2846"/>
      <c r="B2846"/>
      <c r="C2846"/>
      <c r="D2846" s="877"/>
      <c r="E2846"/>
      <c r="F2846"/>
      <c r="G2846"/>
      <c r="H2846"/>
      <c r="I2846"/>
      <c r="J2846"/>
    </row>
    <row r="2847" spans="1:10">
      <c r="A2847"/>
      <c r="B2847"/>
      <c r="C2847"/>
      <c r="D2847" s="877"/>
      <c r="E2847"/>
      <c r="F2847"/>
      <c r="G2847"/>
      <c r="H2847"/>
      <c r="I2847"/>
      <c r="J2847"/>
    </row>
    <row r="2848" spans="1:10">
      <c r="A2848"/>
      <c r="B2848"/>
      <c r="C2848"/>
      <c r="D2848" s="877"/>
      <c r="E2848"/>
      <c r="F2848"/>
      <c r="G2848"/>
      <c r="H2848"/>
      <c r="I2848"/>
      <c r="J2848"/>
    </row>
    <row r="2849" spans="1:10">
      <c r="A2849"/>
      <c r="B2849"/>
      <c r="C2849"/>
      <c r="D2849" s="877"/>
      <c r="E2849"/>
      <c r="F2849"/>
      <c r="G2849"/>
      <c r="H2849"/>
      <c r="I2849"/>
      <c r="J2849"/>
    </row>
    <row r="2850" spans="1:10">
      <c r="A2850"/>
      <c r="B2850"/>
      <c r="C2850"/>
      <c r="D2850" s="877"/>
      <c r="E2850"/>
      <c r="F2850"/>
      <c r="G2850"/>
      <c r="H2850"/>
      <c r="I2850"/>
      <c r="J2850"/>
    </row>
    <row r="2851" spans="1:10">
      <c r="A2851"/>
      <c r="B2851"/>
      <c r="C2851"/>
      <c r="D2851" s="877"/>
      <c r="E2851"/>
      <c r="F2851"/>
      <c r="G2851"/>
      <c r="H2851"/>
      <c r="I2851"/>
      <c r="J2851"/>
    </row>
    <row r="2852" spans="1:10">
      <c r="A2852"/>
      <c r="B2852"/>
      <c r="C2852"/>
      <c r="D2852" s="877"/>
      <c r="E2852"/>
      <c r="F2852"/>
      <c r="G2852"/>
      <c r="H2852"/>
      <c r="I2852"/>
      <c r="J2852"/>
    </row>
    <row r="2853" spans="1:10">
      <c r="A2853"/>
      <c r="B2853"/>
      <c r="C2853"/>
      <c r="D2853" s="877"/>
      <c r="E2853"/>
      <c r="F2853"/>
      <c r="G2853"/>
      <c r="H2853"/>
      <c r="I2853"/>
      <c r="J2853"/>
    </row>
    <row r="2854" spans="1:10">
      <c r="A2854"/>
      <c r="B2854"/>
      <c r="C2854"/>
      <c r="D2854" s="877"/>
      <c r="E2854"/>
      <c r="F2854"/>
      <c r="G2854"/>
      <c r="H2854"/>
      <c r="I2854"/>
      <c r="J2854"/>
    </row>
    <row r="2855" spans="1:10">
      <c r="A2855"/>
      <c r="B2855"/>
      <c r="C2855"/>
      <c r="D2855" s="877"/>
      <c r="E2855"/>
      <c r="F2855"/>
      <c r="G2855"/>
      <c r="H2855"/>
      <c r="I2855"/>
      <c r="J2855"/>
    </row>
    <row r="2856" spans="1:10">
      <c r="A2856"/>
      <c r="B2856"/>
      <c r="C2856"/>
      <c r="D2856" s="877"/>
      <c r="E2856"/>
      <c r="F2856"/>
      <c r="G2856"/>
      <c r="H2856"/>
      <c r="I2856"/>
      <c r="J2856"/>
    </row>
    <row r="2857" spans="1:10">
      <c r="A2857"/>
      <c r="B2857"/>
      <c r="C2857"/>
      <c r="D2857" s="877"/>
      <c r="E2857"/>
      <c r="F2857"/>
      <c r="G2857"/>
      <c r="H2857"/>
      <c r="I2857"/>
      <c r="J2857"/>
    </row>
    <row r="2858" spans="1:10">
      <c r="A2858"/>
      <c r="B2858"/>
      <c r="C2858"/>
      <c r="D2858" s="877"/>
      <c r="E2858"/>
      <c r="F2858"/>
      <c r="G2858"/>
      <c r="H2858"/>
      <c r="I2858"/>
      <c r="J2858"/>
    </row>
    <row r="2859" spans="1:10">
      <c r="A2859"/>
      <c r="B2859"/>
      <c r="C2859"/>
      <c r="D2859" s="877"/>
      <c r="E2859"/>
      <c r="F2859"/>
      <c r="G2859"/>
      <c r="H2859"/>
      <c r="I2859"/>
      <c r="J2859"/>
    </row>
    <row r="2860" spans="1:10">
      <c r="A2860"/>
      <c r="B2860"/>
      <c r="C2860"/>
      <c r="D2860" s="877"/>
      <c r="E2860"/>
      <c r="F2860"/>
      <c r="G2860"/>
      <c r="H2860"/>
      <c r="I2860"/>
      <c r="J2860"/>
    </row>
    <row r="2861" spans="1:10">
      <c r="A2861"/>
      <c r="B2861"/>
      <c r="C2861"/>
      <c r="D2861" s="877"/>
      <c r="E2861"/>
      <c r="F2861"/>
      <c r="G2861"/>
      <c r="H2861"/>
      <c r="I2861"/>
      <c r="J2861"/>
    </row>
    <row r="2862" spans="1:10">
      <c r="A2862"/>
      <c r="B2862"/>
      <c r="C2862"/>
      <c r="D2862" s="877"/>
      <c r="E2862"/>
      <c r="F2862"/>
      <c r="G2862"/>
      <c r="H2862"/>
      <c r="I2862"/>
      <c r="J2862"/>
    </row>
    <row r="2863" spans="1:10">
      <c r="A2863"/>
      <c r="B2863"/>
      <c r="C2863"/>
      <c r="D2863" s="877"/>
      <c r="E2863"/>
      <c r="F2863"/>
      <c r="G2863"/>
      <c r="H2863"/>
      <c r="I2863"/>
      <c r="J2863"/>
    </row>
    <row r="2864" spans="1:10">
      <c r="A2864"/>
      <c r="B2864"/>
      <c r="C2864"/>
      <c r="D2864" s="877"/>
      <c r="E2864"/>
      <c r="F2864"/>
      <c r="G2864"/>
      <c r="H2864"/>
      <c r="I2864"/>
      <c r="J2864"/>
    </row>
    <row r="2865" spans="1:10">
      <c r="A2865"/>
      <c r="B2865"/>
      <c r="C2865"/>
      <c r="D2865" s="877"/>
      <c r="E2865"/>
      <c r="F2865"/>
      <c r="G2865"/>
      <c r="H2865"/>
      <c r="I2865"/>
      <c r="J2865"/>
    </row>
    <row r="2866" spans="1:10">
      <c r="A2866"/>
      <c r="B2866"/>
      <c r="C2866"/>
      <c r="D2866" s="877"/>
      <c r="E2866"/>
      <c r="F2866"/>
      <c r="G2866"/>
      <c r="H2866"/>
      <c r="I2866"/>
      <c r="J2866"/>
    </row>
    <row r="2867" spans="1:10">
      <c r="A2867"/>
      <c r="B2867"/>
      <c r="C2867"/>
      <c r="D2867" s="877"/>
      <c r="E2867"/>
      <c r="F2867"/>
      <c r="G2867"/>
      <c r="H2867"/>
      <c r="I2867"/>
      <c r="J2867"/>
    </row>
    <row r="2868" spans="1:10">
      <c r="A2868"/>
      <c r="B2868"/>
      <c r="C2868"/>
      <c r="D2868" s="877"/>
      <c r="E2868"/>
      <c r="F2868"/>
      <c r="G2868"/>
      <c r="H2868"/>
      <c r="I2868"/>
      <c r="J2868"/>
    </row>
    <row r="2869" spans="1:10">
      <c r="A2869"/>
      <c r="B2869"/>
      <c r="C2869"/>
      <c r="D2869" s="877"/>
      <c r="E2869"/>
      <c r="F2869"/>
      <c r="G2869"/>
      <c r="H2869"/>
      <c r="I2869"/>
      <c r="J2869"/>
    </row>
    <row r="2870" spans="1:10">
      <c r="A2870"/>
      <c r="B2870"/>
      <c r="C2870"/>
      <c r="D2870" s="877"/>
      <c r="E2870"/>
      <c r="F2870"/>
      <c r="G2870"/>
      <c r="H2870"/>
      <c r="I2870"/>
      <c r="J2870"/>
    </row>
    <row r="2871" spans="1:10">
      <c r="A2871"/>
      <c r="B2871"/>
      <c r="C2871"/>
      <c r="D2871" s="877"/>
      <c r="E2871"/>
      <c r="F2871"/>
      <c r="G2871"/>
      <c r="H2871"/>
      <c r="I2871"/>
      <c r="J2871"/>
    </row>
    <row r="2872" spans="1:10">
      <c r="A2872"/>
      <c r="B2872"/>
      <c r="C2872"/>
      <c r="D2872" s="877"/>
      <c r="E2872"/>
      <c r="F2872"/>
      <c r="G2872"/>
      <c r="H2872"/>
      <c r="I2872"/>
      <c r="J2872"/>
    </row>
    <row r="2873" spans="1:10">
      <c r="A2873"/>
      <c r="B2873"/>
      <c r="C2873"/>
      <c r="D2873" s="877"/>
      <c r="E2873"/>
      <c r="F2873"/>
      <c r="G2873"/>
      <c r="H2873"/>
      <c r="I2873"/>
      <c r="J2873"/>
    </row>
    <row r="2874" spans="1:10">
      <c r="A2874"/>
      <c r="B2874"/>
      <c r="C2874"/>
      <c r="D2874" s="877"/>
      <c r="E2874"/>
      <c r="F2874"/>
      <c r="G2874"/>
      <c r="H2874"/>
      <c r="I2874"/>
      <c r="J2874"/>
    </row>
    <row r="2875" spans="1:10">
      <c r="A2875"/>
      <c r="B2875"/>
      <c r="C2875"/>
      <c r="D2875" s="877"/>
      <c r="E2875"/>
      <c r="F2875"/>
      <c r="G2875"/>
      <c r="H2875"/>
      <c r="I2875"/>
      <c r="J2875"/>
    </row>
    <row r="2876" spans="1:10">
      <c r="A2876"/>
      <c r="B2876"/>
      <c r="C2876"/>
      <c r="D2876" s="877"/>
      <c r="E2876"/>
      <c r="F2876"/>
      <c r="G2876"/>
      <c r="H2876"/>
      <c r="I2876"/>
      <c r="J2876"/>
    </row>
    <row r="2877" spans="1:10">
      <c r="A2877"/>
      <c r="B2877"/>
      <c r="C2877"/>
      <c r="D2877" s="877"/>
      <c r="E2877"/>
      <c r="F2877"/>
      <c r="G2877"/>
      <c r="H2877"/>
      <c r="I2877"/>
      <c r="J2877"/>
    </row>
    <row r="2878" spans="1:10">
      <c r="A2878"/>
      <c r="B2878"/>
      <c r="C2878"/>
      <c r="D2878" s="877"/>
      <c r="E2878"/>
      <c r="F2878"/>
      <c r="G2878"/>
      <c r="H2878"/>
      <c r="I2878"/>
      <c r="J2878"/>
    </row>
    <row r="2879" spans="1:10">
      <c r="A2879"/>
      <c r="B2879"/>
      <c r="C2879"/>
      <c r="D2879" s="877"/>
      <c r="E2879"/>
      <c r="F2879"/>
      <c r="G2879"/>
      <c r="H2879"/>
      <c r="I2879"/>
      <c r="J2879"/>
    </row>
    <row r="2880" spans="1:10">
      <c r="A2880"/>
      <c r="B2880"/>
      <c r="C2880"/>
      <c r="D2880" s="877"/>
      <c r="E2880"/>
      <c r="F2880"/>
      <c r="G2880"/>
      <c r="H2880"/>
      <c r="I2880"/>
      <c r="J2880"/>
    </row>
    <row r="2881" spans="1:10">
      <c r="A2881"/>
      <c r="B2881"/>
      <c r="C2881"/>
      <c r="D2881" s="877"/>
      <c r="E2881"/>
      <c r="F2881"/>
      <c r="G2881"/>
      <c r="H2881"/>
      <c r="I2881"/>
      <c r="J2881"/>
    </row>
    <row r="2882" spans="1:10">
      <c r="A2882"/>
      <c r="B2882"/>
      <c r="C2882"/>
      <c r="D2882" s="877"/>
      <c r="E2882"/>
      <c r="F2882"/>
      <c r="G2882"/>
      <c r="H2882"/>
      <c r="I2882"/>
      <c r="J2882"/>
    </row>
    <row r="2883" spans="1:10">
      <c r="A2883"/>
      <c r="B2883"/>
      <c r="C2883"/>
      <c r="D2883" s="877"/>
      <c r="E2883"/>
      <c r="F2883"/>
      <c r="G2883"/>
      <c r="H2883"/>
      <c r="I2883"/>
      <c r="J2883"/>
    </row>
    <row r="2884" spans="1:10">
      <c r="A2884"/>
      <c r="B2884"/>
      <c r="C2884"/>
      <c r="D2884" s="877"/>
      <c r="E2884"/>
      <c r="F2884"/>
      <c r="G2884"/>
      <c r="H2884"/>
      <c r="I2884"/>
      <c r="J2884"/>
    </row>
    <row r="2885" spans="1:10">
      <c r="A2885"/>
      <c r="B2885"/>
      <c r="C2885"/>
      <c r="D2885" s="877"/>
      <c r="E2885"/>
      <c r="F2885"/>
      <c r="G2885"/>
      <c r="H2885"/>
      <c r="I2885"/>
      <c r="J2885"/>
    </row>
    <row r="2886" spans="1:10">
      <c r="A2886"/>
      <c r="B2886"/>
      <c r="C2886"/>
      <c r="D2886" s="877"/>
      <c r="E2886"/>
      <c r="F2886"/>
      <c r="G2886"/>
      <c r="H2886"/>
      <c r="I2886"/>
      <c r="J2886"/>
    </row>
    <row r="2887" spans="1:10">
      <c r="A2887"/>
      <c r="B2887"/>
      <c r="C2887"/>
      <c r="D2887" s="877"/>
      <c r="E2887"/>
      <c r="F2887"/>
      <c r="G2887"/>
      <c r="H2887"/>
      <c r="I2887"/>
      <c r="J2887"/>
    </row>
    <row r="2888" spans="1:10">
      <c r="A2888"/>
      <c r="B2888"/>
      <c r="C2888"/>
      <c r="D2888" s="877"/>
      <c r="E2888"/>
      <c r="F2888"/>
      <c r="G2888"/>
      <c r="H2888"/>
      <c r="I2888"/>
      <c r="J2888"/>
    </row>
    <row r="2889" spans="1:10">
      <c r="A2889"/>
      <c r="B2889"/>
      <c r="C2889"/>
      <c r="D2889" s="877"/>
      <c r="E2889"/>
      <c r="F2889"/>
      <c r="G2889"/>
      <c r="H2889"/>
      <c r="I2889"/>
      <c r="J2889"/>
    </row>
    <row r="2890" spans="1:10">
      <c r="A2890"/>
      <c r="B2890"/>
      <c r="C2890"/>
      <c r="D2890" s="877"/>
      <c r="E2890"/>
      <c r="F2890"/>
      <c r="G2890"/>
      <c r="H2890"/>
      <c r="I2890"/>
      <c r="J2890"/>
    </row>
    <row r="2891" spans="1:10">
      <c r="A2891"/>
      <c r="B2891"/>
      <c r="C2891"/>
      <c r="D2891" s="877"/>
      <c r="E2891"/>
      <c r="F2891"/>
      <c r="G2891"/>
      <c r="H2891"/>
      <c r="I2891"/>
      <c r="J2891"/>
    </row>
    <row r="2892" spans="1:10">
      <c r="A2892"/>
      <c r="B2892"/>
      <c r="C2892"/>
      <c r="D2892" s="877"/>
      <c r="E2892"/>
      <c r="F2892"/>
      <c r="G2892"/>
      <c r="H2892"/>
      <c r="I2892"/>
      <c r="J2892"/>
    </row>
    <row r="2893" spans="1:10">
      <c r="A2893"/>
      <c r="B2893"/>
      <c r="C2893"/>
      <c r="D2893" s="877"/>
      <c r="E2893"/>
      <c r="F2893"/>
      <c r="G2893"/>
      <c r="H2893"/>
      <c r="I2893"/>
      <c r="J2893"/>
    </row>
    <row r="2894" spans="1:10">
      <c r="A2894"/>
      <c r="B2894"/>
      <c r="C2894"/>
      <c r="D2894" s="877"/>
      <c r="E2894"/>
      <c r="F2894"/>
      <c r="G2894"/>
      <c r="H2894"/>
      <c r="I2894"/>
      <c r="J2894"/>
    </row>
    <row r="2895" spans="1:10">
      <c r="A2895"/>
      <c r="B2895"/>
      <c r="C2895"/>
      <c r="D2895" s="877"/>
      <c r="E2895"/>
      <c r="F2895"/>
      <c r="G2895"/>
      <c r="H2895"/>
      <c r="I2895"/>
      <c r="J2895"/>
    </row>
    <row r="2896" spans="1:10">
      <c r="A2896"/>
      <c r="B2896"/>
      <c r="C2896"/>
      <c r="D2896" s="877"/>
      <c r="E2896"/>
      <c r="F2896"/>
      <c r="G2896"/>
      <c r="H2896"/>
      <c r="I2896"/>
      <c r="J2896"/>
    </row>
    <row r="2897" spans="1:10">
      <c r="A2897"/>
      <c r="B2897"/>
      <c r="C2897"/>
      <c r="D2897" s="877"/>
      <c r="E2897"/>
      <c r="F2897"/>
      <c r="G2897"/>
      <c r="H2897"/>
      <c r="I2897"/>
      <c r="J2897"/>
    </row>
    <row r="2898" spans="1:10">
      <c r="A2898"/>
      <c r="B2898"/>
      <c r="C2898"/>
      <c r="D2898" s="877"/>
      <c r="E2898"/>
      <c r="F2898"/>
      <c r="G2898"/>
      <c r="H2898"/>
      <c r="I2898"/>
      <c r="J2898"/>
    </row>
    <row r="2899" spans="1:10">
      <c r="A2899"/>
      <c r="B2899"/>
      <c r="C2899"/>
      <c r="D2899" s="877"/>
      <c r="E2899"/>
      <c r="F2899"/>
      <c r="G2899"/>
      <c r="H2899"/>
      <c r="I2899"/>
      <c r="J2899"/>
    </row>
    <row r="2900" spans="1:10">
      <c r="A2900"/>
      <c r="B2900"/>
      <c r="C2900"/>
      <c r="D2900" s="877"/>
      <c r="E2900"/>
      <c r="F2900"/>
      <c r="G2900"/>
      <c r="H2900"/>
      <c r="I2900"/>
      <c r="J2900"/>
    </row>
    <row r="2901" spans="1:10">
      <c r="A2901"/>
      <c r="B2901"/>
      <c r="C2901"/>
      <c r="D2901" s="877"/>
      <c r="E2901"/>
      <c r="F2901"/>
      <c r="G2901"/>
      <c r="H2901"/>
      <c r="I2901"/>
      <c r="J2901"/>
    </row>
    <row r="2902" spans="1:10">
      <c r="A2902"/>
      <c r="B2902"/>
      <c r="C2902"/>
      <c r="D2902" s="877"/>
      <c r="E2902"/>
      <c r="F2902"/>
      <c r="G2902"/>
      <c r="H2902"/>
      <c r="I2902"/>
      <c r="J2902"/>
    </row>
    <row r="2903" spans="1:10">
      <c r="A2903"/>
      <c r="B2903"/>
      <c r="C2903"/>
      <c r="D2903" s="877"/>
      <c r="E2903"/>
      <c r="F2903"/>
      <c r="G2903"/>
      <c r="H2903"/>
      <c r="I2903"/>
      <c r="J2903"/>
    </row>
    <row r="2904" spans="1:10">
      <c r="A2904"/>
      <c r="B2904"/>
      <c r="C2904"/>
      <c r="D2904" s="877"/>
      <c r="E2904"/>
      <c r="F2904"/>
      <c r="G2904"/>
      <c r="H2904"/>
      <c r="I2904"/>
      <c r="J2904"/>
    </row>
    <row r="2905" spans="1:10">
      <c r="A2905"/>
      <c r="B2905"/>
      <c r="C2905"/>
      <c r="D2905" s="877"/>
      <c r="E2905"/>
      <c r="F2905"/>
      <c r="G2905"/>
      <c r="H2905"/>
      <c r="I2905"/>
      <c r="J2905"/>
    </row>
    <row r="2906" spans="1:10">
      <c r="A2906"/>
      <c r="B2906"/>
      <c r="C2906"/>
      <c r="D2906" s="877"/>
      <c r="E2906"/>
      <c r="F2906"/>
      <c r="G2906"/>
      <c r="H2906"/>
      <c r="I2906"/>
      <c r="J2906"/>
    </row>
    <row r="2907" spans="1:10">
      <c r="A2907"/>
      <c r="B2907"/>
      <c r="C2907"/>
      <c r="D2907" s="877"/>
      <c r="E2907"/>
      <c r="F2907"/>
      <c r="G2907"/>
      <c r="H2907"/>
      <c r="I2907"/>
      <c r="J2907"/>
    </row>
    <row r="2908" spans="1:10">
      <c r="A2908"/>
      <c r="B2908"/>
      <c r="C2908"/>
      <c r="D2908" s="877"/>
      <c r="E2908"/>
      <c r="F2908"/>
      <c r="G2908"/>
      <c r="H2908"/>
      <c r="I2908"/>
      <c r="J2908"/>
    </row>
    <row r="2909" spans="1:10">
      <c r="A2909"/>
      <c r="B2909"/>
      <c r="C2909"/>
      <c r="D2909" s="877"/>
      <c r="E2909"/>
      <c r="F2909"/>
      <c r="G2909"/>
      <c r="H2909"/>
      <c r="I2909"/>
      <c r="J2909"/>
    </row>
    <row r="2910" spans="1:10">
      <c r="A2910"/>
      <c r="B2910"/>
      <c r="C2910"/>
      <c r="D2910" s="877"/>
      <c r="E2910"/>
      <c r="F2910"/>
      <c r="G2910"/>
      <c r="H2910"/>
      <c r="I2910"/>
      <c r="J2910"/>
    </row>
    <row r="2911" spans="1:10">
      <c r="A2911"/>
      <c r="B2911"/>
      <c r="C2911"/>
      <c r="D2911" s="877"/>
      <c r="E2911"/>
      <c r="F2911"/>
      <c r="G2911"/>
      <c r="H2911"/>
      <c r="I2911"/>
      <c r="J2911"/>
    </row>
    <row r="2912" spans="1:10">
      <c r="A2912"/>
      <c r="B2912"/>
      <c r="C2912"/>
      <c r="D2912" s="877"/>
      <c r="E2912"/>
      <c r="F2912"/>
      <c r="G2912"/>
      <c r="H2912"/>
      <c r="I2912"/>
      <c r="J2912"/>
    </row>
    <row r="2913" spans="1:10">
      <c r="A2913"/>
      <c r="B2913"/>
      <c r="C2913"/>
      <c r="D2913" s="877"/>
      <c r="E2913"/>
      <c r="F2913"/>
      <c r="G2913"/>
      <c r="H2913"/>
      <c r="I2913"/>
      <c r="J2913"/>
    </row>
    <row r="2914" spans="1:10">
      <c r="A2914"/>
      <c r="B2914"/>
      <c r="C2914"/>
      <c r="D2914" s="877"/>
      <c r="E2914"/>
      <c r="F2914"/>
      <c r="G2914"/>
      <c r="H2914"/>
      <c r="I2914"/>
      <c r="J2914"/>
    </row>
    <row r="2915" spans="1:10">
      <c r="A2915"/>
      <c r="B2915"/>
      <c r="C2915"/>
      <c r="D2915" s="877"/>
      <c r="E2915"/>
      <c r="F2915"/>
      <c r="G2915"/>
      <c r="H2915"/>
      <c r="I2915"/>
      <c r="J2915"/>
    </row>
    <row r="2916" spans="1:10">
      <c r="A2916"/>
      <c r="B2916"/>
      <c r="C2916"/>
      <c r="D2916" s="877"/>
      <c r="E2916"/>
      <c r="F2916"/>
      <c r="G2916"/>
      <c r="H2916"/>
      <c r="I2916"/>
      <c r="J2916"/>
    </row>
    <row r="2917" spans="1:10">
      <c r="A2917"/>
      <c r="B2917"/>
      <c r="C2917"/>
      <c r="D2917" s="877"/>
      <c r="E2917"/>
      <c r="F2917"/>
      <c r="G2917"/>
      <c r="H2917"/>
      <c r="I2917"/>
      <c r="J2917"/>
    </row>
    <row r="2918" spans="1:10">
      <c r="A2918"/>
      <c r="B2918"/>
      <c r="C2918"/>
      <c r="D2918" s="877"/>
      <c r="E2918"/>
      <c r="F2918"/>
      <c r="G2918"/>
      <c r="H2918"/>
      <c r="I2918"/>
      <c r="J2918"/>
    </row>
    <row r="2919" spans="1:10">
      <c r="A2919"/>
      <c r="B2919"/>
      <c r="C2919"/>
      <c r="D2919" s="877"/>
      <c r="E2919"/>
      <c r="F2919"/>
      <c r="G2919"/>
      <c r="H2919"/>
      <c r="I2919"/>
      <c r="J2919"/>
    </row>
    <row r="2920" spans="1:10">
      <c r="A2920"/>
      <c r="B2920"/>
      <c r="C2920"/>
      <c r="D2920" s="877"/>
      <c r="E2920"/>
      <c r="F2920"/>
      <c r="G2920"/>
      <c r="H2920"/>
      <c r="I2920"/>
      <c r="J2920"/>
    </row>
    <row r="2921" spans="1:10">
      <c r="A2921"/>
      <c r="B2921"/>
      <c r="C2921"/>
      <c r="D2921" s="877"/>
      <c r="E2921"/>
      <c r="F2921"/>
      <c r="G2921"/>
      <c r="H2921"/>
      <c r="I2921"/>
      <c r="J2921"/>
    </row>
    <row r="2922" spans="1:10">
      <c r="A2922"/>
      <c r="B2922"/>
      <c r="C2922"/>
      <c r="D2922" s="877"/>
      <c r="E2922"/>
      <c r="F2922"/>
      <c r="G2922"/>
      <c r="H2922"/>
      <c r="I2922"/>
      <c r="J2922"/>
    </row>
    <row r="2923" spans="1:10">
      <c r="A2923"/>
      <c r="B2923"/>
      <c r="C2923"/>
      <c r="D2923" s="877"/>
      <c r="E2923"/>
      <c r="F2923"/>
      <c r="G2923"/>
      <c r="H2923"/>
      <c r="I2923"/>
      <c r="J2923"/>
    </row>
    <row r="2924" spans="1:10">
      <c r="A2924"/>
      <c r="B2924"/>
      <c r="C2924"/>
      <c r="D2924" s="877"/>
      <c r="E2924"/>
      <c r="F2924"/>
      <c r="G2924"/>
      <c r="H2924"/>
      <c r="I2924"/>
      <c r="J2924"/>
    </row>
    <row r="2925" spans="1:10">
      <c r="A2925"/>
      <c r="B2925"/>
      <c r="C2925"/>
      <c r="D2925" s="877"/>
      <c r="E2925"/>
      <c r="F2925"/>
      <c r="G2925"/>
      <c r="H2925"/>
      <c r="I2925"/>
      <c r="J2925"/>
    </row>
    <row r="2926" spans="1:10">
      <c r="A2926"/>
      <c r="B2926"/>
      <c r="C2926"/>
      <c r="D2926" s="877"/>
      <c r="E2926"/>
      <c r="F2926"/>
      <c r="G2926"/>
      <c r="H2926"/>
      <c r="I2926"/>
      <c r="J2926"/>
    </row>
    <row r="2927" spans="1:10">
      <c r="A2927"/>
      <c r="B2927"/>
      <c r="C2927"/>
      <c r="D2927" s="877"/>
      <c r="E2927"/>
      <c r="F2927"/>
      <c r="G2927"/>
      <c r="H2927"/>
      <c r="I2927"/>
      <c r="J2927"/>
    </row>
    <row r="2928" spans="1:10">
      <c r="A2928"/>
      <c r="B2928"/>
      <c r="C2928"/>
      <c r="D2928" s="877"/>
      <c r="E2928"/>
      <c r="F2928"/>
      <c r="G2928"/>
      <c r="H2928"/>
      <c r="I2928"/>
      <c r="J2928"/>
    </row>
    <row r="2929" spans="1:10">
      <c r="A2929"/>
      <c r="B2929"/>
      <c r="C2929"/>
      <c r="D2929" s="877"/>
      <c r="E2929"/>
      <c r="F2929"/>
      <c r="G2929"/>
      <c r="H2929"/>
      <c r="I2929"/>
      <c r="J2929"/>
    </row>
    <row r="2930" spans="1:10">
      <c r="A2930"/>
      <c r="B2930"/>
      <c r="C2930"/>
      <c r="D2930" s="877"/>
      <c r="E2930"/>
      <c r="F2930"/>
      <c r="G2930"/>
      <c r="H2930"/>
      <c r="I2930"/>
      <c r="J2930"/>
    </row>
    <row r="2931" spans="1:10">
      <c r="A2931"/>
      <c r="B2931"/>
      <c r="C2931"/>
      <c r="D2931" s="877"/>
      <c r="E2931"/>
      <c r="F2931"/>
      <c r="G2931"/>
      <c r="H2931"/>
      <c r="I2931"/>
      <c r="J2931"/>
    </row>
    <row r="2932" spans="1:10">
      <c r="A2932"/>
      <c r="B2932"/>
      <c r="C2932"/>
      <c r="D2932" s="877"/>
      <c r="E2932"/>
      <c r="F2932"/>
      <c r="G2932"/>
      <c r="H2932"/>
      <c r="I2932"/>
      <c r="J2932"/>
    </row>
    <row r="2933" spans="1:10">
      <c r="A2933"/>
      <c r="B2933"/>
      <c r="C2933"/>
      <c r="D2933" s="877"/>
      <c r="E2933"/>
      <c r="F2933"/>
      <c r="G2933"/>
      <c r="H2933"/>
      <c r="I2933"/>
      <c r="J2933"/>
    </row>
    <row r="2934" spans="1:10">
      <c r="A2934"/>
      <c r="B2934"/>
      <c r="C2934"/>
      <c r="D2934" s="877"/>
      <c r="E2934"/>
      <c r="F2934"/>
      <c r="G2934"/>
      <c r="H2934"/>
      <c r="I2934"/>
      <c r="J2934"/>
    </row>
    <row r="2935" spans="1:10">
      <c r="A2935"/>
      <c r="B2935"/>
      <c r="C2935"/>
      <c r="D2935" s="877"/>
      <c r="E2935"/>
      <c r="F2935"/>
      <c r="G2935"/>
      <c r="H2935"/>
      <c r="I2935"/>
      <c r="J2935"/>
    </row>
    <row r="2936" spans="1:10">
      <c r="A2936"/>
      <c r="B2936"/>
      <c r="C2936"/>
      <c r="D2936" s="877"/>
      <c r="E2936"/>
      <c r="F2936"/>
      <c r="G2936"/>
      <c r="H2936"/>
      <c r="I2936"/>
      <c r="J2936"/>
    </row>
    <row r="2937" spans="1:10">
      <c r="A2937"/>
      <c r="B2937"/>
      <c r="C2937"/>
      <c r="D2937" s="877"/>
      <c r="E2937"/>
      <c r="F2937"/>
      <c r="G2937"/>
      <c r="H2937"/>
      <c r="I2937"/>
      <c r="J2937"/>
    </row>
    <row r="2938" spans="1:10">
      <c r="A2938"/>
      <c r="B2938"/>
      <c r="C2938"/>
      <c r="D2938" s="877"/>
      <c r="E2938"/>
      <c r="F2938"/>
      <c r="G2938"/>
      <c r="H2938"/>
      <c r="I2938"/>
      <c r="J2938"/>
    </row>
    <row r="2939" spans="1:10">
      <c r="A2939"/>
      <c r="B2939"/>
      <c r="C2939"/>
      <c r="D2939" s="877"/>
      <c r="E2939"/>
      <c r="F2939"/>
      <c r="G2939"/>
      <c r="H2939"/>
      <c r="I2939"/>
      <c r="J2939"/>
    </row>
    <row r="2940" spans="1:10">
      <c r="A2940"/>
      <c r="B2940"/>
      <c r="C2940"/>
      <c r="D2940" s="877"/>
      <c r="E2940"/>
      <c r="F2940"/>
      <c r="G2940"/>
      <c r="H2940"/>
      <c r="I2940"/>
      <c r="J2940"/>
    </row>
    <row r="2941" spans="1:10">
      <c r="A2941"/>
      <c r="B2941"/>
      <c r="C2941"/>
      <c r="D2941" s="877"/>
      <c r="E2941"/>
      <c r="F2941"/>
      <c r="G2941"/>
      <c r="H2941"/>
      <c r="I2941"/>
      <c r="J2941"/>
    </row>
    <row r="2942" spans="1:10">
      <c r="A2942"/>
      <c r="B2942"/>
      <c r="C2942"/>
      <c r="D2942" s="877"/>
      <c r="E2942"/>
      <c r="F2942"/>
      <c r="G2942"/>
      <c r="H2942"/>
      <c r="I2942"/>
      <c r="J2942"/>
    </row>
    <row r="2943" spans="1:10">
      <c r="A2943"/>
      <c r="B2943"/>
      <c r="C2943"/>
      <c r="D2943" s="877"/>
      <c r="E2943"/>
      <c r="F2943"/>
      <c r="G2943"/>
      <c r="H2943"/>
      <c r="I2943"/>
      <c r="J2943"/>
    </row>
    <row r="2944" spans="1:10">
      <c r="A2944"/>
      <c r="B2944"/>
      <c r="C2944"/>
      <c r="D2944" s="877"/>
      <c r="E2944"/>
      <c r="F2944"/>
      <c r="G2944"/>
      <c r="H2944"/>
      <c r="I2944"/>
      <c r="J2944"/>
    </row>
    <row r="2945" spans="1:10">
      <c r="A2945"/>
      <c r="B2945"/>
      <c r="C2945"/>
      <c r="D2945" s="877"/>
      <c r="E2945"/>
      <c r="F2945"/>
      <c r="G2945"/>
      <c r="H2945"/>
      <c r="I2945"/>
      <c r="J2945"/>
    </row>
    <row r="2946" spans="1:10">
      <c r="A2946"/>
      <c r="B2946"/>
      <c r="C2946"/>
      <c r="D2946" s="877"/>
      <c r="E2946"/>
      <c r="F2946"/>
      <c r="G2946"/>
      <c r="H2946"/>
      <c r="I2946"/>
      <c r="J2946"/>
    </row>
    <row r="2947" spans="1:10">
      <c r="A2947"/>
      <c r="B2947"/>
      <c r="C2947"/>
      <c r="D2947" s="877"/>
      <c r="E2947"/>
      <c r="F2947"/>
      <c r="G2947"/>
      <c r="H2947"/>
      <c r="I2947"/>
      <c r="J2947"/>
    </row>
    <row r="2948" spans="1:10">
      <c r="A2948"/>
      <c r="B2948"/>
      <c r="C2948"/>
      <c r="D2948" s="877"/>
      <c r="E2948"/>
      <c r="F2948"/>
      <c r="G2948"/>
      <c r="H2948"/>
      <c r="I2948"/>
      <c r="J2948"/>
    </row>
    <row r="2949" spans="1:10">
      <c r="A2949"/>
      <c r="B2949"/>
      <c r="C2949"/>
      <c r="D2949" s="877"/>
      <c r="E2949"/>
      <c r="F2949"/>
      <c r="G2949"/>
      <c r="H2949"/>
      <c r="I2949"/>
      <c r="J2949"/>
    </row>
    <row r="2950" spans="1:10">
      <c r="A2950"/>
      <c r="B2950"/>
      <c r="C2950"/>
      <c r="D2950" s="877"/>
      <c r="E2950"/>
      <c r="F2950"/>
      <c r="G2950"/>
      <c r="H2950"/>
      <c r="I2950"/>
      <c r="J2950"/>
    </row>
    <row r="2951" spans="1:10">
      <c r="A2951"/>
      <c r="B2951"/>
      <c r="C2951"/>
      <c r="D2951" s="877"/>
      <c r="E2951"/>
      <c r="F2951"/>
      <c r="G2951"/>
      <c r="H2951"/>
      <c r="I2951"/>
      <c r="J2951"/>
    </row>
    <row r="2952" spans="1:10">
      <c r="A2952"/>
      <c r="B2952"/>
      <c r="C2952"/>
      <c r="D2952" s="877"/>
      <c r="E2952"/>
      <c r="F2952"/>
      <c r="G2952"/>
      <c r="H2952"/>
      <c r="I2952"/>
      <c r="J2952"/>
    </row>
    <row r="2953" spans="1:10">
      <c r="A2953"/>
      <c r="B2953"/>
      <c r="C2953"/>
      <c r="D2953" s="877"/>
      <c r="E2953"/>
      <c r="F2953"/>
      <c r="G2953"/>
      <c r="H2953"/>
      <c r="I2953"/>
      <c r="J2953"/>
    </row>
    <row r="2954" spans="1:10">
      <c r="A2954"/>
      <c r="B2954"/>
      <c r="C2954"/>
      <c r="D2954" s="877"/>
      <c r="E2954"/>
      <c r="F2954"/>
      <c r="G2954"/>
      <c r="H2954"/>
      <c r="I2954"/>
      <c r="J2954"/>
    </row>
    <row r="2955" spans="1:10">
      <c r="A2955"/>
      <c r="B2955"/>
      <c r="C2955"/>
      <c r="D2955" s="877"/>
      <c r="E2955"/>
      <c r="F2955"/>
      <c r="G2955"/>
      <c r="H2955"/>
      <c r="I2955"/>
      <c r="J2955"/>
    </row>
    <row r="2956" spans="1:10">
      <c r="A2956"/>
      <c r="B2956"/>
      <c r="C2956"/>
      <c r="D2956" s="877"/>
      <c r="E2956"/>
      <c r="F2956"/>
      <c r="G2956"/>
      <c r="H2956"/>
      <c r="I2956"/>
      <c r="J2956"/>
    </row>
    <row r="2957" spans="1:10">
      <c r="A2957"/>
      <c r="B2957"/>
      <c r="C2957"/>
      <c r="D2957" s="877"/>
      <c r="E2957"/>
      <c r="F2957"/>
      <c r="G2957"/>
      <c r="H2957"/>
      <c r="I2957"/>
      <c r="J2957"/>
    </row>
    <row r="2958" spans="1:10">
      <c r="A2958"/>
      <c r="B2958"/>
      <c r="C2958"/>
      <c r="D2958" s="877"/>
      <c r="E2958"/>
      <c r="F2958"/>
      <c r="G2958"/>
      <c r="H2958"/>
      <c r="I2958"/>
      <c r="J2958"/>
    </row>
    <row r="2959" spans="1:10">
      <c r="A2959"/>
      <c r="B2959"/>
      <c r="C2959"/>
      <c r="D2959" s="877"/>
      <c r="E2959"/>
      <c r="F2959"/>
      <c r="G2959"/>
      <c r="H2959"/>
      <c r="I2959"/>
      <c r="J2959"/>
    </row>
    <row r="2960" spans="1:10">
      <c r="A2960"/>
      <c r="B2960"/>
      <c r="C2960"/>
      <c r="D2960" s="877"/>
      <c r="E2960"/>
      <c r="F2960"/>
      <c r="G2960"/>
      <c r="H2960"/>
      <c r="I2960"/>
      <c r="J2960"/>
    </row>
    <row r="2961" spans="1:10">
      <c r="A2961"/>
      <c r="B2961"/>
      <c r="C2961"/>
      <c r="D2961" s="877"/>
      <c r="E2961"/>
      <c r="F2961"/>
      <c r="G2961"/>
      <c r="H2961"/>
      <c r="I2961"/>
      <c r="J2961"/>
    </row>
    <row r="2962" spans="1:10">
      <c r="A2962"/>
      <c r="B2962"/>
      <c r="C2962"/>
      <c r="D2962" s="877"/>
      <c r="E2962"/>
      <c r="F2962"/>
      <c r="G2962"/>
      <c r="H2962"/>
      <c r="I2962"/>
      <c r="J2962"/>
    </row>
    <row r="2963" spans="1:10">
      <c r="A2963"/>
      <c r="B2963"/>
      <c r="C2963"/>
      <c r="D2963" s="877"/>
      <c r="E2963"/>
      <c r="F2963"/>
      <c r="G2963"/>
      <c r="H2963"/>
      <c r="I2963"/>
      <c r="J2963"/>
    </row>
    <row r="2964" spans="1:10">
      <c r="A2964"/>
      <c r="B2964"/>
      <c r="C2964"/>
      <c r="D2964" s="877"/>
      <c r="E2964"/>
      <c r="F2964"/>
      <c r="G2964"/>
      <c r="H2964"/>
      <c r="I2964"/>
      <c r="J2964"/>
    </row>
    <row r="2965" spans="1:10">
      <c r="A2965"/>
      <c r="B2965"/>
      <c r="C2965"/>
      <c r="D2965" s="877"/>
      <c r="E2965"/>
      <c r="F2965"/>
      <c r="G2965"/>
      <c r="H2965"/>
      <c r="I2965"/>
      <c r="J2965"/>
    </row>
    <row r="2966" spans="1:10">
      <c r="A2966"/>
      <c r="B2966"/>
      <c r="C2966"/>
      <c r="D2966" s="877"/>
      <c r="E2966"/>
      <c r="F2966"/>
      <c r="G2966"/>
      <c r="H2966"/>
      <c r="I2966"/>
      <c r="J2966"/>
    </row>
    <row r="2967" spans="1:10">
      <c r="A2967"/>
      <c r="B2967"/>
      <c r="C2967"/>
      <c r="D2967" s="877"/>
      <c r="E2967"/>
      <c r="F2967"/>
      <c r="G2967"/>
      <c r="H2967"/>
      <c r="I2967"/>
      <c r="J2967"/>
    </row>
    <row r="2968" spans="1:10">
      <c r="A2968"/>
      <c r="B2968"/>
      <c r="C2968"/>
      <c r="D2968" s="877"/>
      <c r="E2968"/>
      <c r="F2968"/>
      <c r="G2968"/>
      <c r="H2968"/>
      <c r="I2968"/>
      <c r="J2968"/>
    </row>
    <row r="2969" spans="1:10">
      <c r="A2969"/>
      <c r="B2969"/>
      <c r="C2969"/>
      <c r="D2969" s="877"/>
      <c r="E2969"/>
      <c r="F2969"/>
      <c r="G2969"/>
      <c r="H2969"/>
      <c r="I2969"/>
      <c r="J2969"/>
    </row>
    <row r="2970" spans="1:10">
      <c r="A2970"/>
      <c r="B2970"/>
      <c r="C2970"/>
      <c r="D2970" s="877"/>
      <c r="E2970"/>
      <c r="F2970"/>
      <c r="G2970"/>
      <c r="H2970"/>
      <c r="I2970"/>
      <c r="J2970"/>
    </row>
    <row r="2971" spans="1:10">
      <c r="A2971"/>
      <c r="B2971"/>
      <c r="C2971"/>
      <c r="D2971" s="877"/>
      <c r="E2971"/>
      <c r="F2971"/>
      <c r="G2971"/>
      <c r="H2971"/>
      <c r="I2971"/>
      <c r="J2971"/>
    </row>
    <row r="2972" spans="1:10">
      <c r="A2972"/>
      <c r="B2972"/>
      <c r="C2972"/>
      <c r="D2972" s="877"/>
      <c r="E2972"/>
      <c r="F2972"/>
      <c r="G2972"/>
      <c r="H2972"/>
      <c r="I2972"/>
      <c r="J2972"/>
    </row>
    <row r="2973" spans="1:10">
      <c r="A2973"/>
      <c r="B2973"/>
      <c r="C2973"/>
      <c r="D2973" s="877"/>
      <c r="E2973"/>
      <c r="F2973"/>
      <c r="G2973"/>
      <c r="H2973"/>
      <c r="I2973"/>
      <c r="J2973"/>
    </row>
    <row r="2974" spans="1:10">
      <c r="A2974"/>
      <c r="B2974"/>
      <c r="C2974"/>
      <c r="D2974" s="877"/>
      <c r="E2974"/>
      <c r="F2974"/>
      <c r="G2974"/>
      <c r="H2974"/>
      <c r="I2974"/>
      <c r="J2974"/>
    </row>
    <row r="2975" spans="1:10">
      <c r="A2975"/>
      <c r="B2975"/>
      <c r="C2975"/>
      <c r="D2975" s="877"/>
      <c r="E2975"/>
      <c r="F2975"/>
      <c r="G2975"/>
      <c r="H2975"/>
      <c r="I2975"/>
      <c r="J2975"/>
    </row>
    <row r="2976" spans="1:10">
      <c r="A2976"/>
      <c r="B2976"/>
      <c r="C2976"/>
      <c r="D2976" s="877"/>
      <c r="E2976"/>
      <c r="F2976"/>
      <c r="G2976"/>
      <c r="H2976"/>
      <c r="I2976"/>
      <c r="J2976"/>
    </row>
    <row r="2977" spans="1:10">
      <c r="A2977"/>
      <c r="B2977"/>
      <c r="C2977"/>
      <c r="D2977" s="877"/>
      <c r="E2977"/>
      <c r="F2977"/>
      <c r="G2977"/>
      <c r="H2977"/>
      <c r="I2977"/>
      <c r="J2977"/>
    </row>
    <row r="2978" spans="1:10">
      <c r="A2978"/>
      <c r="B2978"/>
      <c r="C2978"/>
      <c r="D2978" s="877"/>
      <c r="E2978"/>
      <c r="F2978"/>
      <c r="G2978"/>
      <c r="H2978"/>
      <c r="I2978"/>
      <c r="J2978"/>
    </row>
    <row r="2979" spans="1:10">
      <c r="A2979"/>
      <c r="B2979"/>
      <c r="C2979"/>
      <c r="D2979" s="877"/>
      <c r="E2979"/>
      <c r="F2979"/>
      <c r="G2979"/>
      <c r="H2979"/>
      <c r="I2979"/>
      <c r="J2979"/>
    </row>
    <row r="2980" spans="1:10">
      <c r="A2980"/>
      <c r="B2980"/>
      <c r="C2980"/>
      <c r="D2980" s="877"/>
      <c r="E2980"/>
      <c r="F2980"/>
      <c r="G2980"/>
      <c r="H2980"/>
      <c r="I2980"/>
      <c r="J2980"/>
    </row>
    <row r="2981" spans="1:10">
      <c r="A2981"/>
      <c r="B2981"/>
      <c r="C2981"/>
      <c r="D2981" s="877"/>
      <c r="E2981"/>
      <c r="F2981"/>
      <c r="G2981"/>
      <c r="H2981"/>
      <c r="I2981"/>
      <c r="J2981"/>
    </row>
    <row r="2982" spans="1:10">
      <c r="A2982"/>
      <c r="B2982"/>
      <c r="C2982"/>
      <c r="D2982" s="877"/>
      <c r="E2982"/>
      <c r="F2982"/>
      <c r="G2982"/>
      <c r="H2982"/>
      <c r="I2982"/>
      <c r="J2982"/>
    </row>
    <row r="2983" spans="1:10">
      <c r="A2983"/>
      <c r="B2983"/>
      <c r="C2983"/>
      <c r="D2983" s="877"/>
      <c r="E2983"/>
      <c r="F2983"/>
      <c r="G2983"/>
      <c r="H2983"/>
      <c r="I2983"/>
      <c r="J2983"/>
    </row>
    <row r="2984" spans="1:10">
      <c r="A2984"/>
      <c r="B2984"/>
      <c r="C2984"/>
      <c r="D2984" s="877"/>
      <c r="E2984"/>
      <c r="F2984"/>
      <c r="G2984"/>
      <c r="H2984"/>
      <c r="I2984"/>
      <c r="J2984"/>
    </row>
    <row r="2985" spans="1:10">
      <c r="A2985"/>
      <c r="B2985"/>
      <c r="C2985"/>
      <c r="D2985" s="877"/>
      <c r="E2985"/>
      <c r="F2985"/>
      <c r="G2985"/>
      <c r="H2985"/>
      <c r="I2985"/>
      <c r="J2985"/>
    </row>
    <row r="2986" spans="1:10">
      <c r="A2986"/>
      <c r="B2986"/>
      <c r="C2986"/>
      <c r="D2986" s="877"/>
      <c r="E2986"/>
      <c r="F2986"/>
      <c r="G2986"/>
      <c r="H2986"/>
      <c r="I2986"/>
      <c r="J2986"/>
    </row>
    <row r="2987" spans="1:10">
      <c r="A2987"/>
      <c r="B2987"/>
      <c r="C2987"/>
      <c r="D2987" s="877"/>
      <c r="E2987"/>
      <c r="F2987"/>
      <c r="G2987"/>
      <c r="H2987"/>
      <c r="I2987"/>
      <c r="J2987"/>
    </row>
    <row r="2988" spans="1:10">
      <c r="A2988"/>
      <c r="B2988"/>
      <c r="C2988"/>
      <c r="D2988" s="877"/>
      <c r="E2988"/>
      <c r="F2988"/>
      <c r="G2988"/>
      <c r="H2988"/>
      <c r="I2988"/>
      <c r="J2988"/>
    </row>
    <row r="2989" spans="1:10">
      <c r="A2989"/>
      <c r="B2989"/>
      <c r="C2989"/>
      <c r="D2989" s="877"/>
      <c r="E2989"/>
      <c r="F2989"/>
      <c r="G2989"/>
      <c r="H2989"/>
      <c r="I2989"/>
      <c r="J2989"/>
    </row>
    <row r="2990" spans="1:10">
      <c r="A2990"/>
      <c r="B2990"/>
      <c r="C2990"/>
      <c r="D2990" s="877"/>
      <c r="E2990"/>
      <c r="F2990"/>
      <c r="G2990"/>
      <c r="H2990"/>
      <c r="I2990"/>
      <c r="J2990"/>
    </row>
    <row r="2991" spans="1:10">
      <c r="A2991"/>
      <c r="B2991"/>
      <c r="C2991"/>
      <c r="D2991" s="877"/>
      <c r="E2991"/>
      <c r="F2991"/>
      <c r="G2991"/>
      <c r="H2991"/>
      <c r="I2991"/>
      <c r="J2991"/>
    </row>
    <row r="2992" spans="1:10">
      <c r="A2992"/>
      <c r="B2992"/>
      <c r="C2992"/>
      <c r="D2992" s="877"/>
      <c r="E2992"/>
      <c r="F2992"/>
      <c r="G2992"/>
      <c r="H2992"/>
      <c r="I2992"/>
      <c r="J2992"/>
    </row>
    <row r="2993" spans="1:10">
      <c r="A2993"/>
      <c r="B2993"/>
      <c r="C2993"/>
      <c r="D2993" s="877"/>
      <c r="E2993"/>
      <c r="F2993"/>
      <c r="G2993"/>
      <c r="H2993"/>
      <c r="I2993"/>
      <c r="J2993"/>
    </row>
    <row r="2994" spans="1:10">
      <c r="A2994"/>
      <c r="B2994"/>
      <c r="C2994"/>
      <c r="D2994" s="877"/>
      <c r="E2994"/>
      <c r="F2994"/>
      <c r="G2994"/>
      <c r="H2994"/>
      <c r="I2994"/>
      <c r="J2994"/>
    </row>
    <row r="2995" spans="1:10">
      <c r="A2995"/>
      <c r="B2995"/>
      <c r="C2995"/>
      <c r="D2995" s="877"/>
      <c r="E2995"/>
      <c r="F2995"/>
      <c r="G2995"/>
      <c r="H2995"/>
      <c r="I2995"/>
      <c r="J2995"/>
    </row>
    <row r="2996" spans="1:10">
      <c r="A2996"/>
      <c r="B2996"/>
      <c r="C2996"/>
      <c r="D2996" s="877"/>
      <c r="E2996"/>
      <c r="F2996"/>
      <c r="G2996"/>
      <c r="H2996"/>
      <c r="I2996"/>
      <c r="J2996"/>
    </row>
    <row r="2997" spans="1:10">
      <c r="A2997"/>
      <c r="B2997"/>
      <c r="C2997"/>
      <c r="D2997" s="877"/>
      <c r="E2997"/>
      <c r="F2997"/>
      <c r="G2997"/>
      <c r="H2997"/>
      <c r="I2997"/>
      <c r="J2997"/>
    </row>
    <row r="2998" spans="1:10">
      <c r="A2998"/>
      <c r="B2998"/>
      <c r="C2998"/>
      <c r="D2998" s="877"/>
      <c r="E2998"/>
      <c r="F2998"/>
      <c r="G2998"/>
      <c r="H2998"/>
      <c r="I2998"/>
      <c r="J2998"/>
    </row>
    <row r="2999" spans="1:10">
      <c r="A2999"/>
      <c r="B2999"/>
      <c r="C2999"/>
      <c r="D2999" s="877"/>
      <c r="E2999"/>
      <c r="F2999"/>
      <c r="G2999"/>
      <c r="H2999"/>
      <c r="I2999"/>
      <c r="J2999"/>
    </row>
    <row r="3000" spans="1:10">
      <c r="A3000"/>
      <c r="B3000"/>
      <c r="C3000"/>
      <c r="D3000" s="877"/>
      <c r="E3000"/>
      <c r="F3000"/>
      <c r="G3000"/>
      <c r="H3000"/>
      <c r="I3000"/>
      <c r="J3000"/>
    </row>
    <row r="3001" spans="1:10">
      <c r="A3001"/>
      <c r="B3001"/>
      <c r="C3001"/>
      <c r="D3001" s="877"/>
      <c r="E3001"/>
      <c r="F3001"/>
      <c r="G3001"/>
      <c r="H3001"/>
      <c r="I3001"/>
      <c r="J3001"/>
    </row>
    <row r="3002" spans="1:10">
      <c r="A3002"/>
      <c r="B3002"/>
      <c r="C3002"/>
      <c r="D3002" s="877"/>
      <c r="E3002"/>
      <c r="F3002"/>
      <c r="G3002"/>
      <c r="H3002"/>
      <c r="I3002"/>
      <c r="J3002"/>
    </row>
    <row r="3003" spans="1:10">
      <c r="A3003"/>
      <c r="B3003"/>
      <c r="C3003"/>
      <c r="D3003" s="877"/>
      <c r="E3003"/>
      <c r="F3003"/>
      <c r="G3003"/>
      <c r="H3003"/>
      <c r="I3003"/>
      <c r="J3003"/>
    </row>
    <row r="3004" spans="1:10">
      <c r="A3004"/>
      <c r="B3004"/>
      <c r="C3004"/>
      <c r="D3004" s="877"/>
      <c r="E3004"/>
      <c r="F3004"/>
      <c r="G3004"/>
      <c r="H3004"/>
      <c r="I3004"/>
      <c r="J3004"/>
    </row>
    <row r="3005" spans="1:10">
      <c r="A3005"/>
      <c r="B3005"/>
      <c r="C3005"/>
      <c r="D3005" s="877"/>
      <c r="E3005"/>
      <c r="F3005"/>
      <c r="G3005"/>
      <c r="H3005"/>
      <c r="I3005"/>
      <c r="J3005"/>
    </row>
    <row r="3006" spans="1:10">
      <c r="A3006"/>
      <c r="B3006"/>
      <c r="C3006"/>
      <c r="D3006" s="877"/>
      <c r="E3006"/>
      <c r="F3006"/>
      <c r="G3006"/>
      <c r="H3006"/>
      <c r="I3006"/>
      <c r="J3006"/>
    </row>
    <row r="3007" spans="1:10">
      <c r="A3007"/>
      <c r="B3007"/>
      <c r="C3007"/>
      <c r="D3007" s="877"/>
      <c r="E3007"/>
      <c r="F3007"/>
      <c r="G3007"/>
      <c r="H3007"/>
      <c r="I3007"/>
      <c r="J3007"/>
    </row>
    <row r="3008" spans="1:10">
      <c r="A3008"/>
      <c r="B3008"/>
      <c r="C3008"/>
      <c r="D3008" s="877"/>
      <c r="E3008"/>
      <c r="F3008"/>
      <c r="G3008"/>
      <c r="H3008"/>
      <c r="I3008"/>
      <c r="J3008"/>
    </row>
    <row r="3009" spans="1:10">
      <c r="A3009"/>
      <c r="B3009"/>
      <c r="C3009"/>
      <c r="D3009" s="877"/>
      <c r="E3009"/>
      <c r="F3009"/>
      <c r="G3009"/>
      <c r="H3009"/>
      <c r="I3009"/>
      <c r="J3009"/>
    </row>
    <row r="3010" spans="1:10">
      <c r="A3010"/>
      <c r="B3010"/>
      <c r="C3010"/>
      <c r="D3010" s="877"/>
      <c r="E3010"/>
      <c r="F3010"/>
      <c r="G3010"/>
      <c r="H3010"/>
      <c r="I3010"/>
      <c r="J3010"/>
    </row>
    <row r="3011" spans="1:10">
      <c r="A3011"/>
      <c r="B3011"/>
      <c r="C3011"/>
      <c r="D3011" s="877"/>
      <c r="E3011"/>
      <c r="F3011"/>
      <c r="G3011"/>
      <c r="H3011"/>
      <c r="I3011"/>
      <c r="J3011"/>
    </row>
    <row r="3012" spans="1:10">
      <c r="A3012"/>
      <c r="B3012"/>
      <c r="C3012"/>
      <c r="D3012" s="877"/>
      <c r="E3012"/>
      <c r="F3012"/>
      <c r="G3012"/>
      <c r="H3012"/>
      <c r="I3012"/>
      <c r="J3012"/>
    </row>
    <row r="3013" spans="1:10">
      <c r="A3013"/>
      <c r="B3013"/>
      <c r="C3013"/>
      <c r="D3013" s="877"/>
      <c r="E3013"/>
      <c r="F3013"/>
      <c r="G3013"/>
      <c r="H3013"/>
      <c r="I3013"/>
      <c r="J3013"/>
    </row>
    <row r="3014" spans="1:10">
      <c r="A3014"/>
      <c r="B3014"/>
      <c r="C3014"/>
      <c r="D3014" s="877"/>
      <c r="E3014"/>
      <c r="F3014"/>
      <c r="G3014"/>
      <c r="H3014"/>
      <c r="I3014"/>
      <c r="J3014"/>
    </row>
    <row r="3015" spans="1:10">
      <c r="A3015"/>
      <c r="B3015"/>
      <c r="C3015"/>
      <c r="D3015" s="877"/>
      <c r="E3015"/>
      <c r="F3015"/>
      <c r="G3015"/>
      <c r="H3015"/>
      <c r="I3015"/>
      <c r="J3015"/>
    </row>
    <row r="3016" spans="1:10">
      <c r="A3016"/>
      <c r="B3016"/>
      <c r="C3016"/>
      <c r="D3016" s="877"/>
      <c r="E3016"/>
      <c r="F3016"/>
      <c r="G3016"/>
      <c r="H3016"/>
      <c r="I3016"/>
      <c r="J3016"/>
    </row>
    <row r="3017" spans="1:10">
      <c r="A3017"/>
      <c r="B3017"/>
      <c r="C3017"/>
      <c r="D3017" s="877"/>
      <c r="E3017"/>
      <c r="F3017"/>
      <c r="G3017"/>
      <c r="H3017"/>
      <c r="I3017"/>
      <c r="J3017"/>
    </row>
    <row r="3018" spans="1:10">
      <c r="A3018"/>
      <c r="B3018"/>
      <c r="C3018"/>
      <c r="D3018" s="877"/>
      <c r="E3018"/>
      <c r="F3018"/>
      <c r="G3018"/>
      <c r="H3018"/>
      <c r="I3018"/>
      <c r="J3018"/>
    </row>
    <row r="3019" spans="1:10">
      <c r="A3019"/>
      <c r="B3019"/>
      <c r="C3019"/>
      <c r="D3019" s="877"/>
      <c r="E3019"/>
      <c r="F3019"/>
      <c r="G3019"/>
      <c r="H3019"/>
      <c r="I3019"/>
      <c r="J3019"/>
    </row>
    <row r="3020" spans="1:10">
      <c r="A3020"/>
      <c r="B3020"/>
      <c r="C3020"/>
      <c r="D3020" s="877"/>
      <c r="E3020"/>
      <c r="F3020"/>
      <c r="G3020"/>
      <c r="H3020"/>
      <c r="I3020"/>
      <c r="J3020"/>
    </row>
    <row r="3021" spans="1:10">
      <c r="A3021"/>
      <c r="B3021"/>
      <c r="C3021"/>
      <c r="D3021" s="877"/>
      <c r="E3021"/>
      <c r="F3021"/>
      <c r="G3021"/>
      <c r="H3021"/>
      <c r="I3021"/>
      <c r="J3021"/>
    </row>
    <row r="3022" spans="1:10">
      <c r="A3022"/>
      <c r="B3022"/>
      <c r="C3022"/>
      <c r="D3022" s="877"/>
      <c r="E3022"/>
      <c r="F3022"/>
      <c r="G3022"/>
      <c r="H3022"/>
      <c r="I3022"/>
      <c r="J3022"/>
    </row>
    <row r="3023" spans="1:10">
      <c r="A3023"/>
      <c r="B3023"/>
      <c r="C3023"/>
      <c r="D3023" s="877"/>
      <c r="E3023"/>
      <c r="F3023"/>
      <c r="G3023"/>
      <c r="H3023"/>
      <c r="I3023"/>
      <c r="J3023"/>
    </row>
    <row r="3024" spans="1:10">
      <c r="A3024"/>
      <c r="B3024"/>
      <c r="C3024"/>
      <c r="D3024" s="877"/>
      <c r="E3024"/>
      <c r="F3024"/>
      <c r="G3024"/>
      <c r="H3024"/>
      <c r="I3024"/>
      <c r="J3024"/>
    </row>
    <row r="3025" spans="1:10">
      <c r="A3025"/>
      <c r="B3025"/>
      <c r="C3025"/>
      <c r="D3025" s="877"/>
      <c r="E3025"/>
      <c r="F3025"/>
      <c r="G3025"/>
      <c r="H3025"/>
      <c r="I3025"/>
      <c r="J3025"/>
    </row>
    <row r="3026" spans="1:10">
      <c r="A3026"/>
      <c r="B3026"/>
      <c r="C3026"/>
      <c r="D3026" s="877"/>
      <c r="E3026"/>
      <c r="F3026"/>
      <c r="G3026"/>
      <c r="H3026"/>
      <c r="I3026"/>
      <c r="J3026"/>
    </row>
    <row r="3027" spans="1:10">
      <c r="A3027"/>
      <c r="B3027"/>
      <c r="C3027"/>
      <c r="D3027" s="877"/>
      <c r="E3027"/>
      <c r="F3027"/>
      <c r="G3027"/>
      <c r="H3027"/>
      <c r="I3027"/>
      <c r="J3027"/>
    </row>
    <row r="3028" spans="1:10">
      <c r="A3028"/>
      <c r="B3028"/>
      <c r="C3028"/>
      <c r="D3028" s="877"/>
      <c r="E3028"/>
      <c r="F3028"/>
      <c r="G3028"/>
      <c r="H3028"/>
      <c r="I3028"/>
      <c r="J3028"/>
    </row>
    <row r="3029" spans="1:10">
      <c r="A3029"/>
      <c r="B3029"/>
      <c r="C3029"/>
      <c r="D3029" s="877"/>
      <c r="E3029"/>
      <c r="F3029"/>
      <c r="G3029"/>
      <c r="H3029"/>
      <c r="I3029"/>
      <c r="J3029"/>
    </row>
    <row r="3030" spans="1:10">
      <c r="A3030"/>
      <c r="B3030"/>
      <c r="C3030"/>
      <c r="D3030" s="877"/>
      <c r="E3030"/>
      <c r="F3030"/>
      <c r="G3030"/>
      <c r="H3030"/>
      <c r="I3030"/>
      <c r="J3030"/>
    </row>
    <row r="3031" spans="1:10">
      <c r="A3031"/>
      <c r="B3031"/>
      <c r="C3031"/>
      <c r="D3031" s="877"/>
      <c r="E3031"/>
      <c r="F3031"/>
      <c r="G3031"/>
      <c r="H3031"/>
      <c r="I3031"/>
      <c r="J3031"/>
    </row>
    <row r="3032" spans="1:10">
      <c r="A3032"/>
      <c r="B3032"/>
      <c r="C3032"/>
      <c r="D3032" s="877"/>
      <c r="E3032"/>
      <c r="F3032"/>
      <c r="G3032"/>
      <c r="H3032"/>
      <c r="I3032"/>
      <c r="J3032"/>
    </row>
    <row r="3033" spans="1:10">
      <c r="A3033"/>
      <c r="B3033"/>
      <c r="C3033"/>
      <c r="D3033" s="877"/>
      <c r="E3033"/>
      <c r="F3033"/>
      <c r="G3033"/>
      <c r="H3033"/>
      <c r="I3033"/>
      <c r="J3033"/>
    </row>
    <row r="3034" spans="1:10">
      <c r="A3034"/>
      <c r="B3034"/>
      <c r="C3034"/>
      <c r="D3034" s="877"/>
      <c r="E3034"/>
      <c r="F3034"/>
      <c r="G3034"/>
      <c r="H3034"/>
      <c r="I3034"/>
      <c r="J3034"/>
    </row>
    <row r="3035" spans="1:10">
      <c r="A3035"/>
      <c r="B3035"/>
      <c r="C3035"/>
      <c r="D3035" s="877"/>
      <c r="E3035"/>
      <c r="F3035"/>
      <c r="G3035"/>
      <c r="H3035"/>
      <c r="I3035"/>
      <c r="J3035"/>
    </row>
    <row r="3036" spans="1:10">
      <c r="A3036"/>
      <c r="B3036"/>
      <c r="C3036"/>
      <c r="D3036" s="877"/>
      <c r="E3036"/>
      <c r="F3036"/>
      <c r="G3036"/>
      <c r="H3036"/>
      <c r="I3036"/>
      <c r="J3036"/>
    </row>
    <row r="3037" spans="1:10">
      <c r="A3037"/>
      <c r="B3037"/>
      <c r="C3037"/>
      <c r="D3037" s="877"/>
      <c r="E3037"/>
      <c r="F3037"/>
      <c r="G3037"/>
      <c r="H3037"/>
      <c r="I3037"/>
      <c r="J3037"/>
    </row>
    <row r="3038" spans="1:10">
      <c r="A3038"/>
      <c r="B3038"/>
      <c r="C3038"/>
      <c r="D3038" s="877"/>
      <c r="E3038"/>
      <c r="F3038"/>
      <c r="G3038"/>
      <c r="H3038"/>
      <c r="I3038"/>
      <c r="J3038"/>
    </row>
    <row r="3039" spans="1:10">
      <c r="A3039"/>
      <c r="B3039"/>
      <c r="C3039"/>
      <c r="D3039" s="877"/>
      <c r="E3039"/>
      <c r="F3039"/>
      <c r="G3039"/>
      <c r="H3039"/>
      <c r="I3039"/>
      <c r="J3039"/>
    </row>
    <row r="3040" spans="1:10">
      <c r="A3040"/>
      <c r="B3040"/>
      <c r="C3040"/>
      <c r="D3040" s="877"/>
      <c r="E3040"/>
      <c r="F3040"/>
      <c r="G3040"/>
      <c r="H3040"/>
      <c r="I3040"/>
      <c r="J3040"/>
    </row>
    <row r="3041" spans="1:10">
      <c r="A3041"/>
      <c r="B3041"/>
      <c r="C3041"/>
      <c r="D3041" s="877"/>
      <c r="E3041"/>
      <c r="F3041"/>
      <c r="G3041"/>
      <c r="H3041"/>
      <c r="I3041"/>
      <c r="J3041"/>
    </row>
    <row r="3042" spans="1:10">
      <c r="A3042"/>
      <c r="B3042"/>
      <c r="C3042"/>
      <c r="D3042" s="877"/>
      <c r="E3042"/>
      <c r="F3042"/>
      <c r="G3042"/>
      <c r="H3042"/>
      <c r="I3042"/>
      <c r="J3042"/>
    </row>
    <row r="3043" spans="1:10">
      <c r="A3043"/>
      <c r="B3043"/>
      <c r="C3043"/>
      <c r="D3043" s="877"/>
      <c r="E3043"/>
      <c r="F3043"/>
      <c r="G3043"/>
      <c r="H3043"/>
      <c r="I3043"/>
      <c r="J3043"/>
    </row>
    <row r="3044" spans="1:10">
      <c r="A3044"/>
      <c r="B3044"/>
      <c r="C3044"/>
      <c r="D3044" s="877"/>
      <c r="E3044"/>
      <c r="F3044"/>
      <c r="G3044"/>
      <c r="H3044"/>
      <c r="I3044"/>
      <c r="J3044"/>
    </row>
    <row r="3045" spans="1:10">
      <c r="A3045"/>
      <c r="B3045"/>
      <c r="C3045"/>
      <c r="D3045" s="877"/>
      <c r="E3045"/>
      <c r="F3045"/>
      <c r="G3045"/>
      <c r="H3045"/>
      <c r="I3045"/>
      <c r="J3045"/>
    </row>
    <row r="3046" spans="1:10">
      <c r="A3046"/>
      <c r="B3046"/>
      <c r="C3046"/>
      <c r="D3046" s="877"/>
      <c r="E3046"/>
      <c r="F3046"/>
      <c r="G3046"/>
      <c r="H3046"/>
      <c r="I3046"/>
      <c r="J3046"/>
    </row>
    <row r="3047" spans="1:10">
      <c r="A3047"/>
      <c r="B3047"/>
      <c r="C3047"/>
      <c r="D3047" s="877"/>
      <c r="E3047"/>
      <c r="F3047"/>
      <c r="G3047"/>
      <c r="H3047"/>
      <c r="I3047"/>
      <c r="J3047"/>
    </row>
    <row r="3048" spans="1:10">
      <c r="A3048"/>
      <c r="B3048"/>
      <c r="C3048"/>
      <c r="D3048" s="877"/>
      <c r="E3048"/>
      <c r="F3048"/>
      <c r="G3048"/>
      <c r="H3048"/>
      <c r="I3048"/>
      <c r="J3048"/>
    </row>
    <row r="3049" spans="1:10">
      <c r="A3049"/>
      <c r="B3049"/>
      <c r="C3049"/>
      <c r="D3049" s="877"/>
      <c r="E3049"/>
      <c r="F3049"/>
      <c r="G3049"/>
      <c r="H3049"/>
      <c r="I3049"/>
      <c r="J3049"/>
    </row>
    <row r="3050" spans="1:10">
      <c r="A3050"/>
      <c r="B3050"/>
      <c r="C3050"/>
      <c r="D3050" s="877"/>
      <c r="E3050"/>
      <c r="F3050"/>
      <c r="G3050"/>
      <c r="H3050"/>
      <c r="I3050"/>
      <c r="J3050"/>
    </row>
    <row r="3051" spans="1:10">
      <c r="A3051"/>
      <c r="B3051"/>
      <c r="C3051"/>
      <c r="D3051" s="877"/>
      <c r="E3051"/>
      <c r="F3051"/>
      <c r="G3051"/>
      <c r="H3051"/>
      <c r="I3051"/>
      <c r="J3051"/>
    </row>
    <row r="3052" spans="1:10">
      <c r="A3052"/>
      <c r="B3052"/>
      <c r="C3052"/>
      <c r="D3052" s="877"/>
      <c r="E3052"/>
      <c r="F3052"/>
      <c r="G3052"/>
      <c r="H3052"/>
      <c r="I3052"/>
      <c r="J3052"/>
    </row>
    <row r="3053" spans="1:10">
      <c r="A3053"/>
      <c r="B3053"/>
      <c r="C3053"/>
      <c r="D3053" s="877"/>
      <c r="E3053"/>
      <c r="F3053"/>
      <c r="G3053"/>
      <c r="H3053"/>
      <c r="I3053"/>
      <c r="J3053"/>
    </row>
    <row r="3054" spans="1:10">
      <c r="A3054"/>
      <c r="B3054"/>
      <c r="C3054"/>
      <c r="D3054" s="877"/>
      <c r="E3054"/>
      <c r="F3054"/>
      <c r="G3054"/>
      <c r="H3054"/>
      <c r="I3054"/>
      <c r="J3054"/>
    </row>
    <row r="3055" spans="1:10">
      <c r="A3055"/>
      <c r="B3055"/>
      <c r="C3055"/>
      <c r="D3055" s="877"/>
      <c r="E3055"/>
      <c r="F3055"/>
      <c r="G3055"/>
      <c r="H3055"/>
      <c r="I3055"/>
      <c r="J3055"/>
    </row>
    <row r="3056" spans="1:10">
      <c r="A3056"/>
      <c r="B3056"/>
      <c r="C3056"/>
      <c r="D3056" s="877"/>
      <c r="E3056"/>
      <c r="F3056"/>
      <c r="G3056"/>
      <c r="H3056"/>
      <c r="I3056"/>
      <c r="J3056"/>
    </row>
    <row r="3057" spans="1:10">
      <c r="A3057"/>
      <c r="B3057"/>
      <c r="C3057"/>
      <c r="D3057" s="877"/>
      <c r="E3057"/>
      <c r="F3057"/>
      <c r="G3057"/>
      <c r="H3057"/>
      <c r="I3057"/>
      <c r="J3057"/>
    </row>
    <row r="3058" spans="1:10">
      <c r="A3058"/>
      <c r="B3058"/>
      <c r="C3058"/>
      <c r="D3058" s="877"/>
      <c r="E3058"/>
      <c r="F3058"/>
      <c r="G3058"/>
      <c r="H3058"/>
      <c r="I3058"/>
      <c r="J3058"/>
    </row>
    <row r="3059" spans="1:10">
      <c r="A3059"/>
      <c r="B3059"/>
      <c r="C3059"/>
      <c r="D3059" s="877"/>
      <c r="E3059"/>
      <c r="F3059"/>
      <c r="G3059"/>
      <c r="H3059"/>
      <c r="I3059"/>
      <c r="J3059"/>
    </row>
    <row r="3060" spans="1:10">
      <c r="A3060"/>
      <c r="B3060"/>
      <c r="C3060"/>
      <c r="D3060" s="877"/>
      <c r="E3060"/>
      <c r="F3060"/>
      <c r="G3060"/>
      <c r="H3060"/>
      <c r="I3060"/>
      <c r="J3060"/>
    </row>
    <row r="3061" spans="1:10">
      <c r="A3061"/>
      <c r="B3061"/>
      <c r="C3061"/>
      <c r="D3061" s="877"/>
      <c r="E3061"/>
      <c r="F3061"/>
      <c r="G3061"/>
      <c r="H3061"/>
      <c r="I3061"/>
      <c r="J3061"/>
    </row>
    <row r="3062" spans="1:10">
      <c r="A3062"/>
      <c r="B3062"/>
      <c r="C3062"/>
      <c r="D3062" s="877"/>
      <c r="E3062"/>
      <c r="F3062"/>
      <c r="G3062"/>
      <c r="H3062"/>
      <c r="I3062"/>
      <c r="J3062"/>
    </row>
    <row r="3063" spans="1:10">
      <c r="A3063"/>
      <c r="B3063"/>
      <c r="C3063"/>
      <c r="D3063" s="877"/>
      <c r="E3063"/>
      <c r="F3063"/>
      <c r="G3063"/>
      <c r="H3063"/>
      <c r="I3063"/>
      <c r="J3063"/>
    </row>
    <row r="3064" spans="1:10">
      <c r="A3064"/>
      <c r="B3064"/>
      <c r="C3064"/>
      <c r="D3064" s="877"/>
      <c r="E3064"/>
      <c r="F3064"/>
      <c r="G3064"/>
      <c r="H3064"/>
      <c r="I3064"/>
      <c r="J3064"/>
    </row>
    <row r="3065" spans="1:10">
      <c r="A3065"/>
      <c r="B3065"/>
      <c r="C3065"/>
      <c r="D3065" s="877"/>
      <c r="E3065"/>
      <c r="F3065"/>
      <c r="G3065"/>
      <c r="H3065"/>
      <c r="I3065"/>
      <c r="J3065"/>
    </row>
    <row r="3066" spans="1:10">
      <c r="A3066"/>
      <c r="B3066"/>
      <c r="C3066"/>
      <c r="D3066" s="877"/>
      <c r="E3066"/>
      <c r="F3066"/>
      <c r="G3066"/>
      <c r="H3066"/>
      <c r="I3066"/>
      <c r="J3066"/>
    </row>
    <row r="3067" spans="1:10">
      <c r="A3067"/>
      <c r="B3067"/>
      <c r="C3067"/>
      <c r="D3067" s="877"/>
      <c r="E3067"/>
      <c r="F3067"/>
      <c r="G3067"/>
      <c r="H3067"/>
      <c r="I3067"/>
      <c r="J3067"/>
    </row>
    <row r="3068" spans="1:10">
      <c r="A3068"/>
      <c r="B3068"/>
      <c r="C3068"/>
      <c r="D3068" s="877"/>
      <c r="E3068"/>
      <c r="F3068"/>
      <c r="G3068"/>
      <c r="H3068"/>
      <c r="I3068"/>
      <c r="J3068"/>
    </row>
    <row r="3069" spans="1:10">
      <c r="A3069"/>
      <c r="B3069"/>
      <c r="C3069"/>
      <c r="D3069" s="877"/>
      <c r="E3069"/>
      <c r="F3069"/>
      <c r="G3069"/>
      <c r="H3069"/>
      <c r="I3069"/>
      <c r="J3069"/>
    </row>
    <row r="3070" spans="1:10">
      <c r="A3070"/>
      <c r="B3070"/>
      <c r="C3070"/>
      <c r="D3070" s="877"/>
      <c r="E3070"/>
      <c r="F3070"/>
      <c r="G3070"/>
      <c r="H3070"/>
      <c r="I3070"/>
      <c r="J3070"/>
    </row>
    <row r="3071" spans="1:10">
      <c r="A3071"/>
      <c r="B3071"/>
      <c r="C3071"/>
      <c r="D3071" s="877"/>
      <c r="E3071"/>
      <c r="F3071"/>
      <c r="G3071"/>
      <c r="H3071"/>
      <c r="I3071"/>
      <c r="J3071"/>
    </row>
    <row r="3072" spans="1:10">
      <c r="A3072"/>
      <c r="B3072"/>
      <c r="C3072"/>
      <c r="D3072" s="877"/>
      <c r="E3072"/>
      <c r="F3072"/>
      <c r="G3072"/>
      <c r="H3072"/>
      <c r="I3072"/>
      <c r="J3072"/>
    </row>
    <row r="3073" spans="1:10">
      <c r="A3073"/>
      <c r="B3073"/>
      <c r="C3073"/>
      <c r="D3073" s="877"/>
      <c r="E3073"/>
      <c r="F3073"/>
      <c r="G3073"/>
      <c r="H3073"/>
      <c r="I3073"/>
      <c r="J3073"/>
    </row>
    <row r="3074" spans="1:10">
      <c r="A3074"/>
      <c r="B3074"/>
      <c r="C3074"/>
      <c r="D3074" s="877"/>
      <c r="E3074"/>
      <c r="F3074"/>
      <c r="G3074"/>
      <c r="H3074"/>
      <c r="I3074"/>
      <c r="J3074"/>
    </row>
    <row r="3075" spans="1:10">
      <c r="A3075"/>
      <c r="B3075"/>
      <c r="C3075"/>
      <c r="D3075" s="877"/>
      <c r="E3075"/>
      <c r="F3075"/>
      <c r="G3075"/>
      <c r="H3075"/>
      <c r="I3075"/>
      <c r="J3075"/>
    </row>
    <row r="3076" spans="1:10">
      <c r="A3076"/>
      <c r="B3076"/>
      <c r="C3076"/>
      <c r="D3076" s="877"/>
      <c r="E3076"/>
      <c r="F3076"/>
      <c r="G3076"/>
      <c r="H3076"/>
      <c r="I3076"/>
      <c r="J3076"/>
    </row>
    <row r="3077" spans="1:10">
      <c r="A3077"/>
      <c r="B3077"/>
      <c r="C3077"/>
      <c r="D3077" s="877"/>
      <c r="E3077"/>
      <c r="F3077"/>
      <c r="G3077"/>
      <c r="H3077"/>
      <c r="I3077"/>
      <c r="J3077"/>
    </row>
    <row r="3078" spans="1:10">
      <c r="A3078"/>
      <c r="B3078"/>
      <c r="C3078"/>
      <c r="D3078" s="877"/>
      <c r="E3078"/>
      <c r="F3078"/>
      <c r="G3078"/>
      <c r="H3078"/>
      <c r="I3078"/>
      <c r="J3078"/>
    </row>
    <row r="3079" spans="1:10">
      <c r="A3079"/>
      <c r="B3079"/>
      <c r="C3079"/>
      <c r="D3079" s="877"/>
      <c r="E3079"/>
      <c r="F3079"/>
      <c r="G3079"/>
      <c r="H3079"/>
      <c r="I3079"/>
      <c r="J3079"/>
    </row>
    <row r="3080" spans="1:10">
      <c r="A3080"/>
      <c r="B3080"/>
      <c r="C3080"/>
      <c r="D3080" s="877"/>
      <c r="E3080"/>
      <c r="F3080"/>
      <c r="G3080"/>
      <c r="H3080"/>
      <c r="I3080"/>
      <c r="J3080"/>
    </row>
    <row r="3081" spans="1:10">
      <c r="A3081"/>
      <c r="B3081"/>
      <c r="C3081"/>
      <c r="D3081" s="877"/>
      <c r="E3081"/>
      <c r="F3081"/>
      <c r="G3081"/>
      <c r="H3081"/>
      <c r="I3081"/>
      <c r="J3081"/>
    </row>
    <row r="3082" spans="1:10">
      <c r="A3082"/>
      <c r="B3082"/>
      <c r="C3082"/>
      <c r="D3082" s="877"/>
      <c r="E3082"/>
      <c r="F3082"/>
      <c r="G3082"/>
      <c r="H3082"/>
      <c r="I3082"/>
      <c r="J3082"/>
    </row>
    <row r="3083" spans="1:10">
      <c r="A3083"/>
      <c r="B3083"/>
      <c r="C3083"/>
      <c r="D3083" s="877"/>
      <c r="E3083"/>
      <c r="F3083"/>
      <c r="G3083"/>
      <c r="H3083"/>
      <c r="I3083"/>
      <c r="J3083"/>
    </row>
    <row r="3084" spans="1:10">
      <c r="A3084"/>
      <c r="B3084"/>
      <c r="C3084"/>
      <c r="D3084" s="877"/>
      <c r="E3084"/>
      <c r="F3084"/>
      <c r="G3084"/>
      <c r="H3084"/>
      <c r="I3084"/>
      <c r="J3084"/>
    </row>
    <row r="3085" spans="1:10">
      <c r="A3085"/>
      <c r="B3085"/>
      <c r="C3085"/>
      <c r="D3085" s="877"/>
      <c r="E3085"/>
      <c r="F3085"/>
      <c r="G3085"/>
      <c r="H3085"/>
      <c r="I3085"/>
      <c r="J3085"/>
    </row>
    <row r="3086" spans="1:10">
      <c r="A3086"/>
      <c r="B3086"/>
      <c r="C3086"/>
      <c r="D3086" s="877"/>
      <c r="E3086"/>
      <c r="F3086"/>
      <c r="G3086"/>
      <c r="H3086"/>
      <c r="I3086"/>
      <c r="J3086"/>
    </row>
    <row r="3087" spans="1:10">
      <c r="A3087"/>
      <c r="B3087"/>
      <c r="C3087"/>
      <c r="D3087" s="877"/>
      <c r="E3087"/>
      <c r="F3087"/>
      <c r="G3087"/>
      <c r="H3087"/>
      <c r="I3087"/>
      <c r="J3087"/>
    </row>
    <row r="3088" spans="1:10">
      <c r="A3088"/>
      <c r="B3088"/>
      <c r="C3088"/>
      <c r="D3088" s="877"/>
      <c r="E3088"/>
      <c r="F3088"/>
      <c r="G3088"/>
      <c r="H3088"/>
      <c r="I3088"/>
      <c r="J3088"/>
    </row>
    <row r="3089" spans="1:10">
      <c r="A3089"/>
      <c r="B3089"/>
      <c r="C3089"/>
      <c r="D3089" s="877"/>
      <c r="E3089"/>
      <c r="F3089"/>
      <c r="G3089"/>
      <c r="H3089"/>
      <c r="I3089"/>
      <c r="J3089"/>
    </row>
    <row r="3090" spans="1:10">
      <c r="A3090"/>
      <c r="B3090"/>
      <c r="C3090"/>
      <c r="D3090" s="877"/>
      <c r="E3090"/>
      <c r="F3090"/>
      <c r="G3090"/>
      <c r="H3090"/>
      <c r="I3090"/>
      <c r="J3090"/>
    </row>
    <row r="3091" spans="1:10">
      <c r="A3091"/>
      <c r="B3091"/>
      <c r="C3091"/>
      <c r="D3091" s="877"/>
      <c r="E3091"/>
      <c r="F3091"/>
      <c r="G3091"/>
      <c r="H3091"/>
      <c r="I3091"/>
      <c r="J3091"/>
    </row>
    <row r="3092" spans="1:10">
      <c r="A3092"/>
      <c r="B3092"/>
      <c r="C3092"/>
      <c r="D3092" s="877"/>
      <c r="E3092"/>
      <c r="F3092"/>
      <c r="G3092"/>
      <c r="H3092"/>
      <c r="I3092"/>
      <c r="J3092"/>
    </row>
    <row r="3093" spans="1:10">
      <c r="A3093"/>
      <c r="B3093"/>
      <c r="C3093"/>
      <c r="D3093" s="877"/>
      <c r="E3093"/>
      <c r="F3093"/>
      <c r="G3093"/>
      <c r="H3093"/>
      <c r="I3093"/>
      <c r="J3093"/>
    </row>
    <row r="3094" spans="1:10">
      <c r="A3094"/>
      <c r="B3094"/>
      <c r="C3094"/>
      <c r="D3094" s="877"/>
      <c r="E3094"/>
      <c r="F3094"/>
      <c r="G3094"/>
      <c r="H3094"/>
      <c r="I3094"/>
      <c r="J3094"/>
    </row>
    <row r="3095" spans="1:10">
      <c r="A3095"/>
      <c r="B3095"/>
      <c r="C3095"/>
      <c r="D3095" s="877"/>
      <c r="E3095"/>
      <c r="F3095"/>
      <c r="G3095"/>
      <c r="H3095"/>
      <c r="I3095"/>
      <c r="J3095"/>
    </row>
    <row r="3096" spans="1:10">
      <c r="A3096"/>
      <c r="B3096"/>
      <c r="C3096"/>
      <c r="D3096" s="877"/>
      <c r="E3096"/>
      <c r="F3096"/>
      <c r="G3096"/>
      <c r="H3096"/>
      <c r="I3096"/>
      <c r="J3096"/>
    </row>
    <row r="3097" spans="1:10">
      <c r="A3097"/>
      <c r="B3097"/>
      <c r="C3097"/>
      <c r="D3097" s="877"/>
      <c r="E3097"/>
      <c r="F3097"/>
      <c r="G3097"/>
      <c r="H3097"/>
      <c r="I3097"/>
      <c r="J3097"/>
    </row>
    <row r="3098" spans="1:10">
      <c r="A3098"/>
      <c r="B3098"/>
      <c r="C3098"/>
      <c r="D3098" s="877"/>
      <c r="E3098"/>
      <c r="F3098"/>
      <c r="G3098"/>
      <c r="H3098"/>
      <c r="I3098"/>
      <c r="J3098"/>
    </row>
    <row r="3099" spans="1:10">
      <c r="A3099"/>
      <c r="B3099"/>
      <c r="C3099"/>
      <c r="D3099" s="877"/>
      <c r="E3099"/>
      <c r="F3099"/>
      <c r="G3099"/>
      <c r="H3099"/>
      <c r="I3099"/>
      <c r="J3099"/>
    </row>
    <row r="3100" spans="1:10">
      <c r="A3100"/>
      <c r="B3100"/>
      <c r="C3100"/>
      <c r="D3100" s="877"/>
      <c r="E3100"/>
      <c r="F3100"/>
      <c r="G3100"/>
      <c r="H3100"/>
      <c r="I3100"/>
      <c r="J3100"/>
    </row>
    <row r="3101" spans="1:10">
      <c r="A3101"/>
      <c r="B3101"/>
      <c r="C3101"/>
      <c r="D3101" s="877"/>
      <c r="E3101"/>
      <c r="F3101"/>
      <c r="G3101"/>
      <c r="H3101"/>
      <c r="I3101"/>
      <c r="J3101"/>
    </row>
    <row r="3102" spans="1:10">
      <c r="A3102"/>
      <c r="B3102"/>
      <c r="C3102"/>
      <c r="D3102" s="877"/>
      <c r="E3102"/>
      <c r="F3102"/>
      <c r="G3102"/>
      <c r="H3102"/>
      <c r="I3102"/>
      <c r="J3102"/>
    </row>
    <row r="3103" spans="1:10">
      <c r="A3103"/>
      <c r="B3103"/>
      <c r="C3103"/>
      <c r="D3103" s="877"/>
      <c r="E3103"/>
      <c r="F3103"/>
      <c r="G3103"/>
      <c r="H3103"/>
      <c r="I3103"/>
      <c r="J3103"/>
    </row>
    <row r="3104" spans="1:10">
      <c r="A3104"/>
      <c r="B3104"/>
      <c r="C3104"/>
      <c r="D3104" s="877"/>
      <c r="E3104"/>
      <c r="F3104"/>
      <c r="G3104"/>
      <c r="H3104"/>
      <c r="I3104"/>
      <c r="J3104"/>
    </row>
    <row r="3105" spans="1:10">
      <c r="A3105"/>
      <c r="B3105"/>
      <c r="C3105"/>
      <c r="D3105" s="877"/>
      <c r="E3105"/>
      <c r="F3105"/>
      <c r="G3105"/>
      <c r="H3105"/>
      <c r="I3105"/>
      <c r="J3105"/>
    </row>
    <row r="3106" spans="1:10">
      <c r="A3106"/>
      <c r="B3106"/>
      <c r="C3106"/>
      <c r="D3106" s="877"/>
      <c r="E3106"/>
      <c r="F3106"/>
      <c r="G3106"/>
      <c r="H3106"/>
      <c r="I3106"/>
      <c r="J3106"/>
    </row>
    <row r="3107" spans="1:10">
      <c r="A3107"/>
      <c r="B3107"/>
      <c r="C3107"/>
      <c r="D3107" s="877"/>
      <c r="E3107"/>
      <c r="F3107"/>
      <c r="G3107"/>
      <c r="H3107"/>
      <c r="I3107"/>
      <c r="J3107"/>
    </row>
    <row r="3108" spans="1:10">
      <c r="A3108"/>
      <c r="B3108"/>
      <c r="C3108"/>
      <c r="D3108" s="877"/>
      <c r="E3108"/>
      <c r="F3108"/>
      <c r="G3108"/>
      <c r="H3108"/>
      <c r="I3108"/>
      <c r="J3108"/>
    </row>
    <row r="3109" spans="1:10">
      <c r="A3109"/>
      <c r="B3109"/>
      <c r="C3109"/>
      <c r="D3109" s="877"/>
      <c r="E3109"/>
      <c r="F3109"/>
      <c r="G3109"/>
      <c r="H3109"/>
      <c r="I3109"/>
      <c r="J3109"/>
    </row>
    <row r="3110" spans="1:10">
      <c r="A3110"/>
      <c r="B3110"/>
      <c r="C3110"/>
      <c r="D3110" s="877"/>
      <c r="E3110"/>
      <c r="F3110"/>
      <c r="G3110"/>
      <c r="H3110"/>
      <c r="I3110"/>
      <c r="J3110"/>
    </row>
    <row r="3111" spans="1:10">
      <c r="A3111"/>
      <c r="B3111"/>
      <c r="C3111"/>
      <c r="D3111" s="877"/>
      <c r="E3111"/>
      <c r="F3111"/>
      <c r="G3111"/>
      <c r="H3111"/>
      <c r="I3111"/>
      <c r="J3111"/>
    </row>
    <row r="3112" spans="1:10">
      <c r="A3112"/>
      <c r="B3112"/>
      <c r="C3112"/>
      <c r="D3112" s="877"/>
      <c r="E3112"/>
      <c r="F3112"/>
      <c r="G3112"/>
      <c r="H3112"/>
      <c r="I3112"/>
      <c r="J3112"/>
    </row>
    <row r="3113" spans="1:10">
      <c r="A3113"/>
      <c r="B3113"/>
      <c r="C3113"/>
      <c r="D3113" s="877"/>
      <c r="E3113"/>
      <c r="F3113"/>
      <c r="G3113"/>
      <c r="H3113"/>
      <c r="I3113"/>
      <c r="J3113"/>
    </row>
    <row r="3114" spans="1:10">
      <c r="A3114"/>
      <c r="B3114"/>
      <c r="C3114"/>
      <c r="D3114" s="877"/>
      <c r="E3114"/>
      <c r="F3114"/>
      <c r="G3114"/>
      <c r="H3114"/>
      <c r="I3114"/>
      <c r="J3114"/>
    </row>
    <row r="3115" spans="1:10">
      <c r="A3115"/>
      <c r="B3115"/>
      <c r="C3115"/>
      <c r="D3115" s="877"/>
      <c r="E3115"/>
      <c r="F3115"/>
      <c r="G3115"/>
      <c r="H3115"/>
      <c r="I3115"/>
      <c r="J3115"/>
    </row>
    <row r="3116" spans="1:10">
      <c r="A3116"/>
      <c r="B3116"/>
      <c r="C3116"/>
      <c r="D3116" s="877"/>
      <c r="E3116"/>
      <c r="F3116"/>
      <c r="G3116"/>
      <c r="H3116"/>
      <c r="I3116"/>
      <c r="J3116"/>
    </row>
    <row r="3117" spans="1:10">
      <c r="A3117"/>
      <c r="B3117"/>
      <c r="C3117"/>
      <c r="D3117" s="877"/>
      <c r="E3117"/>
      <c r="F3117"/>
      <c r="G3117"/>
      <c r="H3117"/>
      <c r="I3117"/>
      <c r="J3117"/>
    </row>
    <row r="3118" spans="1:10">
      <c r="A3118"/>
      <c r="B3118"/>
      <c r="C3118"/>
      <c r="D3118" s="877"/>
      <c r="E3118"/>
      <c r="F3118"/>
      <c r="G3118"/>
      <c r="H3118"/>
      <c r="I3118"/>
      <c r="J3118"/>
    </row>
    <row r="3119" spans="1:10">
      <c r="A3119"/>
      <c r="B3119"/>
      <c r="C3119"/>
      <c r="D3119" s="877"/>
      <c r="E3119"/>
      <c r="F3119"/>
      <c r="G3119"/>
      <c r="H3119"/>
      <c r="I3119"/>
      <c r="J3119"/>
    </row>
    <row r="3120" spans="1:10">
      <c r="A3120"/>
      <c r="B3120"/>
      <c r="C3120"/>
      <c r="D3120" s="877"/>
      <c r="E3120"/>
      <c r="F3120"/>
      <c r="G3120"/>
      <c r="H3120"/>
      <c r="I3120"/>
      <c r="J3120"/>
    </row>
    <row r="3121" spans="1:10">
      <c r="A3121"/>
      <c r="B3121"/>
      <c r="C3121"/>
      <c r="D3121" s="877"/>
      <c r="E3121"/>
      <c r="F3121"/>
      <c r="G3121"/>
      <c r="H3121"/>
      <c r="I3121"/>
      <c r="J3121"/>
    </row>
    <row r="3122" spans="1:10">
      <c r="A3122"/>
      <c r="B3122"/>
      <c r="C3122"/>
      <c r="D3122" s="877"/>
      <c r="E3122"/>
      <c r="F3122"/>
      <c r="G3122"/>
      <c r="H3122"/>
      <c r="I3122"/>
      <c r="J3122"/>
    </row>
    <row r="3123" spans="1:10">
      <c r="A3123"/>
      <c r="B3123"/>
      <c r="C3123"/>
      <c r="D3123" s="877"/>
      <c r="E3123"/>
      <c r="F3123"/>
      <c r="G3123"/>
      <c r="H3123"/>
      <c r="I3123"/>
      <c r="J3123"/>
    </row>
    <row r="3124" spans="1:10">
      <c r="A3124"/>
      <c r="B3124"/>
      <c r="C3124"/>
      <c r="D3124" s="877"/>
      <c r="E3124"/>
      <c r="F3124"/>
      <c r="G3124"/>
      <c r="H3124"/>
      <c r="I3124"/>
      <c r="J3124"/>
    </row>
    <row r="3125" spans="1:10">
      <c r="A3125"/>
      <c r="B3125"/>
      <c r="C3125"/>
      <c r="D3125" s="877"/>
      <c r="E3125"/>
      <c r="F3125"/>
      <c r="G3125"/>
      <c r="H3125"/>
      <c r="I3125"/>
      <c r="J3125"/>
    </row>
    <row r="3126" spans="1:10">
      <c r="A3126"/>
      <c r="B3126"/>
      <c r="C3126"/>
      <c r="D3126" s="877"/>
      <c r="E3126"/>
      <c r="F3126"/>
      <c r="G3126"/>
      <c r="H3126"/>
      <c r="I3126"/>
      <c r="J3126"/>
    </row>
    <row r="3127" spans="1:10">
      <c r="A3127"/>
      <c r="B3127"/>
      <c r="C3127"/>
      <c r="D3127" s="877"/>
      <c r="E3127"/>
      <c r="F3127"/>
      <c r="G3127"/>
      <c r="H3127"/>
      <c r="I3127"/>
      <c r="J3127"/>
    </row>
    <row r="3128" spans="1:10">
      <c r="A3128"/>
      <c r="B3128"/>
      <c r="C3128"/>
      <c r="D3128" s="877"/>
      <c r="E3128"/>
      <c r="F3128"/>
      <c r="G3128"/>
      <c r="H3128"/>
      <c r="I3128"/>
      <c r="J3128"/>
    </row>
    <row r="3129" spans="1:10">
      <c r="A3129"/>
      <c r="B3129"/>
      <c r="C3129"/>
      <c r="D3129" s="877"/>
      <c r="E3129"/>
      <c r="F3129"/>
      <c r="G3129"/>
      <c r="H3129"/>
      <c r="I3129"/>
      <c r="J3129"/>
    </row>
    <row r="3130" spans="1:10">
      <c r="A3130"/>
      <c r="B3130"/>
      <c r="C3130"/>
      <c r="D3130" s="877"/>
      <c r="E3130"/>
      <c r="F3130"/>
      <c r="G3130"/>
      <c r="H3130"/>
      <c r="I3130"/>
      <c r="J3130"/>
    </row>
    <row r="3131" spans="1:10">
      <c r="A3131"/>
      <c r="B3131"/>
      <c r="C3131"/>
      <c r="D3131" s="877"/>
      <c r="E3131"/>
      <c r="F3131"/>
      <c r="G3131"/>
      <c r="H3131"/>
      <c r="I3131"/>
      <c r="J3131"/>
    </row>
    <row r="3132" spans="1:10">
      <c r="A3132"/>
      <c r="B3132"/>
      <c r="C3132"/>
      <c r="D3132" s="877"/>
      <c r="E3132"/>
      <c r="F3132"/>
      <c r="G3132"/>
      <c r="H3132"/>
      <c r="I3132"/>
      <c r="J3132"/>
    </row>
    <row r="3133" spans="1:10">
      <c r="A3133"/>
      <c r="B3133"/>
      <c r="C3133"/>
      <c r="D3133" s="877"/>
      <c r="E3133"/>
      <c r="F3133"/>
      <c r="G3133"/>
      <c r="H3133"/>
      <c r="I3133"/>
      <c r="J3133"/>
    </row>
    <row r="3134" spans="1:10">
      <c r="A3134"/>
      <c r="B3134"/>
      <c r="C3134"/>
      <c r="D3134" s="877"/>
      <c r="E3134"/>
      <c r="F3134"/>
      <c r="G3134"/>
      <c r="H3134"/>
      <c r="I3134"/>
      <c r="J3134"/>
    </row>
    <row r="3135" spans="1:10">
      <c r="A3135"/>
      <c r="B3135"/>
      <c r="C3135"/>
      <c r="D3135" s="877"/>
      <c r="E3135"/>
      <c r="F3135"/>
      <c r="G3135"/>
      <c r="H3135"/>
      <c r="I3135"/>
      <c r="J3135"/>
    </row>
    <row r="3136" spans="1:10">
      <c r="A3136"/>
      <c r="B3136"/>
      <c r="C3136"/>
      <c r="D3136" s="877"/>
      <c r="E3136"/>
      <c r="F3136"/>
      <c r="G3136"/>
      <c r="H3136"/>
      <c r="I3136"/>
      <c r="J3136"/>
    </row>
    <row r="3137" spans="1:10">
      <c r="A3137"/>
      <c r="B3137"/>
      <c r="C3137"/>
      <c r="D3137" s="877"/>
      <c r="E3137"/>
      <c r="F3137"/>
      <c r="G3137"/>
      <c r="H3137"/>
      <c r="I3137"/>
      <c r="J3137"/>
    </row>
    <row r="3138" spans="1:10">
      <c r="A3138"/>
      <c r="B3138"/>
      <c r="C3138"/>
      <c r="D3138" s="877"/>
      <c r="E3138"/>
      <c r="F3138"/>
      <c r="G3138"/>
      <c r="H3138"/>
      <c r="I3138"/>
      <c r="J3138"/>
    </row>
    <row r="3139" spans="1:10">
      <c r="A3139"/>
      <c r="B3139"/>
      <c r="C3139"/>
      <c r="D3139" s="877"/>
      <c r="E3139"/>
      <c r="F3139"/>
      <c r="G3139"/>
      <c r="H3139"/>
      <c r="I3139"/>
      <c r="J3139"/>
    </row>
    <row r="3140" spans="1:10">
      <c r="A3140"/>
      <c r="B3140"/>
      <c r="C3140"/>
      <c r="D3140" s="877"/>
      <c r="E3140"/>
      <c r="F3140"/>
      <c r="G3140"/>
      <c r="H3140"/>
      <c r="I3140"/>
      <c r="J3140"/>
    </row>
    <row r="3141" spans="1:10">
      <c r="A3141"/>
      <c r="B3141"/>
      <c r="C3141"/>
      <c r="D3141" s="877"/>
      <c r="E3141"/>
      <c r="F3141"/>
      <c r="G3141"/>
      <c r="H3141"/>
      <c r="I3141"/>
      <c r="J3141"/>
    </row>
    <row r="3142" spans="1:10">
      <c r="A3142"/>
      <c r="B3142"/>
      <c r="C3142"/>
      <c r="D3142" s="877"/>
      <c r="E3142"/>
      <c r="F3142"/>
      <c r="G3142"/>
      <c r="H3142"/>
      <c r="I3142"/>
      <c r="J3142"/>
    </row>
    <row r="3143" spans="1:10">
      <c r="A3143"/>
      <c r="B3143"/>
      <c r="C3143"/>
      <c r="D3143" s="877"/>
      <c r="E3143"/>
      <c r="F3143"/>
      <c r="G3143"/>
      <c r="H3143"/>
      <c r="I3143"/>
      <c r="J3143"/>
    </row>
    <row r="3144" spans="1:10">
      <c r="A3144"/>
      <c r="B3144"/>
      <c r="C3144"/>
      <c r="D3144" s="877"/>
      <c r="E3144"/>
      <c r="F3144"/>
      <c r="G3144"/>
      <c r="H3144"/>
      <c r="I3144"/>
      <c r="J3144"/>
    </row>
    <row r="3145" spans="1:10">
      <c r="A3145"/>
      <c r="B3145"/>
      <c r="C3145"/>
      <c r="D3145" s="877"/>
      <c r="E3145"/>
      <c r="F3145"/>
      <c r="G3145"/>
      <c r="H3145"/>
      <c r="I3145"/>
      <c r="J3145"/>
    </row>
    <row r="3146" spans="1:10">
      <c r="A3146"/>
      <c r="B3146"/>
      <c r="C3146"/>
      <c r="D3146" s="877"/>
      <c r="E3146"/>
      <c r="F3146"/>
      <c r="G3146"/>
      <c r="H3146"/>
      <c r="I3146"/>
      <c r="J3146"/>
    </row>
    <row r="3147" spans="1:10">
      <c r="A3147"/>
      <c r="B3147"/>
      <c r="C3147"/>
      <c r="D3147" s="877"/>
      <c r="E3147"/>
      <c r="F3147"/>
      <c r="G3147"/>
      <c r="H3147"/>
      <c r="I3147"/>
      <c r="J3147"/>
    </row>
    <row r="3148" spans="1:10">
      <c r="A3148"/>
      <c r="B3148"/>
      <c r="C3148"/>
      <c r="D3148" s="877"/>
      <c r="E3148"/>
      <c r="F3148"/>
      <c r="G3148"/>
      <c r="H3148"/>
      <c r="I3148"/>
      <c r="J3148"/>
    </row>
    <row r="3149" spans="1:10">
      <c r="A3149"/>
      <c r="B3149"/>
      <c r="C3149"/>
      <c r="D3149" s="877"/>
      <c r="E3149"/>
      <c r="F3149"/>
      <c r="G3149"/>
      <c r="H3149"/>
      <c r="I3149"/>
      <c r="J3149"/>
    </row>
    <row r="3150" spans="1:10">
      <c r="A3150"/>
      <c r="B3150"/>
      <c r="C3150"/>
      <c r="D3150" s="877"/>
      <c r="E3150"/>
      <c r="F3150"/>
      <c r="G3150"/>
      <c r="H3150"/>
      <c r="I3150"/>
      <c r="J3150"/>
    </row>
    <row r="3151" spans="1:10">
      <c r="A3151"/>
      <c r="B3151"/>
      <c r="C3151"/>
      <c r="D3151" s="877"/>
      <c r="E3151"/>
      <c r="F3151"/>
      <c r="G3151"/>
      <c r="H3151"/>
      <c r="I3151"/>
      <c r="J3151"/>
    </row>
    <row r="3152" spans="1:10">
      <c r="A3152"/>
      <c r="B3152"/>
      <c r="C3152"/>
      <c r="D3152" s="877"/>
      <c r="E3152"/>
      <c r="F3152"/>
      <c r="G3152"/>
      <c r="H3152"/>
      <c r="I3152"/>
      <c r="J3152"/>
    </row>
    <row r="3153" spans="1:10">
      <c r="A3153"/>
      <c r="B3153"/>
      <c r="C3153"/>
      <c r="D3153" s="877"/>
      <c r="E3153"/>
      <c r="F3153"/>
      <c r="G3153"/>
      <c r="H3153"/>
      <c r="I3153"/>
      <c r="J3153"/>
    </row>
    <row r="3154" spans="1:10">
      <c r="A3154"/>
      <c r="B3154"/>
      <c r="C3154"/>
      <c r="D3154" s="877"/>
      <c r="E3154"/>
      <c r="F3154"/>
      <c r="G3154"/>
      <c r="H3154"/>
      <c r="I3154"/>
      <c r="J3154"/>
    </row>
    <row r="3155" spans="1:10">
      <c r="A3155"/>
      <c r="B3155"/>
      <c r="C3155"/>
      <c r="D3155" s="877"/>
      <c r="E3155"/>
      <c r="F3155"/>
      <c r="G3155"/>
      <c r="H3155"/>
      <c r="I3155"/>
      <c r="J3155"/>
    </row>
    <row r="3156" spans="1:10">
      <c r="A3156"/>
      <c r="B3156"/>
      <c r="C3156"/>
      <c r="D3156" s="877"/>
      <c r="E3156"/>
      <c r="F3156"/>
      <c r="G3156"/>
      <c r="H3156"/>
      <c r="I3156"/>
      <c r="J3156"/>
    </row>
    <row r="3157" spans="1:10">
      <c r="A3157"/>
      <c r="B3157"/>
      <c r="C3157"/>
      <c r="D3157" s="877"/>
      <c r="E3157"/>
      <c r="F3157"/>
      <c r="G3157"/>
      <c r="H3157"/>
      <c r="I3157"/>
      <c r="J3157"/>
    </row>
    <row r="3158" spans="1:10">
      <c r="A3158"/>
      <c r="B3158"/>
      <c r="C3158"/>
      <c r="D3158" s="877"/>
      <c r="E3158"/>
      <c r="F3158"/>
      <c r="G3158"/>
      <c r="H3158"/>
      <c r="I3158"/>
      <c r="J3158"/>
    </row>
    <row r="3159" spans="1:10">
      <c r="A3159"/>
      <c r="B3159"/>
      <c r="C3159"/>
      <c r="D3159" s="877"/>
      <c r="E3159"/>
      <c r="F3159"/>
      <c r="G3159"/>
      <c r="H3159"/>
      <c r="I3159"/>
      <c r="J3159"/>
    </row>
    <row r="3160" spans="1:10">
      <c r="A3160"/>
      <c r="B3160"/>
      <c r="C3160"/>
      <c r="D3160" s="877"/>
      <c r="E3160"/>
      <c r="F3160"/>
      <c r="G3160"/>
      <c r="H3160"/>
      <c r="I3160"/>
      <c r="J3160"/>
    </row>
    <row r="3161" spans="1:10">
      <c r="A3161"/>
      <c r="B3161"/>
      <c r="C3161"/>
      <c r="D3161" s="877"/>
      <c r="E3161"/>
      <c r="F3161"/>
      <c r="G3161"/>
      <c r="H3161"/>
      <c r="I3161"/>
      <c r="J3161"/>
    </row>
    <row r="3162" spans="1:10">
      <c r="A3162"/>
      <c r="B3162"/>
      <c r="C3162"/>
      <c r="D3162" s="877"/>
      <c r="E3162"/>
      <c r="F3162"/>
      <c r="G3162"/>
      <c r="H3162"/>
      <c r="I3162"/>
      <c r="J3162"/>
    </row>
    <row r="3163" spans="1:10">
      <c r="A3163"/>
      <c r="B3163"/>
      <c r="C3163"/>
      <c r="D3163" s="877"/>
      <c r="E3163"/>
      <c r="F3163"/>
      <c r="G3163"/>
      <c r="H3163"/>
      <c r="I3163"/>
      <c r="J3163"/>
    </row>
    <row r="3164" spans="1:10">
      <c r="A3164"/>
      <c r="B3164"/>
      <c r="C3164"/>
      <c r="D3164" s="877"/>
      <c r="E3164"/>
      <c r="F3164"/>
      <c r="G3164"/>
      <c r="H3164"/>
      <c r="I3164"/>
      <c r="J3164"/>
    </row>
    <row r="3165" spans="1:10">
      <c r="A3165"/>
      <c r="B3165"/>
      <c r="C3165"/>
      <c r="D3165" s="877"/>
      <c r="E3165"/>
      <c r="F3165"/>
      <c r="G3165"/>
      <c r="H3165"/>
      <c r="I3165"/>
      <c r="J3165"/>
    </row>
    <row r="3166" spans="1:10">
      <c r="A3166"/>
      <c r="B3166"/>
      <c r="C3166"/>
      <c r="D3166" s="877"/>
      <c r="E3166"/>
      <c r="F3166"/>
      <c r="G3166"/>
      <c r="H3166"/>
      <c r="I3166"/>
      <c r="J3166"/>
    </row>
    <row r="3167" spans="1:10">
      <c r="A3167"/>
      <c r="B3167"/>
      <c r="C3167"/>
      <c r="D3167" s="877"/>
      <c r="E3167"/>
      <c r="F3167"/>
      <c r="G3167"/>
      <c r="H3167"/>
      <c r="I3167"/>
      <c r="J3167"/>
    </row>
    <row r="3168" spans="1:10">
      <c r="A3168"/>
      <c r="B3168"/>
      <c r="C3168"/>
      <c r="D3168" s="877"/>
      <c r="E3168"/>
      <c r="F3168"/>
      <c r="G3168"/>
      <c r="H3168"/>
      <c r="I3168"/>
      <c r="J3168"/>
    </row>
    <row r="3169" spans="1:10">
      <c r="A3169"/>
      <c r="B3169"/>
      <c r="C3169"/>
      <c r="D3169" s="877"/>
      <c r="E3169"/>
      <c r="F3169"/>
      <c r="G3169"/>
      <c r="H3169"/>
      <c r="I3169"/>
      <c r="J3169"/>
    </row>
    <row r="3170" spans="1:10">
      <c r="A3170"/>
      <c r="B3170"/>
      <c r="C3170"/>
      <c r="D3170" s="877"/>
      <c r="E3170"/>
      <c r="F3170"/>
      <c r="G3170"/>
      <c r="H3170"/>
      <c r="I3170"/>
      <c r="J3170"/>
    </row>
    <row r="3171" spans="1:10">
      <c r="A3171"/>
      <c r="B3171"/>
      <c r="C3171"/>
      <c r="D3171" s="877"/>
      <c r="E3171"/>
      <c r="F3171"/>
      <c r="G3171"/>
      <c r="H3171"/>
      <c r="I3171"/>
      <c r="J3171"/>
    </row>
    <row r="3172" spans="1:10">
      <c r="A3172"/>
      <c r="B3172"/>
      <c r="C3172"/>
      <c r="D3172" s="877"/>
      <c r="E3172"/>
      <c r="F3172"/>
      <c r="G3172"/>
      <c r="H3172"/>
      <c r="I3172"/>
      <c r="J3172"/>
    </row>
    <row r="3173" spans="1:10">
      <c r="A3173"/>
      <c r="B3173"/>
      <c r="C3173"/>
      <c r="D3173" s="877"/>
      <c r="E3173"/>
      <c r="F3173"/>
      <c r="G3173"/>
      <c r="H3173"/>
      <c r="I3173"/>
      <c r="J3173"/>
    </row>
    <row r="3174" spans="1:10">
      <c r="A3174"/>
      <c r="B3174"/>
      <c r="C3174"/>
      <c r="D3174" s="877"/>
      <c r="E3174"/>
      <c r="F3174"/>
      <c r="G3174"/>
      <c r="H3174"/>
      <c r="I3174"/>
      <c r="J3174"/>
    </row>
    <row r="3175" spans="1:10">
      <c r="A3175"/>
      <c r="B3175"/>
      <c r="C3175"/>
      <c r="D3175" s="877"/>
      <c r="E3175"/>
      <c r="F3175"/>
      <c r="G3175"/>
      <c r="H3175"/>
      <c r="I3175"/>
      <c r="J3175"/>
    </row>
    <row r="3176" spans="1:10">
      <c r="A3176"/>
      <c r="B3176"/>
      <c r="C3176"/>
      <c r="D3176" s="877"/>
      <c r="E3176"/>
      <c r="F3176"/>
      <c r="G3176"/>
      <c r="H3176"/>
      <c r="I3176"/>
      <c r="J3176"/>
    </row>
    <row r="3177" spans="1:10">
      <c r="A3177"/>
      <c r="B3177"/>
      <c r="C3177"/>
      <c r="D3177" s="877"/>
      <c r="E3177"/>
      <c r="F3177"/>
      <c r="G3177"/>
      <c r="H3177"/>
      <c r="I3177"/>
      <c r="J3177"/>
    </row>
    <row r="3178" spans="1:10">
      <c r="A3178"/>
      <c r="B3178"/>
      <c r="C3178"/>
      <c r="D3178" s="877"/>
      <c r="E3178"/>
      <c r="F3178"/>
      <c r="G3178"/>
      <c r="H3178"/>
      <c r="I3178"/>
      <c r="J3178"/>
    </row>
    <row r="3179" spans="1:10">
      <c r="A3179"/>
      <c r="B3179"/>
      <c r="C3179"/>
      <c r="D3179" s="877"/>
      <c r="E3179"/>
      <c r="F3179"/>
      <c r="G3179"/>
      <c r="H3179"/>
      <c r="I3179"/>
      <c r="J3179"/>
    </row>
    <row r="3180" spans="1:10">
      <c r="A3180"/>
      <c r="B3180"/>
      <c r="C3180"/>
      <c r="D3180" s="877"/>
      <c r="E3180"/>
      <c r="F3180"/>
      <c r="G3180"/>
      <c r="H3180"/>
      <c r="I3180"/>
      <c r="J3180"/>
    </row>
    <row r="3181" spans="1:10">
      <c r="A3181"/>
      <c r="B3181"/>
      <c r="C3181"/>
      <c r="D3181" s="877"/>
      <c r="E3181"/>
      <c r="F3181"/>
      <c r="G3181"/>
      <c r="H3181"/>
      <c r="I3181"/>
      <c r="J3181"/>
    </row>
    <row r="3182" spans="1:10">
      <c r="A3182"/>
      <c r="B3182"/>
      <c r="C3182"/>
      <c r="D3182" s="877"/>
      <c r="E3182"/>
      <c r="F3182"/>
      <c r="G3182"/>
      <c r="H3182"/>
      <c r="I3182"/>
      <c r="J3182"/>
    </row>
    <row r="3183" spans="1:10">
      <c r="A3183"/>
      <c r="B3183"/>
      <c r="C3183"/>
      <c r="D3183" s="877"/>
      <c r="E3183"/>
      <c r="F3183"/>
      <c r="G3183"/>
      <c r="H3183"/>
      <c r="I3183"/>
      <c r="J3183"/>
    </row>
    <row r="3184" spans="1:10">
      <c r="A3184"/>
      <c r="B3184"/>
      <c r="C3184"/>
      <c r="D3184" s="877"/>
      <c r="E3184"/>
      <c r="F3184"/>
      <c r="G3184"/>
      <c r="H3184"/>
      <c r="I3184"/>
      <c r="J3184"/>
    </row>
    <row r="3185" spans="1:10">
      <c r="A3185"/>
      <c r="B3185"/>
      <c r="C3185"/>
      <c r="D3185" s="877"/>
      <c r="E3185"/>
      <c r="F3185"/>
      <c r="G3185"/>
      <c r="H3185"/>
      <c r="I3185"/>
      <c r="J3185"/>
    </row>
    <row r="3186" spans="1:10">
      <c r="A3186"/>
      <c r="B3186"/>
      <c r="C3186"/>
      <c r="D3186" s="877"/>
      <c r="E3186"/>
      <c r="F3186"/>
      <c r="G3186"/>
      <c r="H3186"/>
      <c r="I3186"/>
      <c r="J3186"/>
    </row>
    <row r="3187" spans="1:10">
      <c r="A3187"/>
      <c r="B3187"/>
      <c r="C3187"/>
      <c r="D3187" s="877"/>
      <c r="E3187"/>
      <c r="F3187"/>
      <c r="G3187"/>
      <c r="H3187"/>
      <c r="I3187"/>
      <c r="J3187"/>
    </row>
    <row r="3188" spans="1:10">
      <c r="A3188"/>
      <c r="B3188"/>
      <c r="C3188"/>
      <c r="D3188" s="877"/>
      <c r="E3188"/>
      <c r="F3188"/>
      <c r="G3188"/>
      <c r="H3188"/>
      <c r="I3188"/>
      <c r="J3188"/>
    </row>
    <row r="3189" spans="1:10">
      <c r="A3189"/>
      <c r="B3189"/>
      <c r="C3189"/>
      <c r="D3189" s="877"/>
      <c r="E3189"/>
      <c r="F3189"/>
      <c r="G3189"/>
      <c r="H3189"/>
      <c r="I3189"/>
      <c r="J3189"/>
    </row>
    <row r="3190" spans="1:10">
      <c r="A3190"/>
      <c r="B3190"/>
      <c r="C3190"/>
      <c r="D3190" s="877"/>
      <c r="E3190"/>
      <c r="F3190"/>
      <c r="G3190"/>
      <c r="H3190"/>
      <c r="I3190"/>
      <c r="J3190"/>
    </row>
    <row r="3191" spans="1:10">
      <c r="A3191"/>
      <c r="B3191"/>
      <c r="C3191"/>
      <c r="D3191" s="877"/>
      <c r="E3191"/>
      <c r="F3191"/>
      <c r="G3191"/>
      <c r="H3191"/>
      <c r="I3191"/>
      <c r="J3191"/>
    </row>
    <row r="3192" spans="1:10">
      <c r="A3192"/>
      <c r="B3192"/>
      <c r="C3192"/>
      <c r="D3192" s="877"/>
      <c r="E3192"/>
      <c r="F3192"/>
      <c r="G3192"/>
      <c r="H3192"/>
      <c r="I3192"/>
      <c r="J3192"/>
    </row>
    <row r="3193" spans="1:10">
      <c r="A3193"/>
      <c r="B3193"/>
      <c r="C3193"/>
      <c r="D3193" s="877"/>
      <c r="E3193"/>
      <c r="F3193"/>
      <c r="G3193"/>
      <c r="H3193"/>
      <c r="I3193"/>
      <c r="J3193"/>
    </row>
    <row r="3194" spans="1:10">
      <c r="A3194"/>
      <c r="B3194"/>
      <c r="C3194"/>
      <c r="D3194" s="877"/>
      <c r="E3194"/>
      <c r="F3194"/>
      <c r="G3194"/>
      <c r="H3194"/>
      <c r="I3194"/>
      <c r="J3194"/>
    </row>
    <row r="3195" spans="1:10">
      <c r="A3195"/>
      <c r="B3195"/>
      <c r="C3195"/>
      <c r="D3195" s="877"/>
      <c r="E3195"/>
      <c r="F3195"/>
      <c r="G3195"/>
      <c r="H3195"/>
      <c r="I3195"/>
      <c r="J3195"/>
    </row>
    <row r="3196" spans="1:10">
      <c r="A3196"/>
      <c r="B3196"/>
      <c r="C3196"/>
      <c r="D3196" s="877"/>
      <c r="E3196"/>
      <c r="F3196"/>
      <c r="G3196"/>
      <c r="H3196"/>
      <c r="I3196"/>
      <c r="J3196"/>
    </row>
    <row r="3197" spans="1:10">
      <c r="A3197"/>
      <c r="B3197"/>
      <c r="C3197"/>
      <c r="D3197" s="877"/>
      <c r="E3197"/>
      <c r="F3197"/>
      <c r="G3197"/>
      <c r="H3197"/>
      <c r="I3197"/>
      <c r="J3197"/>
    </row>
    <row r="3198" spans="1:10">
      <c r="A3198"/>
      <c r="B3198"/>
      <c r="C3198"/>
      <c r="D3198" s="877"/>
      <c r="E3198"/>
      <c r="F3198"/>
      <c r="G3198"/>
      <c r="H3198"/>
      <c r="I3198"/>
      <c r="J3198"/>
    </row>
    <row r="3199" spans="1:10">
      <c r="A3199"/>
      <c r="B3199"/>
      <c r="C3199"/>
      <c r="D3199" s="877"/>
      <c r="E3199"/>
      <c r="F3199"/>
      <c r="G3199"/>
      <c r="H3199"/>
      <c r="I3199"/>
      <c r="J3199"/>
    </row>
    <row r="3200" spans="1:10">
      <c r="A3200"/>
      <c r="B3200"/>
      <c r="C3200"/>
      <c r="D3200" s="877"/>
      <c r="E3200"/>
      <c r="F3200"/>
      <c r="G3200"/>
      <c r="H3200"/>
      <c r="I3200"/>
      <c r="J3200"/>
    </row>
    <row r="3201" spans="1:10">
      <c r="A3201"/>
      <c r="B3201"/>
      <c r="C3201"/>
      <c r="D3201" s="877"/>
      <c r="E3201"/>
      <c r="F3201"/>
      <c r="G3201"/>
      <c r="H3201"/>
      <c r="I3201"/>
      <c r="J3201"/>
    </row>
    <row r="3202" spans="1:10">
      <c r="A3202"/>
      <c r="B3202"/>
      <c r="C3202"/>
      <c r="D3202" s="877"/>
      <c r="E3202"/>
      <c r="F3202"/>
      <c r="G3202"/>
      <c r="H3202"/>
      <c r="I3202"/>
      <c r="J3202"/>
    </row>
    <row r="3203" spans="1:10">
      <c r="A3203"/>
      <c r="B3203"/>
      <c r="C3203"/>
      <c r="D3203" s="877"/>
      <c r="E3203"/>
      <c r="F3203"/>
      <c r="G3203"/>
      <c r="H3203"/>
      <c r="I3203"/>
      <c r="J3203"/>
    </row>
    <row r="3204" spans="1:10">
      <c r="A3204"/>
      <c r="B3204"/>
      <c r="C3204"/>
      <c r="D3204" s="877"/>
      <c r="E3204"/>
      <c r="F3204"/>
      <c r="G3204"/>
      <c r="H3204"/>
      <c r="I3204"/>
      <c r="J3204"/>
    </row>
    <row r="3205" spans="1:10">
      <c r="A3205"/>
      <c r="B3205"/>
      <c r="C3205"/>
      <c r="D3205" s="877"/>
      <c r="E3205"/>
      <c r="F3205"/>
      <c r="G3205"/>
      <c r="H3205"/>
      <c r="I3205"/>
      <c r="J3205"/>
    </row>
    <row r="3206" spans="1:10">
      <c r="A3206"/>
      <c r="B3206"/>
      <c r="C3206"/>
      <c r="D3206" s="877"/>
      <c r="E3206"/>
      <c r="F3206"/>
      <c r="G3206"/>
      <c r="H3206"/>
      <c r="I3206"/>
      <c r="J3206"/>
    </row>
    <row r="3207" spans="1:10">
      <c r="A3207"/>
      <c r="B3207"/>
      <c r="C3207"/>
      <c r="D3207" s="877"/>
      <c r="E3207"/>
      <c r="F3207"/>
      <c r="G3207"/>
      <c r="H3207"/>
      <c r="I3207"/>
      <c r="J3207"/>
    </row>
    <row r="3208" spans="1:10">
      <c r="A3208"/>
      <c r="B3208"/>
      <c r="C3208"/>
      <c r="D3208" s="877"/>
      <c r="E3208"/>
      <c r="F3208"/>
      <c r="G3208"/>
      <c r="H3208"/>
      <c r="I3208"/>
      <c r="J3208"/>
    </row>
    <row r="3209" spans="1:10">
      <c r="A3209"/>
      <c r="B3209"/>
      <c r="C3209"/>
      <c r="D3209" s="877"/>
      <c r="E3209"/>
      <c r="F3209"/>
      <c r="G3209"/>
      <c r="H3209"/>
      <c r="I3209"/>
      <c r="J3209"/>
    </row>
    <row r="3210" spans="1:10">
      <c r="A3210"/>
      <c r="B3210"/>
      <c r="C3210"/>
      <c r="D3210" s="877"/>
      <c r="E3210"/>
      <c r="F3210"/>
      <c r="G3210"/>
      <c r="H3210"/>
      <c r="I3210"/>
      <c r="J3210"/>
    </row>
    <row r="3211" spans="1:10">
      <c r="A3211"/>
      <c r="B3211"/>
      <c r="C3211"/>
      <c r="D3211" s="877"/>
      <c r="E3211"/>
      <c r="F3211"/>
      <c r="G3211"/>
      <c r="H3211"/>
      <c r="I3211"/>
      <c r="J3211"/>
    </row>
    <row r="3212" spans="1:10">
      <c r="A3212"/>
      <c r="B3212"/>
      <c r="C3212"/>
      <c r="D3212" s="877"/>
      <c r="E3212"/>
      <c r="F3212"/>
      <c r="G3212"/>
      <c r="H3212"/>
      <c r="I3212"/>
      <c r="J3212"/>
    </row>
    <row r="3213" spans="1:10">
      <c r="A3213"/>
      <c r="B3213"/>
      <c r="C3213"/>
      <c r="D3213" s="877"/>
      <c r="E3213"/>
      <c r="F3213"/>
      <c r="G3213"/>
      <c r="H3213"/>
      <c r="I3213"/>
      <c r="J3213"/>
    </row>
    <row r="3214" spans="1:10">
      <c r="A3214"/>
      <c r="B3214"/>
      <c r="C3214"/>
      <c r="D3214" s="877"/>
      <c r="E3214"/>
      <c r="F3214"/>
      <c r="G3214"/>
      <c r="H3214"/>
      <c r="I3214"/>
      <c r="J3214"/>
    </row>
    <row r="3215" spans="1:10">
      <c r="A3215"/>
      <c r="B3215"/>
      <c r="C3215"/>
      <c r="D3215" s="877"/>
      <c r="E3215"/>
      <c r="F3215"/>
      <c r="G3215"/>
      <c r="H3215"/>
      <c r="I3215"/>
      <c r="J3215"/>
    </row>
    <row r="3216" spans="1:10">
      <c r="A3216"/>
      <c r="B3216"/>
      <c r="C3216"/>
      <c r="D3216" s="877"/>
      <c r="E3216"/>
      <c r="F3216"/>
      <c r="G3216"/>
      <c r="H3216"/>
      <c r="I3216"/>
      <c r="J3216"/>
    </row>
    <row r="3217" spans="1:10">
      <c r="A3217"/>
      <c r="B3217"/>
      <c r="C3217"/>
      <c r="D3217" s="877"/>
      <c r="E3217"/>
      <c r="F3217"/>
      <c r="G3217"/>
      <c r="H3217"/>
      <c r="I3217"/>
      <c r="J3217"/>
    </row>
    <row r="3218" spans="1:10">
      <c r="A3218"/>
      <c r="B3218"/>
      <c r="C3218"/>
      <c r="D3218" s="877"/>
      <c r="E3218"/>
      <c r="F3218"/>
      <c r="G3218"/>
      <c r="H3218"/>
      <c r="I3218"/>
      <c r="J3218"/>
    </row>
    <row r="3219" spans="1:10">
      <c r="A3219"/>
      <c r="B3219"/>
      <c r="C3219"/>
      <c r="D3219" s="877"/>
      <c r="E3219"/>
      <c r="F3219"/>
      <c r="G3219"/>
      <c r="H3219"/>
      <c r="I3219"/>
      <c r="J3219"/>
    </row>
    <row r="3220" spans="1:10">
      <c r="A3220"/>
      <c r="B3220"/>
      <c r="C3220"/>
      <c r="D3220" s="877"/>
      <c r="E3220"/>
      <c r="F3220"/>
      <c r="G3220"/>
      <c r="H3220"/>
      <c r="I3220"/>
      <c r="J3220"/>
    </row>
    <row r="3221" spans="1:10">
      <c r="A3221"/>
      <c r="B3221"/>
      <c r="C3221"/>
      <c r="D3221" s="877"/>
      <c r="E3221"/>
      <c r="F3221"/>
      <c r="G3221"/>
      <c r="H3221"/>
      <c r="I3221"/>
      <c r="J3221"/>
    </row>
    <row r="3222" spans="1:10">
      <c r="A3222"/>
      <c r="B3222"/>
      <c r="C3222"/>
      <c r="D3222" s="877"/>
      <c r="E3222"/>
      <c r="F3222"/>
      <c r="G3222"/>
      <c r="H3222"/>
      <c r="I3222"/>
      <c r="J3222"/>
    </row>
    <row r="3223" spans="1:10">
      <c r="A3223"/>
      <c r="B3223"/>
      <c r="C3223"/>
      <c r="D3223" s="877"/>
      <c r="E3223"/>
      <c r="F3223"/>
      <c r="G3223"/>
      <c r="H3223"/>
      <c r="I3223"/>
      <c r="J3223"/>
    </row>
    <row r="3224" spans="1:10">
      <c r="A3224"/>
      <c r="B3224"/>
      <c r="C3224"/>
      <c r="D3224" s="877"/>
      <c r="E3224"/>
      <c r="F3224"/>
      <c r="G3224"/>
      <c r="H3224"/>
      <c r="I3224"/>
      <c r="J3224"/>
    </row>
    <row r="3225" spans="1:10">
      <c r="A3225"/>
      <c r="B3225"/>
      <c r="C3225"/>
      <c r="D3225" s="877"/>
      <c r="E3225"/>
      <c r="F3225"/>
      <c r="G3225"/>
      <c r="H3225"/>
      <c r="I3225"/>
      <c r="J3225"/>
    </row>
    <row r="3226" spans="1:10">
      <c r="A3226"/>
      <c r="B3226"/>
      <c r="C3226"/>
      <c r="D3226" s="877"/>
      <c r="E3226"/>
      <c r="F3226"/>
      <c r="G3226"/>
      <c r="H3226"/>
      <c r="I3226"/>
      <c r="J3226"/>
    </row>
    <row r="3227" spans="1:10">
      <c r="A3227"/>
      <c r="B3227"/>
      <c r="C3227"/>
      <c r="D3227" s="877"/>
      <c r="E3227"/>
      <c r="F3227"/>
      <c r="G3227"/>
      <c r="H3227"/>
      <c r="I3227"/>
      <c r="J3227"/>
    </row>
    <row r="3228" spans="1:10">
      <c r="A3228"/>
      <c r="B3228"/>
      <c r="C3228"/>
      <c r="D3228" s="877"/>
      <c r="E3228"/>
      <c r="F3228"/>
      <c r="G3228"/>
      <c r="H3228"/>
      <c r="I3228"/>
      <c r="J3228"/>
    </row>
    <row r="3229" spans="1:10">
      <c r="A3229"/>
      <c r="B3229"/>
      <c r="C3229"/>
      <c r="D3229" s="877"/>
      <c r="E3229"/>
      <c r="F3229"/>
      <c r="G3229"/>
      <c r="H3229"/>
      <c r="I3229"/>
      <c r="J3229"/>
    </row>
    <row r="3230" spans="1:10">
      <c r="A3230"/>
      <c r="B3230"/>
      <c r="C3230"/>
      <c r="D3230" s="877"/>
      <c r="E3230"/>
      <c r="F3230"/>
      <c r="G3230"/>
      <c r="H3230"/>
      <c r="I3230"/>
      <c r="J3230"/>
    </row>
    <row r="3231" spans="1:10">
      <c r="A3231"/>
      <c r="B3231"/>
      <c r="C3231"/>
      <c r="D3231" s="877"/>
      <c r="E3231"/>
      <c r="F3231"/>
      <c r="G3231"/>
      <c r="H3231"/>
      <c r="I3231"/>
      <c r="J3231"/>
    </row>
    <row r="3232" spans="1:10">
      <c r="A3232"/>
      <c r="B3232"/>
      <c r="C3232"/>
      <c r="D3232" s="877"/>
      <c r="E3232"/>
      <c r="F3232"/>
      <c r="G3232"/>
      <c r="H3232"/>
      <c r="I3232"/>
      <c r="J3232"/>
    </row>
    <row r="3233" spans="1:10">
      <c r="A3233"/>
      <c r="B3233"/>
      <c r="C3233"/>
      <c r="D3233" s="877"/>
      <c r="E3233"/>
      <c r="F3233"/>
      <c r="G3233"/>
      <c r="H3233"/>
      <c r="I3233"/>
      <c r="J3233"/>
    </row>
    <row r="3234" spans="1:10">
      <c r="A3234"/>
      <c r="B3234"/>
      <c r="C3234"/>
      <c r="D3234" s="877"/>
      <c r="E3234"/>
      <c r="F3234"/>
      <c r="G3234"/>
      <c r="H3234"/>
      <c r="I3234"/>
      <c r="J3234"/>
    </row>
    <row r="3235" spans="1:10">
      <c r="A3235"/>
      <c r="B3235"/>
      <c r="C3235"/>
      <c r="D3235" s="877"/>
      <c r="E3235"/>
      <c r="F3235"/>
      <c r="G3235"/>
      <c r="H3235"/>
      <c r="I3235"/>
      <c r="J3235"/>
    </row>
    <row r="3236" spans="1:10">
      <c r="A3236"/>
      <c r="B3236"/>
      <c r="C3236"/>
      <c r="D3236" s="877"/>
      <c r="E3236"/>
      <c r="F3236"/>
      <c r="G3236"/>
      <c r="H3236"/>
      <c r="I3236"/>
      <c r="J3236"/>
    </row>
    <row r="3237" spans="1:10">
      <c r="A3237"/>
      <c r="B3237"/>
      <c r="C3237"/>
      <c r="D3237" s="877"/>
      <c r="E3237"/>
      <c r="F3237"/>
      <c r="G3237"/>
      <c r="H3237"/>
      <c r="I3237"/>
      <c r="J3237"/>
    </row>
    <row r="3238" spans="1:10">
      <c r="A3238"/>
      <c r="B3238"/>
      <c r="C3238"/>
      <c r="D3238" s="877"/>
      <c r="E3238"/>
      <c r="F3238"/>
      <c r="G3238"/>
      <c r="H3238"/>
      <c r="I3238"/>
      <c r="J3238"/>
    </row>
    <row r="3239" spans="1:10">
      <c r="A3239"/>
      <c r="B3239"/>
      <c r="C3239"/>
      <c r="D3239" s="877"/>
      <c r="E3239"/>
      <c r="F3239"/>
      <c r="G3239"/>
      <c r="H3239"/>
      <c r="I3239"/>
      <c r="J3239"/>
    </row>
    <row r="3240" spans="1:10">
      <c r="A3240"/>
      <c r="B3240"/>
      <c r="C3240"/>
      <c r="D3240" s="877"/>
      <c r="E3240"/>
      <c r="F3240"/>
      <c r="G3240"/>
      <c r="H3240"/>
      <c r="I3240"/>
      <c r="J3240"/>
    </row>
    <row r="3241" spans="1:10">
      <c r="A3241"/>
      <c r="B3241"/>
      <c r="C3241"/>
      <c r="D3241" s="877"/>
      <c r="E3241"/>
      <c r="F3241"/>
      <c r="G3241"/>
      <c r="H3241"/>
      <c r="I3241"/>
      <c r="J3241"/>
    </row>
    <row r="3242" spans="1:10">
      <c r="A3242"/>
      <c r="B3242"/>
      <c r="C3242"/>
      <c r="D3242" s="877"/>
      <c r="E3242"/>
      <c r="F3242"/>
      <c r="G3242"/>
      <c r="H3242"/>
      <c r="I3242"/>
      <c r="J3242"/>
    </row>
    <row r="3243" spans="1:10">
      <c r="A3243"/>
      <c r="B3243"/>
      <c r="C3243"/>
      <c r="D3243" s="877"/>
      <c r="E3243"/>
      <c r="F3243"/>
      <c r="G3243"/>
      <c r="H3243"/>
      <c r="I3243"/>
      <c r="J3243"/>
    </row>
    <row r="3244" spans="1:10">
      <c r="A3244"/>
      <c r="B3244"/>
      <c r="C3244"/>
      <c r="D3244" s="877"/>
      <c r="E3244"/>
      <c r="F3244"/>
      <c r="G3244"/>
      <c r="H3244"/>
      <c r="I3244"/>
      <c r="J3244"/>
    </row>
    <row r="3245" spans="1:10">
      <c r="A3245"/>
      <c r="B3245"/>
      <c r="C3245"/>
      <c r="D3245" s="877"/>
      <c r="E3245"/>
      <c r="F3245"/>
      <c r="G3245"/>
      <c r="H3245"/>
      <c r="I3245"/>
      <c r="J3245"/>
    </row>
    <row r="3246" spans="1:10">
      <c r="A3246"/>
      <c r="B3246"/>
      <c r="C3246"/>
      <c r="D3246" s="877"/>
      <c r="E3246"/>
      <c r="F3246"/>
      <c r="G3246"/>
      <c r="H3246"/>
      <c r="I3246"/>
      <c r="J3246"/>
    </row>
    <row r="3247" spans="1:10">
      <c r="A3247"/>
      <c r="B3247"/>
      <c r="C3247"/>
      <c r="D3247" s="877"/>
      <c r="E3247"/>
      <c r="F3247"/>
      <c r="G3247"/>
      <c r="H3247"/>
      <c r="I3247"/>
      <c r="J3247"/>
    </row>
    <row r="3248" spans="1:10">
      <c r="A3248"/>
      <c r="B3248"/>
      <c r="C3248"/>
      <c r="D3248" s="877"/>
      <c r="E3248"/>
      <c r="F3248"/>
      <c r="G3248"/>
      <c r="H3248"/>
      <c r="I3248"/>
      <c r="J3248"/>
    </row>
    <row r="3249" spans="1:10">
      <c r="A3249"/>
      <c r="B3249"/>
      <c r="C3249"/>
      <c r="D3249" s="877"/>
      <c r="E3249"/>
      <c r="F3249"/>
      <c r="G3249"/>
      <c r="H3249"/>
      <c r="I3249"/>
      <c r="J3249"/>
    </row>
    <row r="3250" spans="1:10">
      <c r="A3250"/>
      <c r="B3250"/>
      <c r="C3250"/>
      <c r="D3250" s="877"/>
      <c r="E3250"/>
      <c r="F3250"/>
      <c r="G3250"/>
      <c r="H3250"/>
      <c r="I3250"/>
      <c r="J3250"/>
    </row>
    <row r="3251" spans="1:10">
      <c r="A3251"/>
      <c r="B3251"/>
      <c r="C3251"/>
      <c r="D3251" s="877"/>
      <c r="E3251"/>
      <c r="F3251"/>
      <c r="G3251"/>
      <c r="H3251"/>
      <c r="I3251"/>
      <c r="J3251"/>
    </row>
    <row r="3252" spans="1:10">
      <c r="A3252"/>
      <c r="B3252"/>
      <c r="C3252"/>
      <c r="D3252" s="877"/>
      <c r="E3252"/>
      <c r="F3252"/>
      <c r="G3252"/>
      <c r="H3252"/>
      <c r="I3252"/>
      <c r="J3252"/>
    </row>
    <row r="3253" spans="1:10">
      <c r="A3253"/>
      <c r="B3253"/>
      <c r="C3253"/>
      <c r="D3253" s="877"/>
      <c r="E3253"/>
      <c r="F3253"/>
      <c r="G3253"/>
      <c r="H3253"/>
      <c r="I3253"/>
      <c r="J3253"/>
    </row>
    <row r="3254" spans="1:10">
      <c r="A3254"/>
      <c r="B3254"/>
      <c r="C3254"/>
      <c r="D3254" s="877"/>
      <c r="E3254"/>
      <c r="F3254"/>
      <c r="G3254"/>
      <c r="H3254"/>
      <c r="I3254"/>
      <c r="J3254"/>
    </row>
    <row r="3255" spans="1:10">
      <c r="A3255"/>
      <c r="B3255"/>
      <c r="C3255"/>
      <c r="D3255" s="877"/>
      <c r="E3255"/>
      <c r="F3255"/>
      <c r="G3255"/>
      <c r="H3255"/>
      <c r="I3255"/>
      <c r="J3255"/>
    </row>
    <row r="3256" spans="1:10">
      <c r="A3256"/>
      <c r="B3256"/>
      <c r="C3256"/>
      <c r="D3256" s="877"/>
      <c r="E3256"/>
      <c r="F3256"/>
      <c r="G3256"/>
      <c r="H3256"/>
      <c r="I3256"/>
      <c r="J3256"/>
    </row>
    <row r="3257" spans="1:10">
      <c r="A3257"/>
      <c r="B3257"/>
      <c r="C3257"/>
      <c r="D3257" s="877"/>
      <c r="E3257"/>
      <c r="F3257"/>
      <c r="G3257"/>
      <c r="H3257"/>
      <c r="I3257"/>
      <c r="J3257"/>
    </row>
    <row r="3258" spans="1:10">
      <c r="A3258"/>
      <c r="B3258"/>
      <c r="C3258"/>
      <c r="D3258" s="877"/>
      <c r="E3258"/>
      <c r="F3258"/>
      <c r="G3258"/>
      <c r="H3258"/>
      <c r="I3258"/>
      <c r="J3258"/>
    </row>
    <row r="3259" spans="1:10">
      <c r="A3259"/>
      <c r="B3259"/>
      <c r="C3259"/>
      <c r="D3259" s="877"/>
      <c r="E3259"/>
      <c r="F3259"/>
      <c r="G3259"/>
      <c r="H3259"/>
      <c r="I3259"/>
      <c r="J3259"/>
    </row>
    <row r="3260" spans="1:10">
      <c r="A3260"/>
      <c r="B3260"/>
      <c r="C3260"/>
      <c r="D3260" s="877"/>
      <c r="E3260"/>
      <c r="F3260"/>
      <c r="G3260"/>
      <c r="H3260"/>
      <c r="I3260"/>
      <c r="J3260"/>
    </row>
    <row r="3261" spans="1:10">
      <c r="A3261"/>
      <c r="B3261"/>
      <c r="C3261"/>
      <c r="D3261" s="877"/>
      <c r="E3261"/>
      <c r="F3261"/>
      <c r="G3261"/>
      <c r="H3261"/>
      <c r="I3261"/>
      <c r="J3261"/>
    </row>
    <row r="3262" spans="1:10">
      <c r="A3262"/>
      <c r="B3262"/>
      <c r="C3262"/>
      <c r="D3262" s="877"/>
      <c r="E3262"/>
      <c r="F3262"/>
      <c r="G3262"/>
      <c r="H3262"/>
      <c r="I3262"/>
      <c r="J3262"/>
    </row>
    <row r="3263" spans="1:10">
      <c r="A3263"/>
      <c r="B3263"/>
      <c r="C3263"/>
      <c r="D3263" s="877"/>
      <c r="E3263"/>
      <c r="F3263"/>
      <c r="G3263"/>
      <c r="H3263"/>
      <c r="I3263"/>
      <c r="J3263"/>
    </row>
    <row r="3264" spans="1:10">
      <c r="A3264"/>
      <c r="B3264"/>
      <c r="C3264"/>
      <c r="D3264" s="877"/>
      <c r="E3264"/>
      <c r="F3264"/>
      <c r="G3264"/>
      <c r="H3264"/>
      <c r="I3264"/>
      <c r="J3264"/>
    </row>
    <row r="3265" spans="1:10">
      <c r="A3265"/>
      <c r="B3265"/>
      <c r="C3265"/>
      <c r="D3265" s="877"/>
      <c r="E3265"/>
      <c r="F3265"/>
      <c r="G3265"/>
      <c r="H3265"/>
      <c r="I3265"/>
      <c r="J3265"/>
    </row>
    <row r="3266" spans="1:10">
      <c r="A3266"/>
      <c r="B3266"/>
      <c r="C3266"/>
      <c r="D3266" s="877"/>
      <c r="E3266"/>
      <c r="F3266"/>
      <c r="G3266"/>
      <c r="H3266"/>
      <c r="I3266"/>
      <c r="J3266"/>
    </row>
    <row r="3267" spans="1:10">
      <c r="A3267"/>
      <c r="B3267"/>
      <c r="C3267"/>
      <c r="D3267" s="877"/>
      <c r="E3267"/>
      <c r="F3267"/>
      <c r="G3267"/>
      <c r="H3267"/>
      <c r="I3267"/>
      <c r="J3267"/>
    </row>
    <row r="3268" spans="1:10">
      <c r="A3268"/>
      <c r="B3268"/>
      <c r="C3268"/>
      <c r="D3268" s="877"/>
      <c r="E3268"/>
      <c r="F3268"/>
      <c r="G3268"/>
      <c r="H3268"/>
      <c r="I3268"/>
      <c r="J3268"/>
    </row>
    <row r="3269" spans="1:10">
      <c r="A3269"/>
      <c r="B3269"/>
      <c r="C3269"/>
      <c r="D3269" s="877"/>
      <c r="E3269"/>
      <c r="F3269"/>
      <c r="G3269"/>
      <c r="H3269"/>
      <c r="I3269"/>
      <c r="J3269"/>
    </row>
    <row r="3270" spans="1:10">
      <c r="A3270"/>
      <c r="B3270"/>
      <c r="C3270"/>
      <c r="D3270" s="877"/>
      <c r="E3270"/>
      <c r="F3270"/>
      <c r="G3270"/>
      <c r="H3270"/>
      <c r="I3270"/>
      <c r="J3270"/>
    </row>
    <row r="3271" spans="1:10">
      <c r="A3271"/>
      <c r="B3271"/>
      <c r="C3271"/>
      <c r="D3271" s="877"/>
      <c r="E3271"/>
      <c r="F3271"/>
      <c r="G3271"/>
      <c r="H3271"/>
      <c r="I3271"/>
      <c r="J3271"/>
    </row>
    <row r="3272" spans="1:10">
      <c r="A3272"/>
      <c r="B3272"/>
      <c r="C3272"/>
      <c r="D3272" s="877"/>
      <c r="E3272"/>
      <c r="F3272"/>
      <c r="G3272"/>
      <c r="H3272"/>
      <c r="I3272"/>
      <c r="J3272"/>
    </row>
    <row r="3273" spans="1:10">
      <c r="A3273"/>
      <c r="B3273"/>
      <c r="C3273"/>
      <c r="D3273" s="877"/>
      <c r="E3273"/>
      <c r="F3273"/>
      <c r="G3273"/>
      <c r="H3273"/>
      <c r="I3273"/>
      <c r="J3273"/>
    </row>
    <row r="3274" spans="1:10">
      <c r="A3274"/>
      <c r="B3274"/>
      <c r="C3274"/>
      <c r="D3274" s="877"/>
      <c r="E3274"/>
      <c r="F3274"/>
      <c r="G3274"/>
      <c r="H3274"/>
      <c r="I3274"/>
      <c r="J3274"/>
    </row>
    <row r="3275" spans="1:10">
      <c r="A3275"/>
      <c r="B3275"/>
      <c r="C3275"/>
      <c r="D3275" s="877"/>
      <c r="E3275"/>
      <c r="F3275"/>
      <c r="G3275"/>
      <c r="H3275"/>
      <c r="I3275"/>
      <c r="J3275"/>
    </row>
    <row r="3276" spans="1:10">
      <c r="A3276"/>
      <c r="B3276"/>
      <c r="C3276"/>
      <c r="D3276" s="877"/>
      <c r="E3276"/>
      <c r="F3276"/>
      <c r="G3276"/>
      <c r="H3276"/>
      <c r="I3276"/>
      <c r="J3276"/>
    </row>
    <row r="3277" spans="1:10">
      <c r="A3277"/>
      <c r="B3277"/>
      <c r="C3277"/>
      <c r="D3277" s="877"/>
      <c r="E3277"/>
      <c r="F3277"/>
      <c r="G3277"/>
      <c r="H3277"/>
      <c r="I3277"/>
      <c r="J3277"/>
    </row>
    <row r="3278" spans="1:10">
      <c r="A3278"/>
      <c r="B3278"/>
      <c r="C3278"/>
      <c r="D3278" s="877"/>
      <c r="E3278"/>
      <c r="F3278"/>
      <c r="G3278"/>
      <c r="H3278"/>
      <c r="I3278"/>
      <c r="J3278"/>
    </row>
    <row r="3279" spans="1:10">
      <c r="A3279"/>
      <c r="B3279"/>
      <c r="C3279"/>
      <c r="D3279" s="877"/>
      <c r="E3279"/>
      <c r="F3279"/>
      <c r="G3279"/>
      <c r="H3279"/>
      <c r="I3279"/>
      <c r="J3279"/>
    </row>
    <row r="3280" spans="1:10">
      <c r="A3280"/>
      <c r="B3280"/>
      <c r="C3280"/>
      <c r="D3280" s="877"/>
      <c r="E3280"/>
      <c r="F3280"/>
      <c r="G3280"/>
      <c r="H3280"/>
      <c r="I3280"/>
      <c r="J3280"/>
    </row>
    <row r="3281" spans="1:10">
      <c r="A3281"/>
      <c r="B3281"/>
      <c r="C3281"/>
      <c r="D3281" s="877"/>
      <c r="E3281"/>
      <c r="F3281"/>
      <c r="G3281"/>
      <c r="H3281"/>
      <c r="I3281"/>
      <c r="J3281"/>
    </row>
    <row r="3282" spans="1:10">
      <c r="A3282"/>
      <c r="B3282"/>
      <c r="C3282"/>
      <c r="D3282" s="877"/>
      <c r="E3282"/>
      <c r="F3282"/>
      <c r="G3282"/>
      <c r="H3282"/>
      <c r="I3282"/>
      <c r="J3282"/>
    </row>
    <row r="3283" spans="1:10">
      <c r="A3283"/>
      <c r="B3283"/>
      <c r="C3283"/>
      <c r="D3283" s="877"/>
      <c r="E3283"/>
      <c r="F3283"/>
      <c r="G3283"/>
      <c r="H3283"/>
      <c r="I3283"/>
      <c r="J3283"/>
    </row>
    <row r="3284" spans="1:10">
      <c r="A3284"/>
      <c r="B3284"/>
      <c r="C3284"/>
      <c r="D3284" s="877"/>
      <c r="E3284"/>
      <c r="F3284"/>
      <c r="G3284"/>
      <c r="H3284"/>
      <c r="I3284"/>
      <c r="J3284"/>
    </row>
    <row r="3285" spans="1:10">
      <c r="A3285"/>
      <c r="B3285"/>
      <c r="C3285"/>
      <c r="D3285" s="877"/>
      <c r="E3285"/>
      <c r="F3285"/>
      <c r="G3285"/>
      <c r="H3285"/>
      <c r="I3285"/>
      <c r="J3285"/>
    </row>
    <row r="3286" spans="1:10">
      <c r="A3286"/>
      <c r="B3286"/>
      <c r="C3286"/>
      <c r="D3286" s="877"/>
      <c r="E3286"/>
      <c r="F3286"/>
      <c r="G3286"/>
      <c r="H3286"/>
      <c r="I3286"/>
      <c r="J3286"/>
    </row>
    <row r="3287" spans="1:10">
      <c r="A3287"/>
      <c r="B3287"/>
      <c r="C3287"/>
      <c r="D3287" s="877"/>
      <c r="E3287"/>
      <c r="F3287"/>
      <c r="G3287"/>
      <c r="H3287"/>
      <c r="I3287"/>
      <c r="J3287"/>
    </row>
    <row r="3288" spans="1:10">
      <c r="A3288"/>
      <c r="B3288"/>
      <c r="C3288"/>
      <c r="D3288" s="877"/>
      <c r="E3288"/>
      <c r="F3288"/>
      <c r="G3288"/>
      <c r="H3288"/>
      <c r="I3288"/>
      <c r="J3288"/>
    </row>
    <row r="3289" spans="1:10">
      <c r="A3289"/>
      <c r="B3289"/>
      <c r="C3289"/>
      <c r="D3289" s="877"/>
      <c r="E3289"/>
      <c r="F3289"/>
      <c r="G3289"/>
      <c r="H3289"/>
      <c r="I3289"/>
      <c r="J3289"/>
    </row>
    <row r="3290" spans="1:10">
      <c r="A3290"/>
      <c r="B3290"/>
      <c r="C3290"/>
      <c r="D3290" s="877"/>
      <c r="E3290"/>
      <c r="F3290"/>
      <c r="G3290"/>
      <c r="H3290"/>
      <c r="I3290"/>
      <c r="J3290"/>
    </row>
    <row r="3291" spans="1:10">
      <c r="A3291"/>
      <c r="B3291"/>
      <c r="C3291"/>
      <c r="D3291" s="877"/>
      <c r="E3291"/>
      <c r="F3291"/>
      <c r="G3291"/>
      <c r="H3291"/>
      <c r="I3291"/>
      <c r="J3291"/>
    </row>
    <row r="3292" spans="1:10">
      <c r="A3292"/>
      <c r="B3292"/>
      <c r="C3292"/>
      <c r="D3292" s="877"/>
      <c r="E3292"/>
      <c r="F3292"/>
      <c r="G3292"/>
      <c r="H3292"/>
      <c r="I3292"/>
      <c r="J3292"/>
    </row>
    <row r="3293" spans="1:10">
      <c r="A3293"/>
      <c r="B3293"/>
      <c r="C3293"/>
      <c r="D3293" s="877"/>
      <c r="E3293"/>
      <c r="F3293"/>
      <c r="G3293"/>
      <c r="H3293"/>
      <c r="I3293"/>
      <c r="J3293"/>
    </row>
    <row r="3294" spans="1:10">
      <c r="A3294"/>
      <c r="B3294"/>
      <c r="C3294"/>
      <c r="D3294" s="877"/>
      <c r="E3294"/>
      <c r="F3294"/>
      <c r="G3294"/>
      <c r="H3294"/>
      <c r="I3294"/>
      <c r="J3294"/>
    </row>
    <row r="3295" spans="1:10">
      <c r="A3295"/>
      <c r="B3295"/>
      <c r="C3295"/>
      <c r="D3295" s="877"/>
      <c r="E3295"/>
      <c r="F3295"/>
      <c r="G3295"/>
      <c r="H3295"/>
      <c r="I3295"/>
      <c r="J3295"/>
    </row>
    <row r="3296" spans="1:10">
      <c r="A3296"/>
      <c r="B3296"/>
      <c r="C3296"/>
      <c r="D3296" s="877"/>
      <c r="E3296"/>
      <c r="F3296"/>
      <c r="G3296"/>
      <c r="H3296"/>
      <c r="I3296"/>
      <c r="J3296"/>
    </row>
    <row r="3297" spans="1:10">
      <c r="A3297"/>
      <c r="B3297"/>
      <c r="C3297"/>
      <c r="D3297" s="877"/>
      <c r="E3297"/>
      <c r="F3297"/>
      <c r="G3297"/>
      <c r="H3297"/>
      <c r="I3297"/>
      <c r="J3297"/>
    </row>
    <row r="3298" spans="1:10">
      <c r="A3298"/>
      <c r="B3298"/>
      <c r="C3298"/>
      <c r="D3298" s="877"/>
      <c r="E3298"/>
      <c r="F3298"/>
      <c r="G3298"/>
      <c r="H3298"/>
      <c r="I3298"/>
      <c r="J3298"/>
    </row>
    <row r="3299" spans="1:10">
      <c r="A3299"/>
      <c r="B3299"/>
      <c r="C3299"/>
      <c r="D3299" s="877"/>
      <c r="E3299"/>
      <c r="F3299"/>
      <c r="G3299"/>
      <c r="H3299"/>
      <c r="I3299"/>
      <c r="J3299"/>
    </row>
    <row r="3300" spans="1:10">
      <c r="A3300"/>
      <c r="B3300"/>
      <c r="C3300"/>
      <c r="D3300" s="877"/>
      <c r="E3300"/>
      <c r="F3300"/>
      <c r="G3300"/>
      <c r="H3300"/>
      <c r="I3300"/>
      <c r="J3300"/>
    </row>
    <row r="3301" spans="1:10">
      <c r="A3301"/>
      <c r="B3301"/>
      <c r="C3301"/>
      <c r="D3301" s="877"/>
      <c r="E3301"/>
      <c r="F3301"/>
      <c r="G3301"/>
      <c r="H3301"/>
      <c r="I3301"/>
      <c r="J3301"/>
    </row>
    <row r="3302" spans="1:10">
      <c r="A3302"/>
      <c r="B3302"/>
      <c r="C3302"/>
      <c r="D3302" s="877"/>
      <c r="E3302"/>
      <c r="F3302"/>
      <c r="G3302"/>
      <c r="H3302"/>
      <c r="I3302"/>
      <c r="J3302"/>
    </row>
    <row r="3303" spans="1:10">
      <c r="A3303"/>
      <c r="B3303"/>
      <c r="C3303"/>
      <c r="D3303" s="877"/>
      <c r="E3303"/>
      <c r="F3303"/>
      <c r="G3303"/>
      <c r="H3303"/>
      <c r="I3303"/>
      <c r="J3303"/>
    </row>
    <row r="3304" spans="1:10">
      <c r="A3304"/>
      <c r="B3304"/>
      <c r="C3304"/>
      <c r="D3304" s="877"/>
      <c r="E3304"/>
      <c r="F3304"/>
      <c r="G3304"/>
      <c r="H3304"/>
      <c r="I3304"/>
      <c r="J3304"/>
    </row>
    <row r="3305" spans="1:10">
      <c r="A3305"/>
      <c r="B3305"/>
      <c r="C3305"/>
      <c r="D3305" s="877"/>
      <c r="E3305"/>
      <c r="F3305"/>
      <c r="G3305"/>
      <c r="H3305"/>
      <c r="I3305"/>
      <c r="J3305"/>
    </row>
    <row r="3306" spans="1:10">
      <c r="A3306"/>
      <c r="B3306"/>
      <c r="C3306"/>
      <c r="D3306" s="877"/>
      <c r="E3306"/>
      <c r="F3306"/>
      <c r="G3306"/>
      <c r="H3306"/>
      <c r="I3306"/>
      <c r="J3306"/>
    </row>
    <row r="3307" spans="1:10">
      <c r="A3307"/>
      <c r="B3307"/>
      <c r="C3307"/>
      <c r="D3307" s="877"/>
      <c r="E3307"/>
      <c r="F3307"/>
      <c r="G3307"/>
      <c r="H3307"/>
      <c r="I3307"/>
      <c r="J3307"/>
    </row>
    <row r="3308" spans="1:10">
      <c r="A3308"/>
      <c r="B3308"/>
      <c r="C3308"/>
      <c r="D3308" s="877"/>
      <c r="E3308"/>
      <c r="F3308"/>
      <c r="G3308"/>
      <c r="H3308"/>
      <c r="I3308"/>
      <c r="J3308"/>
    </row>
    <row r="3309" spans="1:10">
      <c r="A3309"/>
      <c r="B3309"/>
      <c r="C3309"/>
      <c r="D3309" s="877"/>
      <c r="E3309"/>
      <c r="F3309"/>
      <c r="G3309"/>
      <c r="H3309"/>
      <c r="I3309"/>
      <c r="J3309"/>
    </row>
    <row r="3310" spans="1:10">
      <c r="A3310"/>
      <c r="B3310"/>
      <c r="C3310"/>
      <c r="D3310" s="877"/>
      <c r="E3310"/>
      <c r="F3310"/>
      <c r="G3310"/>
      <c r="H3310"/>
      <c r="I3310"/>
      <c r="J3310"/>
    </row>
    <row r="3311" spans="1:10">
      <c r="A3311"/>
      <c r="B3311"/>
      <c r="C3311"/>
      <c r="D3311" s="877"/>
      <c r="E3311"/>
      <c r="F3311"/>
      <c r="G3311"/>
      <c r="H3311"/>
      <c r="I3311"/>
      <c r="J3311"/>
    </row>
    <row r="3312" spans="1:10">
      <c r="A3312"/>
      <c r="B3312"/>
      <c r="C3312"/>
      <c r="D3312" s="877"/>
      <c r="E3312"/>
      <c r="F3312"/>
      <c r="G3312"/>
      <c r="H3312"/>
      <c r="I3312"/>
      <c r="J3312"/>
    </row>
    <row r="3313" spans="1:10">
      <c r="A3313"/>
      <c r="B3313"/>
      <c r="C3313"/>
      <c r="D3313" s="877"/>
      <c r="E3313"/>
      <c r="F3313"/>
      <c r="G3313"/>
      <c r="H3313"/>
      <c r="I3313"/>
      <c r="J3313"/>
    </row>
    <row r="3314" spans="1:10">
      <c r="A3314"/>
      <c r="B3314"/>
      <c r="C3314"/>
      <c r="D3314" s="877"/>
      <c r="E3314"/>
      <c r="F3314"/>
      <c r="G3314"/>
      <c r="H3314"/>
      <c r="I3314"/>
      <c r="J3314"/>
    </row>
    <row r="3315" spans="1:10">
      <c r="A3315"/>
      <c r="B3315"/>
      <c r="C3315"/>
      <c r="D3315" s="877"/>
      <c r="E3315"/>
      <c r="F3315"/>
      <c r="G3315"/>
      <c r="H3315"/>
      <c r="I3315"/>
      <c r="J3315"/>
    </row>
    <row r="3316" spans="1:10">
      <c r="A3316"/>
      <c r="B3316"/>
      <c r="C3316"/>
      <c r="D3316" s="877"/>
      <c r="E3316"/>
      <c r="F3316"/>
      <c r="G3316"/>
      <c r="H3316"/>
      <c r="I3316"/>
      <c r="J3316"/>
    </row>
    <row r="3317" spans="1:10">
      <c r="A3317"/>
      <c r="B3317"/>
      <c r="C3317"/>
      <c r="D3317" s="877"/>
      <c r="E3317"/>
      <c r="F3317"/>
      <c r="G3317"/>
      <c r="H3317"/>
      <c r="I3317"/>
      <c r="J3317"/>
    </row>
    <row r="3318" spans="1:10">
      <c r="A3318"/>
      <c r="B3318"/>
      <c r="C3318"/>
      <c r="D3318" s="877"/>
      <c r="E3318"/>
      <c r="F3318"/>
      <c r="G3318"/>
      <c r="H3318"/>
      <c r="I3318"/>
      <c r="J3318"/>
    </row>
    <row r="3319" spans="1:10">
      <c r="A3319"/>
      <c r="B3319"/>
      <c r="C3319"/>
      <c r="D3319" s="877"/>
      <c r="E3319"/>
      <c r="F3319"/>
      <c r="G3319"/>
      <c r="H3319"/>
      <c r="I3319"/>
      <c r="J3319"/>
    </row>
    <row r="3320" spans="1:10">
      <c r="A3320"/>
      <c r="B3320"/>
      <c r="C3320"/>
      <c r="D3320" s="877"/>
      <c r="E3320"/>
      <c r="F3320"/>
      <c r="G3320"/>
      <c r="H3320"/>
      <c r="I3320"/>
      <c r="J3320"/>
    </row>
    <row r="3321" spans="1:10">
      <c r="A3321"/>
      <c r="B3321"/>
      <c r="C3321"/>
      <c r="D3321" s="877"/>
      <c r="E3321"/>
      <c r="F3321"/>
      <c r="G3321"/>
      <c r="H3321"/>
      <c r="I3321"/>
      <c r="J3321"/>
    </row>
    <row r="3322" spans="1:10">
      <c r="A3322"/>
      <c r="B3322"/>
      <c r="C3322"/>
      <c r="D3322" s="877"/>
      <c r="E3322"/>
      <c r="F3322"/>
      <c r="G3322"/>
      <c r="H3322"/>
      <c r="I3322"/>
      <c r="J3322"/>
    </row>
    <row r="3323" spans="1:10">
      <c r="A3323"/>
      <c r="B3323"/>
      <c r="C3323"/>
      <c r="D3323" s="877"/>
      <c r="E3323"/>
      <c r="F3323"/>
      <c r="G3323"/>
      <c r="H3323"/>
      <c r="I3323"/>
      <c r="J3323"/>
    </row>
    <row r="3324" spans="1:10">
      <c r="A3324"/>
      <c r="B3324"/>
      <c r="C3324"/>
      <c r="D3324" s="877"/>
      <c r="E3324"/>
      <c r="F3324"/>
      <c r="G3324"/>
      <c r="H3324"/>
      <c r="I3324"/>
      <c r="J3324"/>
    </row>
    <row r="3325" spans="1:10">
      <c r="A3325"/>
      <c r="B3325"/>
      <c r="C3325"/>
      <c r="D3325" s="877"/>
      <c r="E3325"/>
      <c r="F3325"/>
      <c r="G3325"/>
      <c r="H3325"/>
      <c r="I3325"/>
      <c r="J3325"/>
    </row>
    <row r="3326" spans="1:10">
      <c r="A3326"/>
      <c r="B3326"/>
      <c r="C3326"/>
      <c r="D3326" s="877"/>
      <c r="E3326"/>
      <c r="F3326"/>
      <c r="G3326"/>
      <c r="H3326"/>
      <c r="I3326"/>
      <c r="J3326"/>
    </row>
    <row r="3327" spans="1:10">
      <c r="A3327"/>
      <c r="B3327"/>
      <c r="C3327"/>
      <c r="D3327" s="877"/>
      <c r="E3327"/>
      <c r="F3327"/>
      <c r="G3327"/>
      <c r="H3327"/>
      <c r="I3327"/>
      <c r="J3327"/>
    </row>
    <row r="3328" spans="1:10">
      <c r="A3328"/>
      <c r="B3328"/>
      <c r="C3328"/>
      <c r="D3328" s="877"/>
      <c r="E3328"/>
      <c r="F3328"/>
      <c r="G3328"/>
      <c r="H3328"/>
      <c r="I3328"/>
      <c r="J3328"/>
    </row>
    <row r="3329" spans="1:10">
      <c r="A3329"/>
      <c r="B3329"/>
      <c r="C3329"/>
      <c r="D3329" s="877"/>
      <c r="E3329"/>
      <c r="F3329"/>
      <c r="G3329"/>
      <c r="H3329"/>
      <c r="I3329"/>
      <c r="J3329"/>
    </row>
    <row r="3330" spans="1:10">
      <c r="A3330"/>
      <c r="B3330"/>
      <c r="C3330"/>
      <c r="D3330" s="877"/>
      <c r="E3330"/>
      <c r="F3330"/>
      <c r="G3330"/>
      <c r="H3330"/>
      <c r="I3330"/>
      <c r="J3330"/>
    </row>
    <row r="3331" spans="1:10">
      <c r="A3331"/>
      <c r="B3331"/>
      <c r="C3331"/>
      <c r="D3331" s="877"/>
      <c r="E3331"/>
      <c r="F3331"/>
      <c r="G3331"/>
      <c r="H3331"/>
      <c r="I3331"/>
      <c r="J3331"/>
    </row>
    <row r="3332" spans="1:10">
      <c r="A3332"/>
      <c r="B3332"/>
      <c r="C3332"/>
      <c r="D3332" s="877"/>
      <c r="E3332"/>
      <c r="F3332"/>
      <c r="G3332"/>
      <c r="H3332"/>
      <c r="I3332"/>
      <c r="J3332"/>
    </row>
    <row r="3333" spans="1:10">
      <c r="A3333"/>
      <c r="B3333"/>
      <c r="C3333"/>
      <c r="D3333" s="877"/>
      <c r="E3333"/>
      <c r="F3333"/>
      <c r="G3333"/>
      <c r="H3333"/>
      <c r="I3333"/>
      <c r="J3333"/>
    </row>
    <row r="3334" spans="1:10">
      <c r="A3334"/>
      <c r="B3334"/>
      <c r="C3334"/>
      <c r="D3334" s="877"/>
      <c r="E3334"/>
      <c r="F3334"/>
      <c r="G3334"/>
      <c r="H3334"/>
      <c r="I3334"/>
      <c r="J3334"/>
    </row>
    <row r="3335" spans="1:10">
      <c r="A3335"/>
      <c r="B3335"/>
      <c r="C3335"/>
      <c r="D3335" s="877"/>
      <c r="E3335"/>
      <c r="F3335"/>
      <c r="G3335"/>
      <c r="H3335"/>
      <c r="I3335"/>
      <c r="J3335"/>
    </row>
    <row r="3336" spans="1:10">
      <c r="A3336"/>
      <c r="B3336"/>
      <c r="C3336"/>
      <c r="D3336" s="877"/>
      <c r="E3336"/>
      <c r="F3336"/>
      <c r="G3336"/>
      <c r="H3336"/>
      <c r="I3336"/>
      <c r="J3336"/>
    </row>
    <row r="3337" spans="1:10">
      <c r="A3337"/>
      <c r="B3337"/>
      <c r="C3337"/>
      <c r="D3337" s="877"/>
      <c r="E3337"/>
      <c r="F3337"/>
      <c r="G3337"/>
      <c r="H3337"/>
      <c r="I3337"/>
      <c r="J3337"/>
    </row>
    <row r="3338" spans="1:10">
      <c r="A3338"/>
      <c r="B3338"/>
      <c r="C3338"/>
      <c r="D3338" s="877"/>
      <c r="E3338"/>
      <c r="F3338"/>
      <c r="G3338"/>
      <c r="H3338"/>
      <c r="I3338"/>
      <c r="J3338"/>
    </row>
    <row r="3339" spans="1:10">
      <c r="A3339"/>
      <c r="B3339"/>
      <c r="C3339"/>
      <c r="D3339" s="877"/>
      <c r="E3339"/>
      <c r="F3339"/>
      <c r="G3339"/>
      <c r="H3339"/>
      <c r="I3339"/>
      <c r="J3339"/>
    </row>
    <row r="3340" spans="1:10">
      <c r="A3340"/>
      <c r="B3340"/>
      <c r="C3340"/>
      <c r="D3340" s="877"/>
      <c r="E3340"/>
      <c r="F3340"/>
      <c r="G3340"/>
      <c r="H3340"/>
      <c r="I3340"/>
      <c r="J3340"/>
    </row>
    <row r="3341" spans="1:10">
      <c r="A3341"/>
      <c r="B3341"/>
      <c r="C3341"/>
      <c r="D3341" s="877"/>
      <c r="E3341"/>
      <c r="F3341"/>
      <c r="G3341"/>
      <c r="H3341"/>
      <c r="I3341"/>
      <c r="J3341"/>
    </row>
    <row r="3342" spans="1:10">
      <c r="A3342"/>
      <c r="B3342"/>
      <c r="C3342"/>
      <c r="D3342" s="877"/>
      <c r="E3342"/>
      <c r="F3342"/>
      <c r="G3342"/>
      <c r="H3342"/>
      <c r="I3342"/>
      <c r="J3342"/>
    </row>
    <row r="3343" spans="1:10">
      <c r="A3343"/>
      <c r="B3343"/>
      <c r="C3343"/>
      <c r="D3343" s="877"/>
      <c r="E3343"/>
      <c r="F3343"/>
      <c r="G3343"/>
      <c r="H3343"/>
      <c r="I3343"/>
      <c r="J3343"/>
    </row>
    <row r="3344" spans="1:10">
      <c r="A3344"/>
      <c r="B3344"/>
      <c r="C3344"/>
      <c r="D3344" s="877"/>
      <c r="E3344"/>
      <c r="F3344"/>
      <c r="G3344"/>
      <c r="H3344"/>
      <c r="I3344"/>
      <c r="J3344"/>
    </row>
    <row r="3345" spans="1:10">
      <c r="A3345"/>
      <c r="B3345"/>
      <c r="C3345"/>
      <c r="D3345" s="877"/>
      <c r="E3345"/>
      <c r="F3345"/>
      <c r="G3345"/>
      <c r="H3345"/>
      <c r="I3345"/>
      <c r="J3345"/>
    </row>
    <row r="3346" spans="1:10">
      <c r="A3346"/>
      <c r="B3346"/>
      <c r="C3346"/>
      <c r="D3346" s="877"/>
      <c r="E3346"/>
      <c r="F3346"/>
      <c r="G3346"/>
      <c r="H3346"/>
      <c r="I3346"/>
      <c r="J3346"/>
    </row>
    <row r="3347" spans="1:10">
      <c r="A3347"/>
      <c r="B3347"/>
      <c r="C3347"/>
      <c r="D3347" s="877"/>
      <c r="E3347"/>
      <c r="F3347"/>
      <c r="G3347"/>
      <c r="H3347"/>
      <c r="I3347"/>
      <c r="J3347"/>
    </row>
    <row r="3348" spans="1:10">
      <c r="A3348"/>
      <c r="B3348"/>
      <c r="C3348"/>
      <c r="D3348" s="877"/>
      <c r="E3348"/>
      <c r="F3348"/>
      <c r="G3348"/>
      <c r="H3348"/>
      <c r="I3348"/>
      <c r="J3348"/>
    </row>
    <row r="3349" spans="1:10">
      <c r="A3349"/>
      <c r="B3349"/>
      <c r="C3349"/>
      <c r="D3349" s="877"/>
      <c r="E3349"/>
      <c r="F3349"/>
      <c r="G3349"/>
      <c r="H3349"/>
      <c r="I3349"/>
      <c r="J3349"/>
    </row>
    <row r="3350" spans="1:10">
      <c r="A3350"/>
      <c r="B3350"/>
      <c r="C3350"/>
      <c r="D3350" s="877"/>
      <c r="E3350"/>
      <c r="F3350"/>
      <c r="G3350"/>
      <c r="H3350"/>
      <c r="I3350"/>
      <c r="J3350"/>
    </row>
    <row r="3351" spans="1:10">
      <c r="A3351"/>
      <c r="B3351"/>
      <c r="C3351"/>
      <c r="D3351" s="877"/>
      <c r="E3351"/>
      <c r="F3351"/>
      <c r="G3351"/>
      <c r="H3351"/>
      <c r="I3351"/>
      <c r="J3351"/>
    </row>
    <row r="3352" spans="1:10">
      <c r="A3352"/>
      <c r="B3352"/>
      <c r="C3352"/>
      <c r="D3352" s="877"/>
      <c r="E3352"/>
      <c r="F3352"/>
      <c r="G3352"/>
      <c r="H3352"/>
      <c r="I3352"/>
      <c r="J3352"/>
    </row>
    <row r="3353" spans="1:10">
      <c r="A3353"/>
      <c r="B3353"/>
      <c r="C3353"/>
      <c r="D3353" s="877"/>
      <c r="E3353"/>
      <c r="F3353"/>
      <c r="G3353"/>
      <c r="H3353"/>
      <c r="I3353"/>
      <c r="J3353"/>
    </row>
    <row r="3354" spans="1:10">
      <c r="A3354"/>
      <c r="B3354"/>
      <c r="C3354"/>
      <c r="D3354" s="877"/>
      <c r="E3354"/>
      <c r="F3354"/>
      <c r="G3354"/>
      <c r="H3354"/>
      <c r="I3354"/>
      <c r="J3354"/>
    </row>
    <row r="3355" spans="1:10">
      <c r="A3355"/>
      <c r="B3355"/>
      <c r="C3355"/>
      <c r="D3355" s="877"/>
      <c r="E3355"/>
      <c r="F3355"/>
      <c r="G3355"/>
      <c r="H3355"/>
      <c r="I3355"/>
      <c r="J3355"/>
    </row>
    <row r="3356" spans="1:10">
      <c r="A3356"/>
      <c r="B3356"/>
      <c r="C3356"/>
      <c r="D3356" s="877"/>
      <c r="E3356"/>
      <c r="F3356"/>
      <c r="G3356"/>
      <c r="H3356"/>
      <c r="I3356"/>
      <c r="J3356"/>
    </row>
    <row r="3357" spans="1:10">
      <c r="A3357"/>
      <c r="B3357"/>
      <c r="C3357"/>
      <c r="D3357" s="877"/>
      <c r="E3357"/>
      <c r="F3357"/>
      <c r="G3357"/>
      <c r="H3357"/>
      <c r="I3357"/>
      <c r="J3357"/>
    </row>
    <row r="3358" spans="1:10">
      <c r="A3358"/>
      <c r="B3358"/>
      <c r="C3358"/>
      <c r="D3358" s="877"/>
      <c r="E3358"/>
      <c r="F3358"/>
      <c r="G3358"/>
      <c r="H3358"/>
      <c r="I3358"/>
      <c r="J3358"/>
    </row>
    <row r="3359" spans="1:10">
      <c r="A3359"/>
      <c r="B3359"/>
      <c r="C3359"/>
      <c r="D3359" s="877"/>
      <c r="E3359"/>
      <c r="F3359"/>
      <c r="G3359"/>
      <c r="H3359"/>
      <c r="I3359"/>
      <c r="J3359"/>
    </row>
    <row r="3360" spans="1:10">
      <c r="A3360"/>
      <c r="B3360"/>
      <c r="C3360"/>
      <c r="D3360" s="877"/>
      <c r="E3360"/>
      <c r="F3360"/>
      <c r="G3360"/>
      <c r="H3360"/>
      <c r="I3360"/>
      <c r="J3360"/>
    </row>
    <row r="3361" spans="1:10">
      <c r="A3361"/>
      <c r="B3361"/>
      <c r="C3361"/>
      <c r="D3361" s="877"/>
      <c r="E3361"/>
      <c r="F3361"/>
      <c r="G3361"/>
      <c r="H3361"/>
      <c r="I3361"/>
      <c r="J3361"/>
    </row>
    <row r="3362" spans="1:10">
      <c r="A3362"/>
      <c r="B3362"/>
      <c r="C3362"/>
      <c r="D3362" s="877"/>
      <c r="E3362"/>
      <c r="F3362"/>
      <c r="G3362"/>
      <c r="H3362"/>
      <c r="I3362"/>
      <c r="J3362"/>
    </row>
    <row r="3363" spans="1:10">
      <c r="A3363"/>
      <c r="B3363"/>
      <c r="C3363"/>
      <c r="D3363" s="877"/>
      <c r="E3363"/>
      <c r="F3363"/>
      <c r="G3363"/>
      <c r="H3363"/>
      <c r="I3363"/>
      <c r="J3363"/>
    </row>
    <row r="3364" spans="1:10">
      <c r="A3364"/>
      <c r="B3364"/>
      <c r="C3364"/>
      <c r="D3364" s="877"/>
      <c r="E3364"/>
      <c r="F3364"/>
      <c r="G3364"/>
      <c r="H3364"/>
      <c r="I3364"/>
      <c r="J3364"/>
    </row>
    <row r="3365" spans="1:10">
      <c r="A3365"/>
      <c r="B3365"/>
      <c r="C3365"/>
      <c r="D3365" s="877"/>
      <c r="E3365"/>
      <c r="F3365"/>
      <c r="G3365"/>
      <c r="H3365"/>
      <c r="I3365"/>
      <c r="J3365"/>
    </row>
    <row r="3366" spans="1:10">
      <c r="A3366"/>
      <c r="B3366"/>
      <c r="C3366"/>
      <c r="D3366" s="877"/>
      <c r="E3366"/>
      <c r="F3366"/>
      <c r="G3366"/>
      <c r="H3366"/>
      <c r="I3366"/>
      <c r="J3366"/>
    </row>
    <row r="3367" spans="1:10">
      <c r="A3367"/>
      <c r="B3367"/>
      <c r="C3367"/>
      <c r="D3367" s="877"/>
      <c r="E3367"/>
      <c r="F3367"/>
      <c r="G3367"/>
      <c r="H3367"/>
      <c r="I3367"/>
      <c r="J3367"/>
    </row>
    <row r="3368" spans="1:10">
      <c r="A3368"/>
      <c r="B3368"/>
      <c r="C3368"/>
      <c r="D3368" s="877"/>
      <c r="E3368"/>
      <c r="F3368"/>
      <c r="G3368"/>
      <c r="H3368"/>
      <c r="I3368"/>
      <c r="J3368"/>
    </row>
    <row r="3369" spans="1:10">
      <c r="A3369"/>
      <c r="B3369"/>
      <c r="C3369"/>
      <c r="D3369" s="877"/>
      <c r="E3369"/>
      <c r="F3369"/>
      <c r="G3369"/>
      <c r="H3369"/>
      <c r="I3369"/>
      <c r="J3369"/>
    </row>
    <row r="3370" spans="1:10">
      <c r="A3370"/>
      <c r="B3370"/>
      <c r="C3370"/>
      <c r="D3370" s="877"/>
      <c r="E3370"/>
      <c r="F3370"/>
      <c r="G3370"/>
      <c r="H3370"/>
      <c r="I3370"/>
      <c r="J3370"/>
    </row>
    <row r="3371" spans="1:10">
      <c r="A3371"/>
      <c r="B3371"/>
      <c r="C3371"/>
      <c r="D3371" s="877"/>
      <c r="E3371"/>
      <c r="F3371"/>
      <c r="G3371"/>
      <c r="H3371"/>
      <c r="I3371"/>
      <c r="J3371"/>
    </row>
    <row r="3372" spans="1:10">
      <c r="A3372"/>
      <c r="B3372"/>
      <c r="C3372"/>
      <c r="D3372" s="877"/>
      <c r="E3372"/>
      <c r="F3372"/>
      <c r="G3372"/>
      <c r="H3372"/>
      <c r="I3372"/>
      <c r="J3372"/>
    </row>
    <row r="3373" spans="1:10">
      <c r="A3373"/>
      <c r="B3373"/>
      <c r="C3373"/>
      <c r="D3373" s="877"/>
      <c r="E3373"/>
      <c r="F3373"/>
      <c r="G3373"/>
      <c r="H3373"/>
      <c r="I3373"/>
      <c r="J3373"/>
    </row>
    <row r="3374" spans="1:10">
      <c r="A3374"/>
      <c r="B3374"/>
      <c r="C3374"/>
      <c r="D3374" s="877"/>
      <c r="E3374"/>
      <c r="F3374"/>
      <c r="G3374"/>
      <c r="H3374"/>
      <c r="I3374"/>
      <c r="J3374"/>
    </row>
    <row r="3375" spans="1:10">
      <c r="A3375"/>
      <c r="B3375"/>
      <c r="C3375"/>
      <c r="D3375" s="877"/>
      <c r="E3375"/>
      <c r="F3375"/>
      <c r="G3375"/>
      <c r="H3375"/>
      <c r="I3375"/>
      <c r="J3375"/>
    </row>
    <row r="3376" spans="1:10">
      <c r="A3376"/>
      <c r="B3376"/>
      <c r="C3376"/>
      <c r="D3376" s="877"/>
      <c r="E3376"/>
      <c r="F3376"/>
      <c r="G3376"/>
      <c r="H3376"/>
      <c r="I3376"/>
      <c r="J3376"/>
    </row>
    <row r="3377" spans="1:10">
      <c r="A3377"/>
      <c r="B3377"/>
      <c r="C3377"/>
      <c r="D3377" s="877"/>
      <c r="E3377"/>
      <c r="F3377"/>
      <c r="G3377"/>
      <c r="H3377"/>
      <c r="I3377"/>
      <c r="J3377"/>
    </row>
    <row r="3378" spans="1:10">
      <c r="A3378"/>
      <c r="B3378"/>
      <c r="C3378"/>
      <c r="D3378" s="877"/>
      <c r="E3378"/>
      <c r="F3378"/>
      <c r="G3378"/>
      <c r="H3378"/>
      <c r="I3378"/>
      <c r="J3378"/>
    </row>
    <row r="3379" spans="1:10">
      <c r="A3379"/>
      <c r="B3379"/>
      <c r="C3379"/>
      <c r="D3379" s="877"/>
      <c r="E3379"/>
      <c r="F3379"/>
      <c r="G3379"/>
      <c r="H3379"/>
      <c r="I3379"/>
      <c r="J3379"/>
    </row>
    <row r="3380" spans="1:10">
      <c r="A3380"/>
      <c r="B3380"/>
      <c r="C3380"/>
      <c r="D3380" s="877"/>
      <c r="E3380"/>
      <c r="F3380"/>
      <c r="G3380"/>
      <c r="H3380"/>
      <c r="I3380"/>
      <c r="J3380"/>
    </row>
    <row r="3381" spans="1:10">
      <c r="A3381"/>
      <c r="B3381"/>
      <c r="C3381"/>
      <c r="D3381" s="877"/>
      <c r="E3381"/>
      <c r="F3381"/>
      <c r="G3381"/>
      <c r="H3381"/>
      <c r="I3381"/>
      <c r="J3381"/>
    </row>
    <row r="3382" spans="1:10">
      <c r="A3382"/>
      <c r="B3382"/>
      <c r="C3382"/>
      <c r="D3382" s="877"/>
      <c r="E3382"/>
      <c r="F3382"/>
      <c r="G3382"/>
      <c r="H3382"/>
      <c r="I3382"/>
      <c r="J3382"/>
    </row>
    <row r="3383" spans="1:10">
      <c r="A3383"/>
      <c r="B3383"/>
      <c r="C3383"/>
      <c r="D3383" s="877"/>
      <c r="E3383"/>
      <c r="F3383"/>
      <c r="G3383"/>
      <c r="H3383"/>
      <c r="I3383"/>
      <c r="J3383"/>
    </row>
    <row r="3384" spans="1:10">
      <c r="A3384"/>
      <c r="B3384"/>
      <c r="C3384"/>
      <c r="D3384" s="877"/>
      <c r="E3384"/>
      <c r="F3384"/>
      <c r="G3384"/>
      <c r="H3384"/>
      <c r="I3384"/>
      <c r="J3384"/>
    </row>
    <row r="3385" spans="1:10">
      <c r="A3385"/>
      <c r="B3385"/>
      <c r="C3385"/>
      <c r="D3385" s="877"/>
      <c r="E3385"/>
      <c r="F3385"/>
      <c r="G3385"/>
      <c r="H3385"/>
      <c r="I3385"/>
      <c r="J3385"/>
    </row>
    <row r="3386" spans="1:10">
      <c r="A3386"/>
      <c r="B3386"/>
      <c r="C3386"/>
      <c r="D3386" s="877"/>
      <c r="E3386"/>
      <c r="F3386"/>
      <c r="G3386"/>
      <c r="H3386"/>
      <c r="I3386"/>
      <c r="J3386"/>
    </row>
    <row r="3387" spans="1:10">
      <c r="A3387"/>
      <c r="B3387"/>
      <c r="C3387"/>
      <c r="D3387" s="877"/>
      <c r="E3387"/>
      <c r="F3387"/>
      <c r="G3387"/>
      <c r="H3387"/>
      <c r="I3387"/>
      <c r="J3387"/>
    </row>
    <row r="3388" spans="1:10">
      <c r="A3388"/>
      <c r="B3388"/>
      <c r="C3388"/>
      <c r="D3388" s="877"/>
      <c r="E3388"/>
      <c r="F3388"/>
      <c r="G3388"/>
      <c r="H3388"/>
      <c r="I3388"/>
      <c r="J3388"/>
    </row>
    <row r="3389" spans="1:10">
      <c r="A3389"/>
      <c r="B3389"/>
      <c r="C3389"/>
      <c r="D3389" s="877"/>
      <c r="E3389"/>
      <c r="F3389"/>
      <c r="G3389"/>
      <c r="H3389"/>
      <c r="I3389"/>
      <c r="J3389"/>
    </row>
    <row r="3390" spans="1:10">
      <c r="A3390"/>
      <c r="B3390"/>
      <c r="C3390"/>
      <c r="D3390" s="877"/>
      <c r="E3390"/>
      <c r="F3390"/>
      <c r="G3390"/>
      <c r="H3390"/>
      <c r="I3390"/>
      <c r="J3390"/>
    </row>
    <row r="3391" spans="1:10">
      <c r="A3391"/>
      <c r="B3391"/>
      <c r="C3391"/>
      <c r="D3391" s="877"/>
      <c r="E3391"/>
      <c r="F3391"/>
      <c r="G3391"/>
      <c r="H3391"/>
      <c r="I3391"/>
      <c r="J3391"/>
    </row>
    <row r="3392" spans="1:10">
      <c r="A3392"/>
      <c r="B3392"/>
      <c r="C3392"/>
      <c r="D3392" s="877"/>
      <c r="E3392"/>
      <c r="F3392"/>
      <c r="G3392"/>
      <c r="H3392"/>
      <c r="I3392"/>
      <c r="J3392"/>
    </row>
    <row r="3393" spans="1:10">
      <c r="A3393"/>
      <c r="B3393"/>
      <c r="C3393"/>
      <c r="D3393" s="877"/>
      <c r="E3393"/>
      <c r="F3393"/>
      <c r="G3393"/>
      <c r="H3393"/>
      <c r="I3393"/>
      <c r="J3393"/>
    </row>
    <row r="3394" spans="1:10">
      <c r="A3394"/>
      <c r="B3394"/>
      <c r="C3394"/>
      <c r="D3394" s="877"/>
      <c r="E3394"/>
      <c r="F3394"/>
      <c r="G3394"/>
      <c r="H3394"/>
      <c r="I3394"/>
      <c r="J3394"/>
    </row>
    <row r="3395" spans="1:10">
      <c r="A3395"/>
      <c r="B3395"/>
      <c r="C3395"/>
      <c r="D3395" s="877"/>
      <c r="E3395"/>
      <c r="F3395"/>
      <c r="G3395"/>
      <c r="H3395"/>
      <c r="I3395"/>
      <c r="J3395"/>
    </row>
    <row r="3396" spans="1:10">
      <c r="A3396"/>
      <c r="B3396"/>
      <c r="C3396"/>
      <c r="D3396" s="877"/>
      <c r="E3396"/>
      <c r="F3396"/>
      <c r="G3396"/>
      <c r="H3396"/>
      <c r="I3396"/>
      <c r="J3396"/>
    </row>
    <row r="3397" spans="1:10">
      <c r="A3397"/>
      <c r="B3397"/>
      <c r="C3397"/>
      <c r="D3397" s="877"/>
      <c r="E3397"/>
      <c r="F3397"/>
      <c r="G3397"/>
      <c r="H3397"/>
      <c r="I3397"/>
      <c r="J3397"/>
    </row>
    <row r="3398" spans="1:10">
      <c r="A3398"/>
      <c r="B3398"/>
      <c r="C3398"/>
      <c r="D3398" s="877"/>
      <c r="E3398"/>
      <c r="F3398"/>
      <c r="G3398"/>
      <c r="H3398"/>
      <c r="I3398"/>
      <c r="J3398"/>
    </row>
    <row r="3399" spans="1:10">
      <c r="A3399"/>
      <c r="B3399"/>
      <c r="C3399"/>
      <c r="D3399" s="877"/>
      <c r="E3399"/>
      <c r="F3399"/>
      <c r="G3399"/>
      <c r="H3399"/>
      <c r="I3399"/>
      <c r="J3399"/>
    </row>
    <row r="3400" spans="1:10">
      <c r="A3400"/>
      <c r="B3400"/>
      <c r="C3400"/>
      <c r="D3400" s="877"/>
      <c r="E3400"/>
      <c r="F3400"/>
      <c r="G3400"/>
      <c r="H3400"/>
      <c r="I3400"/>
      <c r="J3400"/>
    </row>
    <row r="3401" spans="1:10">
      <c r="A3401"/>
      <c r="B3401"/>
      <c r="C3401"/>
      <c r="D3401" s="877"/>
      <c r="E3401"/>
      <c r="F3401"/>
      <c r="G3401"/>
      <c r="H3401"/>
      <c r="I3401"/>
      <c r="J3401"/>
    </row>
    <row r="3402" spans="1:10">
      <c r="A3402"/>
      <c r="B3402"/>
      <c r="C3402"/>
      <c r="D3402" s="877"/>
      <c r="E3402"/>
      <c r="F3402"/>
      <c r="G3402"/>
      <c r="H3402"/>
      <c r="I3402"/>
      <c r="J3402"/>
    </row>
    <row r="3403" spans="1:10">
      <c r="A3403"/>
      <c r="B3403"/>
      <c r="C3403"/>
      <c r="D3403" s="877"/>
      <c r="E3403"/>
      <c r="F3403"/>
      <c r="G3403"/>
      <c r="H3403"/>
      <c r="I3403"/>
      <c r="J3403"/>
    </row>
    <row r="3404" spans="1:10">
      <c r="A3404"/>
      <c r="B3404"/>
      <c r="C3404"/>
      <c r="D3404" s="877"/>
      <c r="E3404"/>
      <c r="F3404"/>
      <c r="G3404"/>
      <c r="H3404"/>
      <c r="I3404"/>
      <c r="J3404"/>
    </row>
    <row r="3405" spans="1:10">
      <c r="A3405"/>
      <c r="B3405"/>
      <c r="C3405"/>
      <c r="D3405" s="877"/>
      <c r="E3405"/>
      <c r="F3405"/>
      <c r="G3405"/>
      <c r="H3405"/>
      <c r="I3405"/>
      <c r="J3405"/>
    </row>
    <row r="3406" spans="1:10">
      <c r="A3406"/>
      <c r="B3406"/>
      <c r="C3406"/>
      <c r="D3406" s="877"/>
      <c r="E3406"/>
      <c r="F3406"/>
      <c r="G3406"/>
      <c r="H3406"/>
      <c r="I3406"/>
      <c r="J3406"/>
    </row>
    <row r="3407" spans="1:10">
      <c r="A3407"/>
      <c r="B3407"/>
      <c r="C3407"/>
      <c r="D3407" s="877"/>
      <c r="E3407"/>
      <c r="F3407"/>
      <c r="G3407"/>
      <c r="H3407"/>
      <c r="I3407"/>
      <c r="J3407"/>
    </row>
    <row r="3408" spans="1:10">
      <c r="A3408"/>
      <c r="B3408"/>
      <c r="C3408"/>
      <c r="D3408" s="877"/>
      <c r="E3408"/>
      <c r="F3408"/>
      <c r="G3408"/>
      <c r="H3408"/>
      <c r="I3408"/>
      <c r="J3408"/>
    </row>
    <row r="3409" spans="1:10">
      <c r="A3409"/>
      <c r="B3409"/>
      <c r="C3409"/>
      <c r="D3409" s="877"/>
      <c r="E3409"/>
      <c r="F3409"/>
      <c r="G3409"/>
      <c r="H3409"/>
      <c r="I3409"/>
      <c r="J3409"/>
    </row>
    <row r="3410" spans="1:10">
      <c r="A3410"/>
      <c r="B3410"/>
      <c r="C3410"/>
      <c r="D3410" s="877"/>
      <c r="E3410"/>
      <c r="F3410"/>
      <c r="G3410"/>
      <c r="H3410"/>
      <c r="I3410"/>
      <c r="J3410"/>
    </row>
    <row r="3411" spans="1:10">
      <c r="A3411"/>
      <c r="B3411"/>
      <c r="C3411"/>
      <c r="D3411" s="877"/>
      <c r="E3411"/>
      <c r="F3411"/>
      <c r="G3411"/>
      <c r="H3411"/>
      <c r="I3411"/>
      <c r="J3411"/>
    </row>
    <row r="3412" spans="1:10">
      <c r="A3412"/>
      <c r="B3412"/>
      <c r="C3412"/>
      <c r="D3412" s="877"/>
      <c r="E3412"/>
      <c r="F3412"/>
      <c r="G3412"/>
      <c r="H3412"/>
      <c r="I3412"/>
      <c r="J3412"/>
    </row>
    <row r="3413" spans="1:10">
      <c r="A3413"/>
      <c r="B3413"/>
      <c r="C3413"/>
      <c r="D3413" s="877"/>
      <c r="E3413"/>
      <c r="F3413"/>
      <c r="G3413"/>
      <c r="H3413"/>
      <c r="I3413"/>
      <c r="J3413"/>
    </row>
    <row r="3414" spans="1:10">
      <c r="A3414"/>
      <c r="B3414"/>
      <c r="C3414"/>
      <c r="D3414" s="877"/>
      <c r="E3414"/>
      <c r="F3414"/>
      <c r="G3414"/>
      <c r="H3414"/>
      <c r="I3414"/>
      <c r="J3414"/>
    </row>
    <row r="3415" spans="1:10">
      <c r="A3415"/>
      <c r="B3415"/>
      <c r="C3415"/>
      <c r="D3415" s="877"/>
      <c r="E3415"/>
      <c r="F3415"/>
      <c r="G3415"/>
      <c r="H3415"/>
      <c r="I3415"/>
      <c r="J3415"/>
    </row>
    <row r="3416" spans="1:10">
      <c r="A3416"/>
      <c r="B3416"/>
      <c r="C3416"/>
      <c r="D3416" s="877"/>
      <c r="E3416"/>
      <c r="F3416"/>
      <c r="G3416"/>
      <c r="H3416"/>
      <c r="I3416"/>
      <c r="J3416"/>
    </row>
    <row r="3417" spans="1:10">
      <c r="A3417"/>
      <c r="B3417"/>
      <c r="C3417"/>
      <c r="D3417" s="877"/>
      <c r="E3417"/>
      <c r="F3417"/>
      <c r="G3417"/>
      <c r="H3417"/>
      <c r="I3417"/>
      <c r="J3417"/>
    </row>
    <row r="3418" spans="1:10">
      <c r="A3418"/>
      <c r="B3418"/>
      <c r="C3418"/>
      <c r="D3418" s="877"/>
      <c r="E3418"/>
      <c r="F3418"/>
      <c r="G3418"/>
      <c r="H3418"/>
      <c r="I3418"/>
      <c r="J3418"/>
    </row>
    <row r="3419" spans="1:10">
      <c r="A3419"/>
      <c r="B3419"/>
      <c r="C3419"/>
      <c r="D3419" s="877"/>
      <c r="E3419"/>
      <c r="F3419"/>
      <c r="G3419"/>
      <c r="H3419"/>
      <c r="I3419"/>
      <c r="J3419"/>
    </row>
    <row r="3420" spans="1:10">
      <c r="A3420"/>
      <c r="B3420"/>
      <c r="C3420"/>
      <c r="D3420" s="877"/>
      <c r="E3420"/>
      <c r="F3420"/>
      <c r="G3420"/>
      <c r="H3420"/>
      <c r="I3420"/>
      <c r="J3420"/>
    </row>
    <row r="3421" spans="1:10">
      <c r="A3421"/>
      <c r="B3421"/>
      <c r="C3421"/>
      <c r="D3421" s="877"/>
      <c r="E3421"/>
      <c r="F3421"/>
      <c r="G3421"/>
      <c r="H3421"/>
      <c r="I3421"/>
      <c r="J3421"/>
    </row>
    <row r="3422" spans="1:10">
      <c r="A3422"/>
      <c r="B3422"/>
      <c r="C3422"/>
      <c r="D3422" s="877"/>
      <c r="E3422"/>
      <c r="F3422"/>
      <c r="G3422"/>
      <c r="H3422"/>
      <c r="I3422"/>
      <c r="J3422"/>
    </row>
    <row r="3423" spans="1:10">
      <c r="A3423"/>
      <c r="B3423"/>
      <c r="C3423"/>
      <c r="D3423" s="877"/>
      <c r="E3423"/>
      <c r="F3423"/>
      <c r="G3423"/>
      <c r="H3423"/>
      <c r="I3423"/>
      <c r="J3423"/>
    </row>
    <row r="3424" spans="1:10">
      <c r="A3424"/>
      <c r="B3424"/>
      <c r="C3424"/>
      <c r="D3424" s="877"/>
      <c r="E3424"/>
      <c r="F3424"/>
      <c r="G3424"/>
      <c r="H3424"/>
      <c r="I3424"/>
      <c r="J3424"/>
    </row>
    <row r="3425" spans="1:10">
      <c r="A3425"/>
      <c r="B3425"/>
      <c r="C3425"/>
      <c r="D3425" s="877"/>
      <c r="E3425"/>
      <c r="F3425"/>
      <c r="G3425"/>
      <c r="H3425"/>
      <c r="I3425"/>
      <c r="J3425"/>
    </row>
    <row r="3426" spans="1:10">
      <c r="A3426"/>
      <c r="B3426"/>
      <c r="C3426"/>
      <c r="D3426" s="877"/>
      <c r="E3426"/>
      <c r="F3426"/>
      <c r="G3426"/>
      <c r="H3426"/>
      <c r="I3426"/>
      <c r="J3426"/>
    </row>
    <row r="3427" spans="1:10">
      <c r="A3427"/>
      <c r="B3427"/>
      <c r="C3427"/>
      <c r="D3427" s="877"/>
      <c r="E3427"/>
      <c r="F3427"/>
      <c r="G3427"/>
      <c r="H3427"/>
      <c r="I3427"/>
      <c r="J3427"/>
    </row>
    <row r="3428" spans="1:10">
      <c r="A3428"/>
      <c r="B3428"/>
      <c r="C3428"/>
      <c r="D3428" s="877"/>
      <c r="E3428"/>
      <c r="F3428"/>
      <c r="G3428"/>
      <c r="H3428"/>
      <c r="I3428"/>
      <c r="J3428"/>
    </row>
    <row r="3429" spans="1:10">
      <c r="A3429"/>
      <c r="B3429"/>
      <c r="C3429"/>
      <c r="D3429" s="877"/>
      <c r="E3429"/>
      <c r="F3429"/>
      <c r="G3429"/>
      <c r="H3429"/>
      <c r="I3429"/>
      <c r="J3429"/>
    </row>
    <row r="3430" spans="1:10">
      <c r="A3430"/>
      <c r="B3430"/>
      <c r="C3430"/>
      <c r="D3430" s="877"/>
      <c r="E3430"/>
      <c r="F3430"/>
      <c r="G3430"/>
      <c r="H3430"/>
      <c r="I3430"/>
      <c r="J3430"/>
    </row>
    <row r="3431" spans="1:10">
      <c r="A3431"/>
      <c r="B3431"/>
      <c r="C3431"/>
      <c r="D3431" s="877"/>
      <c r="E3431"/>
      <c r="F3431"/>
      <c r="G3431"/>
      <c r="H3431"/>
      <c r="I3431"/>
      <c r="J3431"/>
    </row>
    <row r="3432" spans="1:10">
      <c r="A3432"/>
      <c r="B3432"/>
      <c r="C3432"/>
      <c r="D3432" s="877"/>
      <c r="E3432"/>
      <c r="F3432"/>
      <c r="G3432"/>
      <c r="H3432"/>
      <c r="I3432"/>
      <c r="J3432"/>
    </row>
    <row r="3433" spans="1:10">
      <c r="A3433"/>
      <c r="B3433"/>
      <c r="C3433"/>
      <c r="D3433" s="877"/>
      <c r="E3433"/>
      <c r="F3433"/>
      <c r="G3433"/>
      <c r="H3433"/>
      <c r="I3433"/>
      <c r="J3433"/>
    </row>
    <row r="3434" spans="1:10">
      <c r="A3434"/>
      <c r="B3434"/>
      <c r="C3434"/>
      <c r="D3434" s="877"/>
      <c r="E3434"/>
      <c r="F3434"/>
      <c r="G3434"/>
      <c r="H3434"/>
      <c r="I3434"/>
      <c r="J3434"/>
    </row>
    <row r="3435" spans="1:10">
      <c r="A3435"/>
      <c r="B3435"/>
      <c r="C3435"/>
      <c r="D3435" s="877"/>
      <c r="E3435"/>
      <c r="F3435"/>
      <c r="G3435"/>
      <c r="H3435"/>
      <c r="I3435"/>
      <c r="J3435"/>
    </row>
    <row r="3436" spans="1:10">
      <c r="A3436"/>
      <c r="B3436"/>
      <c r="C3436"/>
      <c r="D3436" s="877"/>
      <c r="E3436"/>
      <c r="F3436"/>
      <c r="G3436"/>
      <c r="H3436"/>
      <c r="I3436"/>
      <c r="J3436"/>
    </row>
    <row r="3437" spans="1:10">
      <c r="A3437"/>
      <c r="B3437"/>
      <c r="C3437"/>
      <c r="D3437" s="877"/>
      <c r="E3437"/>
      <c r="F3437"/>
      <c r="G3437"/>
      <c r="H3437"/>
      <c r="I3437"/>
      <c r="J3437"/>
    </row>
    <row r="3438" spans="1:10">
      <c r="A3438"/>
      <c r="B3438"/>
      <c r="C3438"/>
      <c r="D3438" s="877"/>
      <c r="E3438"/>
      <c r="F3438"/>
      <c r="G3438"/>
      <c r="H3438"/>
      <c r="I3438"/>
      <c r="J3438"/>
    </row>
    <row r="3439" spans="1:10">
      <c r="A3439"/>
      <c r="B3439"/>
      <c r="C3439"/>
      <c r="D3439" s="877"/>
      <c r="E3439"/>
      <c r="F3439"/>
      <c r="G3439"/>
      <c r="H3439"/>
      <c r="I3439"/>
      <c r="J3439"/>
    </row>
    <row r="3440" spans="1:10">
      <c r="A3440"/>
      <c r="B3440"/>
      <c r="C3440"/>
      <c r="D3440" s="877"/>
      <c r="E3440"/>
      <c r="F3440"/>
      <c r="G3440"/>
      <c r="H3440"/>
      <c r="I3440"/>
      <c r="J3440"/>
    </row>
    <row r="3441" spans="1:10">
      <c r="A3441"/>
      <c r="B3441"/>
      <c r="C3441"/>
      <c r="D3441" s="877"/>
      <c r="E3441"/>
      <c r="F3441"/>
      <c r="G3441"/>
      <c r="H3441"/>
      <c r="I3441"/>
      <c r="J3441"/>
    </row>
    <row r="3442" spans="1:10">
      <c r="A3442"/>
      <c r="B3442"/>
      <c r="C3442"/>
      <c r="D3442" s="877"/>
      <c r="E3442"/>
      <c r="F3442"/>
      <c r="G3442"/>
      <c r="H3442"/>
      <c r="I3442"/>
      <c r="J3442"/>
    </row>
    <row r="3443" spans="1:10">
      <c r="A3443"/>
      <c r="B3443"/>
      <c r="C3443"/>
      <c r="D3443" s="877"/>
      <c r="E3443"/>
      <c r="F3443"/>
      <c r="G3443"/>
      <c r="H3443"/>
      <c r="I3443"/>
      <c r="J3443"/>
    </row>
    <row r="3444" spans="1:10">
      <c r="A3444"/>
      <c r="B3444"/>
      <c r="C3444"/>
      <c r="D3444" s="877"/>
      <c r="E3444"/>
      <c r="F3444"/>
      <c r="G3444"/>
      <c r="H3444"/>
      <c r="I3444"/>
      <c r="J3444"/>
    </row>
    <row r="3445" spans="1:10">
      <c r="A3445"/>
      <c r="B3445"/>
      <c r="C3445"/>
      <c r="D3445" s="877"/>
      <c r="E3445"/>
      <c r="F3445"/>
      <c r="G3445"/>
      <c r="H3445"/>
      <c r="I3445"/>
      <c r="J3445"/>
    </row>
    <row r="3446" spans="1:10">
      <c r="A3446"/>
      <c r="B3446"/>
      <c r="C3446"/>
      <c r="D3446" s="877"/>
      <c r="E3446"/>
      <c r="F3446"/>
      <c r="G3446"/>
      <c r="H3446"/>
      <c r="I3446"/>
      <c r="J3446"/>
    </row>
    <row r="3447" spans="1:10">
      <c r="A3447"/>
      <c r="B3447"/>
      <c r="C3447"/>
      <c r="D3447" s="877"/>
      <c r="E3447"/>
      <c r="F3447"/>
      <c r="G3447"/>
      <c r="H3447"/>
      <c r="I3447"/>
      <c r="J3447"/>
    </row>
    <row r="3448" spans="1:10">
      <c r="A3448"/>
      <c r="B3448"/>
      <c r="C3448"/>
      <c r="D3448" s="877"/>
      <c r="E3448"/>
      <c r="F3448"/>
      <c r="G3448"/>
      <c r="H3448"/>
      <c r="I3448"/>
      <c r="J3448"/>
    </row>
    <row r="3449" spans="1:10">
      <c r="A3449"/>
      <c r="B3449"/>
      <c r="C3449"/>
      <c r="D3449" s="877"/>
      <c r="E3449"/>
      <c r="F3449"/>
      <c r="G3449"/>
      <c r="H3449"/>
      <c r="I3449"/>
      <c r="J3449"/>
    </row>
    <row r="3450" spans="1:10">
      <c r="A3450"/>
      <c r="B3450"/>
      <c r="C3450"/>
      <c r="D3450" s="877"/>
      <c r="E3450"/>
      <c r="F3450"/>
      <c r="G3450"/>
      <c r="H3450"/>
      <c r="I3450"/>
      <c r="J3450"/>
    </row>
    <row r="3451" spans="1:10">
      <c r="A3451"/>
      <c r="B3451"/>
      <c r="C3451"/>
      <c r="D3451" s="877"/>
      <c r="E3451"/>
      <c r="F3451"/>
      <c r="G3451"/>
      <c r="H3451"/>
      <c r="I3451"/>
      <c r="J3451"/>
    </row>
    <row r="3452" spans="1:10">
      <c r="A3452"/>
      <c r="B3452"/>
      <c r="C3452"/>
      <c r="D3452" s="877"/>
      <c r="E3452"/>
      <c r="F3452"/>
      <c r="G3452"/>
      <c r="H3452"/>
      <c r="I3452"/>
      <c r="J3452"/>
    </row>
    <row r="3453" spans="1:10">
      <c r="A3453"/>
      <c r="B3453"/>
      <c r="C3453"/>
      <c r="D3453" s="877"/>
      <c r="E3453"/>
      <c r="F3453"/>
      <c r="G3453"/>
      <c r="H3453"/>
      <c r="I3453"/>
      <c r="J3453"/>
    </row>
    <row r="3454" spans="1:10">
      <c r="A3454"/>
      <c r="B3454"/>
      <c r="C3454"/>
      <c r="D3454" s="877"/>
      <c r="E3454"/>
      <c r="F3454"/>
      <c r="G3454"/>
      <c r="H3454"/>
      <c r="I3454"/>
      <c r="J3454"/>
    </row>
    <row r="3455" spans="1:10">
      <c r="A3455"/>
      <c r="B3455"/>
      <c r="C3455"/>
      <c r="D3455" s="877"/>
      <c r="E3455"/>
      <c r="F3455"/>
      <c r="G3455"/>
      <c r="H3455"/>
      <c r="I3455"/>
      <c r="J3455"/>
    </row>
    <row r="3456" spans="1:10">
      <c r="A3456"/>
      <c r="B3456"/>
      <c r="C3456"/>
      <c r="D3456" s="877"/>
      <c r="E3456"/>
      <c r="F3456"/>
      <c r="G3456"/>
      <c r="H3456"/>
      <c r="I3456"/>
      <c r="J3456"/>
    </row>
    <row r="3457" spans="1:10">
      <c r="A3457"/>
      <c r="B3457"/>
      <c r="C3457"/>
      <c r="D3457" s="877"/>
      <c r="E3457"/>
      <c r="F3457"/>
      <c r="G3457"/>
      <c r="H3457"/>
      <c r="I3457"/>
      <c r="J3457"/>
    </row>
    <row r="3458" spans="1:10">
      <c r="A3458"/>
      <c r="B3458"/>
      <c r="C3458"/>
      <c r="D3458" s="877"/>
      <c r="E3458"/>
      <c r="F3458"/>
      <c r="G3458"/>
      <c r="H3458"/>
      <c r="I3458"/>
      <c r="J3458"/>
    </row>
    <row r="3459" spans="1:10">
      <c r="A3459"/>
      <c r="B3459"/>
      <c r="C3459"/>
      <c r="D3459" s="877"/>
      <c r="E3459"/>
      <c r="F3459"/>
      <c r="G3459"/>
      <c r="H3459"/>
      <c r="I3459"/>
      <c r="J3459"/>
    </row>
    <row r="3460" spans="1:10">
      <c r="A3460"/>
      <c r="B3460"/>
      <c r="C3460"/>
      <c r="D3460" s="877"/>
      <c r="E3460"/>
      <c r="F3460"/>
      <c r="G3460"/>
      <c r="H3460"/>
      <c r="I3460"/>
      <c r="J3460"/>
    </row>
    <row r="3461" spans="1:10">
      <c r="A3461"/>
      <c r="B3461"/>
      <c r="C3461"/>
      <c r="D3461" s="877"/>
      <c r="E3461"/>
      <c r="F3461"/>
      <c r="G3461"/>
      <c r="H3461"/>
      <c r="I3461"/>
      <c r="J3461"/>
    </row>
    <row r="3462" spans="1:10">
      <c r="A3462"/>
      <c r="B3462"/>
      <c r="C3462"/>
      <c r="D3462" s="877"/>
      <c r="E3462"/>
      <c r="F3462"/>
      <c r="G3462"/>
      <c r="H3462"/>
      <c r="I3462"/>
      <c r="J3462"/>
    </row>
    <row r="3463" spans="1:10">
      <c r="A3463"/>
      <c r="B3463"/>
      <c r="C3463"/>
      <c r="D3463" s="877"/>
      <c r="E3463"/>
      <c r="F3463"/>
      <c r="G3463"/>
      <c r="H3463"/>
      <c r="I3463"/>
      <c r="J3463"/>
    </row>
    <row r="3464" spans="1:10">
      <c r="A3464"/>
      <c r="B3464"/>
      <c r="C3464"/>
      <c r="D3464" s="877"/>
      <c r="E3464"/>
      <c r="F3464"/>
      <c r="G3464"/>
      <c r="H3464"/>
      <c r="I3464"/>
      <c r="J3464"/>
    </row>
    <row r="3465" spans="1:10">
      <c r="A3465"/>
      <c r="B3465"/>
      <c r="C3465"/>
      <c r="D3465" s="877"/>
      <c r="E3465"/>
      <c r="F3465"/>
      <c r="G3465"/>
      <c r="H3465"/>
      <c r="I3465"/>
      <c r="J3465"/>
    </row>
    <row r="3466" spans="1:10">
      <c r="A3466"/>
      <c r="B3466"/>
      <c r="C3466"/>
      <c r="D3466" s="877"/>
      <c r="E3466"/>
      <c r="F3466"/>
      <c r="G3466"/>
      <c r="H3466"/>
      <c r="I3466"/>
      <c r="J3466"/>
    </row>
    <row r="3467" spans="1:10">
      <c r="A3467"/>
      <c r="B3467"/>
      <c r="C3467"/>
      <c r="D3467" s="877"/>
      <c r="E3467"/>
      <c r="F3467"/>
      <c r="G3467"/>
      <c r="H3467"/>
      <c r="I3467"/>
      <c r="J3467"/>
    </row>
    <row r="3468" spans="1:10">
      <c r="A3468"/>
      <c r="B3468"/>
      <c r="C3468"/>
      <c r="D3468" s="877"/>
      <c r="E3468"/>
      <c r="F3468"/>
      <c r="G3468"/>
      <c r="H3468"/>
      <c r="I3468"/>
      <c r="J3468"/>
    </row>
    <row r="3469" spans="1:10">
      <c r="A3469"/>
      <c r="B3469"/>
      <c r="C3469"/>
      <c r="D3469" s="877"/>
      <c r="E3469"/>
      <c r="F3469"/>
      <c r="G3469"/>
      <c r="H3469"/>
      <c r="I3469"/>
      <c r="J3469"/>
    </row>
    <row r="3470" spans="1:10">
      <c r="A3470"/>
      <c r="B3470"/>
      <c r="C3470"/>
      <c r="D3470" s="877"/>
      <c r="E3470"/>
      <c r="F3470"/>
      <c r="G3470"/>
      <c r="H3470"/>
      <c r="I3470"/>
      <c r="J3470"/>
    </row>
    <row r="3471" spans="1:10">
      <c r="A3471"/>
      <c r="B3471"/>
      <c r="C3471"/>
      <c r="D3471" s="877"/>
      <c r="E3471"/>
      <c r="F3471"/>
      <c r="G3471"/>
      <c r="H3471"/>
      <c r="I3471"/>
      <c r="J3471"/>
    </row>
    <row r="3472" spans="1:10">
      <c r="A3472"/>
      <c r="B3472"/>
      <c r="C3472"/>
      <c r="D3472" s="877"/>
      <c r="E3472"/>
      <c r="F3472"/>
      <c r="G3472"/>
      <c r="H3472"/>
      <c r="I3472"/>
      <c r="J3472"/>
    </row>
    <row r="3473" spans="1:10">
      <c r="A3473"/>
      <c r="B3473"/>
      <c r="C3473"/>
      <c r="D3473" s="877"/>
      <c r="E3473"/>
      <c r="F3473"/>
      <c r="G3473"/>
      <c r="H3473"/>
      <c r="I3473"/>
      <c r="J3473"/>
    </row>
    <row r="3474" spans="1:10">
      <c r="A3474"/>
      <c r="B3474"/>
      <c r="C3474"/>
      <c r="D3474" s="877"/>
      <c r="E3474"/>
      <c r="F3474"/>
      <c r="G3474"/>
      <c r="H3474"/>
      <c r="I3474"/>
      <c r="J3474"/>
    </row>
    <row r="3475" spans="1:10">
      <c r="A3475"/>
      <c r="B3475"/>
      <c r="C3475"/>
      <c r="D3475" s="877"/>
      <c r="E3475"/>
      <c r="F3475"/>
      <c r="G3475"/>
      <c r="H3475"/>
      <c r="I3475"/>
      <c r="J3475"/>
    </row>
    <row r="3476" spans="1:10">
      <c r="A3476"/>
      <c r="B3476"/>
      <c r="C3476"/>
      <c r="D3476" s="877"/>
      <c r="E3476"/>
      <c r="F3476"/>
      <c r="G3476"/>
      <c r="H3476"/>
      <c r="I3476"/>
      <c r="J3476"/>
    </row>
    <row r="3477" spans="1:10">
      <c r="A3477"/>
      <c r="B3477"/>
      <c r="C3477"/>
      <c r="D3477" s="877"/>
      <c r="E3477"/>
      <c r="F3477"/>
      <c r="G3477"/>
      <c r="H3477"/>
      <c r="I3477"/>
      <c r="J3477"/>
    </row>
    <row r="3478" spans="1:10">
      <c r="A3478"/>
      <c r="B3478"/>
      <c r="C3478"/>
      <c r="D3478" s="877"/>
      <c r="E3478"/>
      <c r="F3478"/>
      <c r="G3478"/>
      <c r="H3478"/>
      <c r="I3478"/>
      <c r="J3478"/>
    </row>
    <row r="3479" spans="1:10">
      <c r="A3479"/>
      <c r="B3479"/>
      <c r="C3479"/>
      <c r="D3479" s="877"/>
      <c r="E3479"/>
      <c r="F3479"/>
      <c r="G3479"/>
      <c r="H3479"/>
      <c r="I3479"/>
      <c r="J3479"/>
    </row>
    <row r="3480" spans="1:10">
      <c r="A3480"/>
      <c r="B3480"/>
      <c r="C3480"/>
      <c r="D3480" s="877"/>
      <c r="E3480"/>
      <c r="F3480"/>
      <c r="G3480"/>
      <c r="H3480"/>
      <c r="I3480"/>
      <c r="J3480"/>
    </row>
    <row r="3481" spans="1:10">
      <c r="A3481"/>
      <c r="B3481"/>
      <c r="C3481"/>
      <c r="D3481" s="877"/>
      <c r="E3481"/>
      <c r="F3481"/>
      <c r="G3481"/>
      <c r="H3481"/>
      <c r="I3481"/>
      <c r="J3481"/>
    </row>
    <row r="3482" spans="1:10">
      <c r="A3482"/>
      <c r="B3482"/>
      <c r="C3482"/>
      <c r="D3482" s="877"/>
      <c r="E3482"/>
      <c r="F3482"/>
      <c r="G3482"/>
      <c r="H3482"/>
      <c r="I3482"/>
      <c r="J3482"/>
    </row>
    <row r="3483" spans="1:10">
      <c r="A3483"/>
      <c r="B3483"/>
      <c r="C3483"/>
      <c r="D3483" s="877"/>
      <c r="E3483"/>
      <c r="F3483"/>
      <c r="G3483"/>
      <c r="H3483"/>
      <c r="I3483"/>
      <c r="J3483"/>
    </row>
    <row r="3484" spans="1:10">
      <c r="A3484"/>
      <c r="B3484"/>
      <c r="C3484"/>
      <c r="D3484" s="877"/>
      <c r="E3484"/>
      <c r="F3484"/>
      <c r="G3484"/>
      <c r="H3484"/>
      <c r="I3484"/>
      <c r="J3484"/>
    </row>
    <row r="3485" spans="1:10">
      <c r="A3485"/>
      <c r="B3485"/>
      <c r="C3485"/>
      <c r="D3485" s="877"/>
      <c r="E3485"/>
      <c r="F3485"/>
      <c r="G3485"/>
      <c r="H3485"/>
      <c r="I3485"/>
      <c r="J3485"/>
    </row>
    <row r="3486" spans="1:10">
      <c r="A3486"/>
      <c r="B3486"/>
      <c r="C3486"/>
      <c r="D3486" s="877"/>
      <c r="E3486"/>
      <c r="F3486"/>
      <c r="G3486"/>
      <c r="H3486"/>
      <c r="I3486"/>
      <c r="J3486"/>
    </row>
    <row r="3487" spans="1:10">
      <c r="A3487"/>
      <c r="B3487"/>
      <c r="C3487"/>
      <c r="D3487" s="877"/>
      <c r="E3487"/>
      <c r="F3487"/>
      <c r="G3487"/>
      <c r="H3487"/>
      <c r="I3487"/>
      <c r="J3487"/>
    </row>
    <row r="3488" spans="1:10">
      <c r="A3488"/>
      <c r="B3488"/>
      <c r="C3488"/>
      <c r="D3488" s="877"/>
      <c r="E3488"/>
      <c r="F3488"/>
      <c r="G3488"/>
      <c r="H3488"/>
      <c r="I3488"/>
      <c r="J3488"/>
    </row>
    <row r="3489" spans="1:10">
      <c r="A3489"/>
      <c r="B3489"/>
      <c r="C3489"/>
      <c r="D3489" s="877"/>
      <c r="E3489"/>
      <c r="F3489"/>
      <c r="G3489"/>
      <c r="H3489"/>
      <c r="I3489"/>
      <c r="J3489"/>
    </row>
    <row r="3490" spans="1:10">
      <c r="A3490"/>
      <c r="B3490"/>
      <c r="C3490"/>
      <c r="D3490" s="877"/>
      <c r="E3490"/>
      <c r="F3490"/>
      <c r="G3490"/>
      <c r="H3490"/>
      <c r="I3490"/>
      <c r="J3490"/>
    </row>
    <row r="3491" spans="1:10">
      <c r="A3491"/>
      <c r="B3491"/>
      <c r="C3491"/>
      <c r="D3491" s="877"/>
      <c r="E3491"/>
      <c r="F3491"/>
      <c r="G3491"/>
      <c r="H3491"/>
      <c r="I3491"/>
      <c r="J3491"/>
    </row>
    <row r="3492" spans="1:10">
      <c r="A3492"/>
      <c r="B3492"/>
      <c r="C3492"/>
      <c r="D3492" s="877"/>
      <c r="E3492"/>
      <c r="F3492"/>
      <c r="G3492"/>
      <c r="H3492"/>
      <c r="I3492"/>
      <c r="J3492"/>
    </row>
    <row r="3493" spans="1:10">
      <c r="A3493"/>
      <c r="B3493"/>
      <c r="C3493"/>
      <c r="D3493" s="877"/>
      <c r="E3493"/>
      <c r="F3493"/>
      <c r="G3493"/>
      <c r="H3493"/>
      <c r="I3493"/>
      <c r="J3493"/>
    </row>
    <row r="3494" spans="1:10">
      <c r="A3494"/>
      <c r="B3494"/>
      <c r="C3494"/>
      <c r="D3494" s="877"/>
      <c r="E3494"/>
      <c r="F3494"/>
      <c r="G3494"/>
      <c r="H3494"/>
      <c r="I3494"/>
      <c r="J3494"/>
    </row>
    <row r="3495" spans="1:10">
      <c r="A3495"/>
      <c r="B3495"/>
      <c r="C3495"/>
      <c r="D3495" s="877"/>
      <c r="E3495"/>
      <c r="F3495"/>
      <c r="G3495"/>
      <c r="H3495"/>
      <c r="I3495"/>
      <c r="J3495"/>
    </row>
    <row r="3496" spans="1:10">
      <c r="A3496"/>
      <c r="B3496"/>
      <c r="C3496"/>
      <c r="D3496" s="877"/>
      <c r="E3496"/>
      <c r="F3496"/>
      <c r="G3496"/>
      <c r="H3496"/>
      <c r="I3496"/>
      <c r="J3496"/>
    </row>
    <row r="3497" spans="1:10">
      <c r="A3497"/>
      <c r="B3497"/>
      <c r="C3497"/>
      <c r="D3497" s="877"/>
      <c r="E3497"/>
      <c r="F3497"/>
      <c r="G3497"/>
      <c r="H3497"/>
      <c r="I3497"/>
      <c r="J3497"/>
    </row>
    <row r="3498" spans="1:10">
      <c r="A3498"/>
      <c r="B3498"/>
      <c r="C3498"/>
      <c r="D3498" s="877"/>
      <c r="E3498"/>
      <c r="F3498"/>
      <c r="G3498"/>
      <c r="H3498"/>
      <c r="I3498"/>
      <c r="J3498"/>
    </row>
    <row r="3499" spans="1:10">
      <c r="A3499"/>
      <c r="B3499"/>
      <c r="C3499"/>
      <c r="D3499" s="877"/>
      <c r="E3499"/>
      <c r="F3499"/>
      <c r="G3499"/>
      <c r="H3499"/>
      <c r="I3499"/>
      <c r="J3499"/>
    </row>
    <row r="3500" spans="1:10">
      <c r="A3500"/>
      <c r="B3500"/>
      <c r="C3500"/>
      <c r="D3500" s="877"/>
      <c r="E3500"/>
      <c r="F3500"/>
      <c r="G3500"/>
      <c r="H3500"/>
      <c r="I3500"/>
      <c r="J3500"/>
    </row>
    <row r="3501" spans="1:10">
      <c r="A3501"/>
      <c r="B3501"/>
      <c r="C3501"/>
      <c r="D3501" s="877"/>
      <c r="E3501"/>
      <c r="F3501"/>
      <c r="G3501"/>
      <c r="H3501"/>
      <c r="I3501"/>
      <c r="J3501"/>
    </row>
    <row r="3502" spans="1:10">
      <c r="A3502"/>
      <c r="B3502"/>
      <c r="C3502"/>
      <c r="D3502" s="877"/>
      <c r="E3502"/>
      <c r="F3502"/>
      <c r="G3502"/>
      <c r="H3502"/>
      <c r="I3502"/>
      <c r="J3502"/>
    </row>
    <row r="3503" spans="1:10">
      <c r="A3503"/>
      <c r="B3503"/>
      <c r="C3503"/>
      <c r="D3503" s="877"/>
      <c r="E3503"/>
      <c r="F3503"/>
      <c r="G3503"/>
      <c r="H3503"/>
      <c r="I3503"/>
      <c r="J3503"/>
    </row>
    <row r="3504" spans="1:10">
      <c r="A3504"/>
      <c r="B3504"/>
      <c r="C3504"/>
      <c r="D3504" s="877"/>
      <c r="E3504"/>
      <c r="F3504"/>
      <c r="G3504"/>
      <c r="H3504"/>
      <c r="I3504"/>
      <c r="J3504"/>
    </row>
    <row r="3505" spans="1:10">
      <c r="A3505"/>
      <c r="B3505"/>
      <c r="C3505"/>
      <c r="D3505" s="877"/>
      <c r="E3505"/>
      <c r="F3505"/>
      <c r="G3505"/>
      <c r="H3505"/>
      <c r="I3505"/>
      <c r="J3505"/>
    </row>
    <row r="3506" spans="1:10">
      <c r="A3506"/>
      <c r="B3506"/>
      <c r="C3506"/>
      <c r="D3506" s="877"/>
      <c r="E3506"/>
      <c r="F3506"/>
      <c r="G3506"/>
      <c r="H3506"/>
      <c r="I3506"/>
      <c r="J3506"/>
    </row>
    <row r="3507" spans="1:10">
      <c r="A3507"/>
      <c r="B3507"/>
      <c r="C3507"/>
      <c r="D3507" s="877"/>
      <c r="E3507"/>
      <c r="F3507"/>
      <c r="G3507"/>
      <c r="H3507"/>
      <c r="I3507"/>
      <c r="J3507"/>
    </row>
    <row r="3508" spans="1:10">
      <c r="A3508"/>
      <c r="B3508"/>
      <c r="C3508"/>
      <c r="D3508" s="877"/>
      <c r="E3508"/>
      <c r="F3508"/>
      <c r="G3508"/>
      <c r="H3508"/>
      <c r="I3508"/>
      <c r="J3508"/>
    </row>
    <row r="3509" spans="1:10">
      <c r="A3509"/>
      <c r="B3509"/>
      <c r="C3509"/>
      <c r="D3509" s="877"/>
      <c r="E3509"/>
      <c r="F3509"/>
      <c r="G3509"/>
      <c r="H3509"/>
      <c r="I3509"/>
      <c r="J3509"/>
    </row>
    <row r="3510" spans="1:10">
      <c r="A3510"/>
      <c r="B3510"/>
      <c r="C3510"/>
      <c r="D3510" s="877"/>
      <c r="E3510"/>
      <c r="F3510"/>
      <c r="G3510"/>
      <c r="H3510"/>
      <c r="I3510"/>
      <c r="J3510"/>
    </row>
    <row r="3511" spans="1:10">
      <c r="A3511"/>
      <c r="B3511"/>
      <c r="C3511"/>
      <c r="D3511" s="877"/>
      <c r="E3511"/>
      <c r="F3511"/>
      <c r="G3511"/>
      <c r="H3511"/>
      <c r="I3511"/>
      <c r="J3511"/>
    </row>
    <row r="3512" spans="1:10">
      <c r="A3512"/>
      <c r="B3512"/>
      <c r="C3512"/>
      <c r="D3512" s="877"/>
      <c r="E3512"/>
      <c r="F3512"/>
      <c r="G3512"/>
      <c r="H3512"/>
      <c r="I3512"/>
      <c r="J3512"/>
    </row>
    <row r="3513" spans="1:10">
      <c r="A3513"/>
      <c r="B3513"/>
      <c r="C3513"/>
      <c r="D3513" s="877"/>
      <c r="E3513"/>
      <c r="F3513"/>
      <c r="G3513"/>
      <c r="H3513"/>
      <c r="I3513"/>
      <c r="J3513"/>
    </row>
    <row r="3514" spans="1:10">
      <c r="A3514"/>
      <c r="B3514"/>
      <c r="C3514"/>
      <c r="D3514" s="877"/>
      <c r="E3514"/>
      <c r="F3514"/>
      <c r="G3514"/>
      <c r="H3514"/>
      <c r="I3514"/>
      <c r="J3514"/>
    </row>
    <row r="3515" spans="1:10">
      <c r="A3515"/>
      <c r="B3515"/>
      <c r="C3515"/>
      <c r="D3515" s="877"/>
      <c r="E3515"/>
      <c r="F3515"/>
      <c r="G3515"/>
      <c r="H3515"/>
      <c r="I3515"/>
      <c r="J3515"/>
    </row>
    <row r="3516" spans="1:10">
      <c r="A3516"/>
      <c r="B3516"/>
      <c r="C3516"/>
      <c r="D3516" s="877"/>
      <c r="E3516"/>
      <c r="F3516"/>
      <c r="G3516"/>
      <c r="H3516"/>
      <c r="I3516"/>
      <c r="J3516"/>
    </row>
    <row r="3517" spans="1:10">
      <c r="A3517"/>
      <c r="B3517"/>
      <c r="C3517"/>
      <c r="D3517" s="877"/>
      <c r="E3517"/>
      <c r="F3517"/>
      <c r="G3517"/>
      <c r="H3517"/>
      <c r="I3517"/>
      <c r="J3517"/>
    </row>
    <row r="3518" spans="1:10">
      <c r="A3518"/>
      <c r="B3518"/>
      <c r="C3518"/>
      <c r="D3518" s="877"/>
      <c r="E3518"/>
      <c r="F3518"/>
      <c r="G3518"/>
      <c r="H3518"/>
      <c r="I3518"/>
      <c r="J3518"/>
    </row>
    <row r="3519" spans="1:10">
      <c r="A3519"/>
      <c r="B3519"/>
      <c r="C3519"/>
      <c r="D3519" s="877"/>
      <c r="E3519"/>
      <c r="F3519"/>
      <c r="G3519"/>
      <c r="H3519"/>
      <c r="I3519"/>
      <c r="J3519"/>
    </row>
    <row r="3520" spans="1:10">
      <c r="A3520"/>
      <c r="B3520"/>
      <c r="C3520"/>
      <c r="D3520" s="877"/>
      <c r="E3520"/>
      <c r="F3520"/>
      <c r="G3520"/>
      <c r="H3520"/>
      <c r="I3520"/>
      <c r="J3520"/>
    </row>
    <row r="3521" spans="1:10">
      <c r="A3521"/>
      <c r="B3521"/>
      <c r="C3521"/>
      <c r="D3521" s="877"/>
      <c r="E3521"/>
      <c r="F3521"/>
      <c r="G3521"/>
      <c r="H3521"/>
      <c r="I3521"/>
      <c r="J3521"/>
    </row>
    <row r="3522" spans="1:10">
      <c r="A3522"/>
      <c r="B3522"/>
      <c r="C3522"/>
      <c r="D3522" s="877"/>
      <c r="E3522"/>
      <c r="F3522"/>
      <c r="G3522"/>
      <c r="H3522"/>
      <c r="I3522"/>
      <c r="J3522"/>
    </row>
    <row r="3523" spans="1:10">
      <c r="A3523"/>
      <c r="B3523"/>
      <c r="C3523"/>
      <c r="D3523" s="877"/>
      <c r="E3523"/>
      <c r="F3523"/>
      <c r="G3523"/>
      <c r="H3523"/>
      <c r="I3523"/>
      <c r="J3523"/>
    </row>
    <row r="3524" spans="1:10">
      <c r="A3524"/>
      <c r="B3524"/>
      <c r="C3524"/>
      <c r="D3524" s="877"/>
      <c r="E3524"/>
      <c r="F3524"/>
      <c r="G3524"/>
      <c r="H3524"/>
      <c r="I3524"/>
      <c r="J3524"/>
    </row>
    <row r="3525" spans="1:10">
      <c r="A3525"/>
      <c r="B3525"/>
      <c r="C3525"/>
      <c r="D3525" s="877"/>
      <c r="E3525"/>
      <c r="F3525"/>
      <c r="G3525"/>
      <c r="H3525"/>
      <c r="I3525"/>
      <c r="J3525"/>
    </row>
    <row r="3526" spans="1:10">
      <c r="A3526"/>
      <c r="B3526"/>
      <c r="C3526"/>
      <c r="D3526" s="877"/>
      <c r="E3526"/>
      <c r="F3526"/>
      <c r="G3526"/>
      <c r="H3526"/>
      <c r="I3526"/>
      <c r="J3526"/>
    </row>
    <row r="3527" spans="1:10">
      <c r="A3527"/>
      <c r="B3527"/>
      <c r="C3527"/>
      <c r="D3527" s="877"/>
      <c r="E3527"/>
      <c r="F3527"/>
      <c r="G3527"/>
      <c r="H3527"/>
      <c r="I3527"/>
      <c r="J3527"/>
    </row>
    <row r="3528" spans="1:10">
      <c r="A3528"/>
      <c r="B3528"/>
      <c r="C3528"/>
      <c r="D3528" s="877"/>
      <c r="E3528"/>
      <c r="F3528"/>
      <c r="G3528"/>
      <c r="H3528"/>
      <c r="I3528"/>
      <c r="J3528"/>
    </row>
    <row r="3529" spans="1:10">
      <c r="A3529"/>
      <c r="B3529"/>
      <c r="C3529"/>
      <c r="D3529" s="877"/>
      <c r="E3529"/>
      <c r="F3529"/>
      <c r="G3529"/>
      <c r="H3529"/>
      <c r="I3529"/>
      <c r="J3529"/>
    </row>
    <row r="3530" spans="1:10">
      <c r="A3530"/>
      <c r="B3530"/>
      <c r="C3530"/>
      <c r="D3530" s="877"/>
      <c r="E3530"/>
      <c r="F3530"/>
      <c r="G3530"/>
      <c r="H3530"/>
      <c r="I3530"/>
      <c r="J3530"/>
    </row>
    <row r="3531" spans="1:10">
      <c r="A3531"/>
      <c r="B3531"/>
      <c r="C3531"/>
      <c r="D3531" s="877"/>
      <c r="E3531"/>
      <c r="F3531"/>
      <c r="G3531"/>
      <c r="H3531"/>
      <c r="I3531"/>
      <c r="J3531"/>
    </row>
    <row r="3532" spans="1:10">
      <c r="A3532"/>
      <c r="B3532"/>
      <c r="C3532"/>
      <c r="D3532" s="877"/>
      <c r="E3532"/>
      <c r="F3532"/>
      <c r="G3532"/>
      <c r="H3532"/>
      <c r="I3532"/>
      <c r="J3532"/>
    </row>
    <row r="3533" spans="1:10">
      <c r="A3533"/>
      <c r="B3533"/>
      <c r="C3533"/>
      <c r="D3533" s="877"/>
      <c r="E3533"/>
      <c r="F3533"/>
      <c r="G3533"/>
      <c r="H3533"/>
      <c r="I3533"/>
      <c r="J3533"/>
    </row>
    <row r="3534" spans="1:10">
      <c r="A3534"/>
      <c r="B3534"/>
      <c r="C3534"/>
      <c r="D3534" s="877"/>
      <c r="E3534"/>
      <c r="F3534"/>
      <c r="G3534"/>
      <c r="H3534"/>
      <c r="I3534"/>
      <c r="J3534"/>
    </row>
    <row r="3535" spans="1:10">
      <c r="A3535"/>
      <c r="B3535"/>
      <c r="C3535"/>
      <c r="D3535" s="877"/>
      <c r="E3535"/>
      <c r="F3535"/>
      <c r="G3535"/>
      <c r="H3535"/>
      <c r="I3535"/>
      <c r="J3535"/>
    </row>
    <row r="3536" spans="1:10">
      <c r="A3536"/>
      <c r="B3536"/>
      <c r="C3536"/>
      <c r="D3536" s="877"/>
      <c r="E3536"/>
      <c r="F3536"/>
      <c r="G3536"/>
      <c r="H3536"/>
      <c r="I3536"/>
      <c r="J3536"/>
    </row>
    <row r="3537" spans="1:10">
      <c r="A3537"/>
      <c r="B3537"/>
      <c r="C3537"/>
      <c r="D3537" s="877"/>
      <c r="E3537"/>
      <c r="F3537"/>
      <c r="G3537"/>
      <c r="H3537"/>
      <c r="I3537"/>
      <c r="J3537"/>
    </row>
    <row r="3538" spans="1:10">
      <c r="A3538"/>
      <c r="B3538"/>
      <c r="C3538"/>
      <c r="D3538" s="877"/>
      <c r="E3538"/>
      <c r="F3538"/>
      <c r="G3538"/>
      <c r="H3538"/>
      <c r="I3538"/>
      <c r="J3538"/>
    </row>
    <row r="3539" spans="1:10">
      <c r="A3539"/>
      <c r="B3539"/>
      <c r="C3539"/>
      <c r="D3539" s="877"/>
      <c r="E3539"/>
      <c r="F3539"/>
      <c r="G3539"/>
      <c r="H3539"/>
      <c r="I3539"/>
      <c r="J3539"/>
    </row>
    <row r="3540" spans="1:10">
      <c r="A3540"/>
      <c r="B3540"/>
      <c r="C3540"/>
      <c r="D3540" s="877"/>
      <c r="E3540"/>
      <c r="F3540"/>
      <c r="G3540"/>
      <c r="H3540"/>
      <c r="I3540"/>
      <c r="J3540"/>
    </row>
    <row r="3541" spans="1:10">
      <c r="A3541"/>
      <c r="B3541"/>
      <c r="C3541"/>
      <c r="D3541" s="877"/>
      <c r="E3541"/>
      <c r="F3541"/>
      <c r="G3541"/>
      <c r="H3541"/>
      <c r="I3541"/>
      <c r="J3541"/>
    </row>
    <row r="3542" spans="1:10">
      <c r="A3542"/>
      <c r="B3542"/>
      <c r="C3542"/>
      <c r="D3542" s="877"/>
      <c r="E3542"/>
      <c r="F3542"/>
      <c r="G3542"/>
      <c r="H3542"/>
      <c r="I3542"/>
      <c r="J3542"/>
    </row>
    <row r="3543" spans="1:10">
      <c r="A3543"/>
      <c r="B3543"/>
      <c r="C3543"/>
      <c r="D3543" s="877"/>
      <c r="E3543"/>
      <c r="F3543"/>
      <c r="G3543"/>
      <c r="H3543"/>
      <c r="I3543"/>
      <c r="J3543"/>
    </row>
    <row r="3544" spans="1:10">
      <c r="A3544"/>
      <c r="B3544"/>
      <c r="C3544"/>
      <c r="D3544" s="877"/>
      <c r="E3544"/>
      <c r="F3544"/>
      <c r="G3544"/>
      <c r="H3544"/>
      <c r="I3544"/>
      <c r="J3544"/>
    </row>
    <row r="3545" spans="1:10">
      <c r="A3545"/>
      <c r="B3545"/>
      <c r="C3545"/>
      <c r="D3545" s="877"/>
      <c r="E3545"/>
      <c r="F3545"/>
      <c r="G3545"/>
      <c r="H3545"/>
      <c r="I3545"/>
      <c r="J3545"/>
    </row>
    <row r="3546" spans="1:10">
      <c r="A3546"/>
      <c r="B3546"/>
      <c r="C3546"/>
      <c r="D3546" s="877"/>
      <c r="E3546"/>
      <c r="F3546"/>
      <c r="G3546"/>
      <c r="H3546"/>
      <c r="I3546"/>
      <c r="J3546"/>
    </row>
    <row r="3547" spans="1:10">
      <c r="A3547"/>
      <c r="B3547"/>
      <c r="C3547"/>
      <c r="D3547" s="877"/>
      <c r="E3547"/>
      <c r="F3547"/>
      <c r="G3547"/>
      <c r="H3547"/>
      <c r="I3547"/>
      <c r="J3547"/>
    </row>
    <row r="3548" spans="1:10">
      <c r="A3548"/>
      <c r="B3548"/>
      <c r="C3548"/>
      <c r="D3548" s="877"/>
      <c r="E3548"/>
      <c r="F3548"/>
      <c r="G3548"/>
      <c r="H3548"/>
      <c r="I3548"/>
      <c r="J3548"/>
    </row>
    <row r="3549" spans="1:10">
      <c r="A3549"/>
      <c r="B3549"/>
      <c r="C3549"/>
      <c r="D3549" s="877"/>
      <c r="E3549"/>
      <c r="F3549"/>
      <c r="G3549"/>
      <c r="H3549"/>
      <c r="I3549"/>
      <c r="J3549"/>
    </row>
    <row r="3550" spans="1:10">
      <c r="A3550"/>
      <c r="B3550"/>
      <c r="C3550"/>
      <c r="D3550" s="877"/>
      <c r="E3550"/>
      <c r="F3550"/>
      <c r="G3550"/>
      <c r="H3550"/>
      <c r="I3550"/>
      <c r="J3550"/>
    </row>
    <row r="3551" spans="1:10">
      <c r="A3551"/>
      <c r="B3551"/>
      <c r="C3551"/>
      <c r="D3551" s="877"/>
      <c r="E3551"/>
      <c r="F3551"/>
      <c r="G3551"/>
      <c r="H3551"/>
      <c r="I3551"/>
      <c r="J3551"/>
    </row>
    <row r="3552" spans="1:10">
      <c r="A3552"/>
      <c r="B3552"/>
      <c r="C3552"/>
      <c r="D3552" s="877"/>
      <c r="E3552"/>
      <c r="F3552"/>
      <c r="G3552"/>
      <c r="H3552"/>
      <c r="I3552"/>
      <c r="J3552"/>
    </row>
    <row r="3553" spans="1:10">
      <c r="A3553"/>
      <c r="B3553"/>
      <c r="C3553"/>
      <c r="D3553" s="877"/>
      <c r="E3553"/>
      <c r="F3553"/>
      <c r="G3553"/>
      <c r="H3553"/>
      <c r="I3553"/>
      <c r="J3553"/>
    </row>
    <row r="3554" spans="1:10">
      <c r="A3554"/>
      <c r="B3554"/>
      <c r="C3554"/>
      <c r="D3554" s="877"/>
      <c r="E3554"/>
      <c r="F3554"/>
      <c r="G3554"/>
      <c r="H3554"/>
      <c r="I3554"/>
      <c r="J3554"/>
    </row>
    <row r="3555" spans="1:10">
      <c r="A3555"/>
      <c r="B3555"/>
      <c r="C3555"/>
      <c r="D3555" s="877"/>
      <c r="E3555"/>
      <c r="F3555"/>
      <c r="G3555"/>
      <c r="H3555"/>
      <c r="I3555"/>
      <c r="J3555"/>
    </row>
    <row r="3556" spans="1:10">
      <c r="A3556"/>
      <c r="B3556"/>
      <c r="C3556"/>
      <c r="D3556" s="877"/>
      <c r="E3556"/>
      <c r="F3556"/>
      <c r="G3556"/>
      <c r="H3556"/>
      <c r="I3556"/>
      <c r="J3556"/>
    </row>
    <row r="3557" spans="1:10">
      <c r="A3557"/>
      <c r="B3557"/>
      <c r="C3557"/>
      <c r="D3557" s="877"/>
      <c r="E3557"/>
      <c r="F3557"/>
      <c r="G3557"/>
      <c r="H3557"/>
      <c r="I3557"/>
      <c r="J3557"/>
    </row>
    <row r="3558" spans="1:10">
      <c r="A3558"/>
      <c r="B3558"/>
      <c r="C3558"/>
      <c r="D3558" s="877"/>
      <c r="E3558"/>
      <c r="F3558"/>
      <c r="G3558"/>
      <c r="H3558"/>
      <c r="I3558"/>
      <c r="J3558"/>
    </row>
    <row r="3559" spans="1:10">
      <c r="A3559"/>
      <c r="B3559"/>
      <c r="C3559"/>
      <c r="D3559" s="877"/>
      <c r="E3559"/>
      <c r="F3559"/>
      <c r="G3559"/>
      <c r="H3559"/>
      <c r="I3559"/>
      <c r="J3559"/>
    </row>
    <row r="3560" spans="1:10">
      <c r="A3560"/>
      <c r="B3560"/>
      <c r="C3560"/>
      <c r="D3560" s="877"/>
      <c r="E3560"/>
      <c r="F3560"/>
      <c r="G3560"/>
      <c r="H3560"/>
      <c r="I3560"/>
      <c r="J3560"/>
    </row>
    <row r="3561" spans="1:10">
      <c r="A3561"/>
      <c r="B3561"/>
      <c r="C3561"/>
      <c r="D3561" s="877"/>
      <c r="E3561"/>
      <c r="F3561"/>
      <c r="G3561"/>
      <c r="H3561"/>
      <c r="I3561"/>
      <c r="J3561"/>
    </row>
    <row r="3562" spans="1:10">
      <c r="A3562"/>
      <c r="B3562"/>
      <c r="C3562"/>
      <c r="D3562" s="877"/>
      <c r="E3562"/>
      <c r="F3562"/>
      <c r="G3562"/>
      <c r="H3562"/>
      <c r="I3562"/>
      <c r="J3562"/>
    </row>
    <row r="3563" spans="1:10">
      <c r="A3563"/>
      <c r="B3563"/>
      <c r="C3563"/>
      <c r="D3563" s="877"/>
      <c r="E3563"/>
      <c r="F3563"/>
      <c r="G3563"/>
      <c r="H3563"/>
      <c r="I3563"/>
      <c r="J3563"/>
    </row>
    <row r="3564" spans="1:10">
      <c r="A3564"/>
      <c r="B3564"/>
      <c r="C3564"/>
      <c r="D3564" s="877"/>
      <c r="E3564"/>
      <c r="F3564"/>
      <c r="G3564"/>
      <c r="H3564"/>
      <c r="I3564"/>
      <c r="J3564"/>
    </row>
    <row r="3565" spans="1:10">
      <c r="A3565"/>
      <c r="B3565"/>
      <c r="C3565"/>
      <c r="D3565" s="877"/>
      <c r="E3565"/>
      <c r="F3565"/>
      <c r="G3565"/>
      <c r="H3565"/>
      <c r="I3565"/>
      <c r="J3565"/>
    </row>
    <row r="3566" spans="1:10">
      <c r="A3566"/>
      <c r="B3566"/>
      <c r="C3566"/>
      <c r="D3566" s="877"/>
      <c r="E3566"/>
      <c r="F3566"/>
      <c r="G3566"/>
      <c r="H3566"/>
      <c r="I3566"/>
      <c r="J3566"/>
    </row>
    <row r="3567" spans="1:10">
      <c r="A3567"/>
      <c r="B3567"/>
      <c r="C3567"/>
      <c r="D3567" s="877"/>
      <c r="E3567"/>
      <c r="F3567"/>
      <c r="G3567"/>
      <c r="H3567"/>
      <c r="I3567"/>
      <c r="J3567"/>
    </row>
    <row r="3568" spans="1:10">
      <c r="A3568"/>
      <c r="B3568"/>
      <c r="C3568"/>
      <c r="D3568" s="877"/>
      <c r="E3568"/>
      <c r="F3568"/>
      <c r="G3568"/>
      <c r="H3568"/>
      <c r="I3568"/>
      <c r="J3568"/>
    </row>
    <row r="3569" spans="1:10">
      <c r="A3569"/>
      <c r="B3569"/>
      <c r="C3569"/>
      <c r="D3569" s="877"/>
      <c r="E3569"/>
      <c r="F3569"/>
      <c r="G3569"/>
      <c r="H3569"/>
      <c r="I3569"/>
      <c r="J3569"/>
    </row>
    <row r="3570" spans="1:10">
      <c r="A3570"/>
      <c r="B3570"/>
      <c r="C3570"/>
      <c r="D3570" s="877"/>
      <c r="E3570"/>
      <c r="F3570"/>
      <c r="G3570"/>
      <c r="H3570"/>
      <c r="I3570"/>
      <c r="J3570"/>
    </row>
    <row r="3571" spans="1:10">
      <c r="A3571"/>
      <c r="B3571"/>
      <c r="C3571"/>
      <c r="D3571" s="877"/>
      <c r="E3571"/>
      <c r="F3571"/>
      <c r="G3571"/>
      <c r="H3571"/>
      <c r="I3571"/>
      <c r="J3571"/>
    </row>
    <row r="3572" spans="1:10">
      <c r="A3572"/>
      <c r="B3572"/>
      <c r="C3572"/>
      <c r="D3572" s="877"/>
      <c r="E3572"/>
      <c r="F3572"/>
      <c r="G3572"/>
      <c r="H3572"/>
      <c r="I3572"/>
      <c r="J3572"/>
    </row>
    <row r="3573" spans="1:10">
      <c r="A3573"/>
      <c r="B3573"/>
      <c r="C3573"/>
      <c r="D3573" s="877"/>
      <c r="E3573"/>
      <c r="F3573"/>
      <c r="G3573"/>
      <c r="H3573"/>
      <c r="I3573"/>
      <c r="J3573"/>
    </row>
    <row r="3574" spans="1:10">
      <c r="A3574"/>
      <c r="B3574"/>
      <c r="C3574"/>
      <c r="D3574" s="877"/>
      <c r="E3574"/>
      <c r="F3574"/>
      <c r="G3574"/>
      <c r="H3574"/>
      <c r="I3574"/>
      <c r="J3574"/>
    </row>
    <row r="3575" spans="1:10">
      <c r="A3575"/>
      <c r="B3575"/>
      <c r="C3575"/>
      <c r="D3575" s="877"/>
      <c r="E3575"/>
      <c r="F3575"/>
      <c r="G3575"/>
      <c r="H3575"/>
      <c r="I3575"/>
      <c r="J3575"/>
    </row>
    <row r="3576" spans="1:10">
      <c r="A3576"/>
      <c r="B3576"/>
      <c r="C3576"/>
      <c r="D3576" s="877"/>
      <c r="E3576"/>
      <c r="F3576"/>
      <c r="G3576"/>
      <c r="H3576"/>
      <c r="I3576"/>
      <c r="J3576"/>
    </row>
    <row r="3577" spans="1:10">
      <c r="A3577"/>
      <c r="B3577"/>
      <c r="C3577"/>
      <c r="D3577" s="877"/>
      <c r="E3577"/>
      <c r="F3577"/>
      <c r="G3577"/>
      <c r="H3577"/>
      <c r="I3577"/>
      <c r="J3577"/>
    </row>
    <row r="3578" spans="1:10">
      <c r="A3578"/>
      <c r="B3578"/>
      <c r="C3578"/>
      <c r="D3578" s="877"/>
      <c r="E3578"/>
      <c r="F3578"/>
      <c r="G3578"/>
      <c r="H3578"/>
      <c r="I3578"/>
      <c r="J3578"/>
    </row>
    <row r="3579" spans="1:10">
      <c r="A3579"/>
      <c r="B3579"/>
      <c r="C3579"/>
      <c r="D3579" s="877"/>
      <c r="E3579"/>
      <c r="F3579"/>
      <c r="G3579"/>
      <c r="H3579"/>
      <c r="I3579"/>
      <c r="J3579"/>
    </row>
    <row r="3580" spans="1:10">
      <c r="A3580"/>
      <c r="B3580"/>
      <c r="C3580"/>
      <c r="D3580" s="877"/>
      <c r="E3580"/>
      <c r="F3580"/>
      <c r="G3580"/>
      <c r="H3580"/>
      <c r="I3580"/>
      <c r="J3580"/>
    </row>
    <row r="3581" spans="1:10">
      <c r="A3581"/>
      <c r="B3581"/>
      <c r="C3581"/>
      <c r="D3581" s="877"/>
      <c r="E3581"/>
      <c r="F3581"/>
      <c r="G3581"/>
      <c r="H3581"/>
      <c r="I3581"/>
      <c r="J3581"/>
    </row>
    <row r="3582" spans="1:10">
      <c r="A3582"/>
      <c r="B3582"/>
      <c r="C3582"/>
      <c r="D3582" s="877"/>
      <c r="E3582"/>
      <c r="F3582"/>
      <c r="G3582"/>
      <c r="H3582"/>
      <c r="I3582"/>
      <c r="J3582"/>
    </row>
    <row r="3583" spans="1:10">
      <c r="A3583"/>
      <c r="B3583"/>
      <c r="C3583"/>
      <c r="D3583" s="877"/>
      <c r="E3583"/>
      <c r="F3583"/>
      <c r="G3583"/>
      <c r="H3583"/>
      <c r="I3583"/>
      <c r="J3583"/>
    </row>
    <row r="3584" spans="1:10">
      <c r="A3584"/>
      <c r="B3584"/>
      <c r="C3584"/>
      <c r="D3584" s="877"/>
      <c r="E3584"/>
      <c r="F3584"/>
      <c r="G3584"/>
      <c r="H3584"/>
      <c r="I3584"/>
      <c r="J3584"/>
    </row>
    <row r="3585" spans="1:10">
      <c r="A3585"/>
      <c r="B3585"/>
      <c r="C3585"/>
      <c r="D3585" s="877"/>
      <c r="E3585"/>
      <c r="F3585"/>
      <c r="G3585"/>
      <c r="H3585"/>
      <c r="I3585"/>
      <c r="J3585"/>
    </row>
    <row r="3586" spans="1:10">
      <c r="A3586"/>
      <c r="B3586"/>
      <c r="C3586"/>
      <c r="D3586" s="877"/>
      <c r="E3586"/>
      <c r="F3586"/>
      <c r="G3586"/>
      <c r="H3586"/>
      <c r="I3586"/>
      <c r="J3586"/>
    </row>
    <row r="3587" spans="1:10">
      <c r="A3587"/>
      <c r="B3587"/>
      <c r="C3587"/>
      <c r="D3587" s="877"/>
      <c r="E3587"/>
      <c r="F3587"/>
      <c r="G3587"/>
      <c r="H3587"/>
      <c r="I3587"/>
      <c r="J3587"/>
    </row>
    <row r="3588" spans="1:10">
      <c r="A3588"/>
      <c r="B3588"/>
      <c r="C3588"/>
      <c r="D3588" s="877"/>
      <c r="E3588"/>
      <c r="F3588"/>
      <c r="G3588"/>
      <c r="H3588"/>
      <c r="I3588"/>
      <c r="J3588"/>
    </row>
    <row r="3589" spans="1:10">
      <c r="A3589"/>
      <c r="B3589"/>
      <c r="C3589"/>
      <c r="D3589" s="877"/>
      <c r="E3589"/>
      <c r="F3589"/>
      <c r="G3589"/>
      <c r="H3589"/>
      <c r="I3589"/>
      <c r="J3589"/>
    </row>
    <row r="3590" spans="1:10">
      <c r="A3590"/>
      <c r="B3590"/>
      <c r="C3590"/>
      <c r="D3590" s="877"/>
      <c r="E3590"/>
      <c r="F3590"/>
      <c r="G3590"/>
      <c r="H3590"/>
      <c r="I3590"/>
      <c r="J3590"/>
    </row>
    <row r="3591" spans="1:10">
      <c r="A3591"/>
      <c r="B3591"/>
      <c r="C3591"/>
      <c r="D3591" s="877"/>
      <c r="E3591"/>
      <c r="F3591"/>
      <c r="G3591"/>
      <c r="H3591"/>
      <c r="I3591"/>
      <c r="J3591"/>
    </row>
    <row r="3592" spans="1:10">
      <c r="A3592"/>
      <c r="B3592"/>
      <c r="C3592"/>
      <c r="D3592" s="877"/>
      <c r="E3592"/>
      <c r="F3592"/>
      <c r="G3592"/>
      <c r="H3592"/>
      <c r="I3592"/>
      <c r="J3592"/>
    </row>
    <row r="3593" spans="1:10">
      <c r="A3593"/>
      <c r="B3593"/>
      <c r="C3593"/>
      <c r="D3593" s="877"/>
      <c r="E3593"/>
      <c r="F3593"/>
      <c r="G3593"/>
      <c r="H3593"/>
      <c r="I3593"/>
      <c r="J3593"/>
    </row>
    <row r="3594" spans="1:10">
      <c r="A3594"/>
      <c r="B3594"/>
      <c r="C3594"/>
      <c r="D3594" s="877"/>
      <c r="E3594"/>
      <c r="F3594"/>
      <c r="G3594"/>
      <c r="H3594"/>
      <c r="I3594"/>
      <c r="J3594"/>
    </row>
    <row r="3595" spans="1:10">
      <c r="A3595"/>
      <c r="B3595"/>
      <c r="C3595"/>
      <c r="D3595" s="877"/>
      <c r="E3595"/>
      <c r="F3595"/>
      <c r="G3595"/>
      <c r="H3595"/>
      <c r="I3595"/>
      <c r="J3595"/>
    </row>
    <row r="3596" spans="1:10">
      <c r="A3596"/>
      <c r="B3596"/>
      <c r="C3596"/>
      <c r="D3596" s="877"/>
      <c r="E3596"/>
      <c r="F3596"/>
      <c r="G3596"/>
      <c r="H3596"/>
      <c r="I3596"/>
      <c r="J3596"/>
    </row>
    <row r="3597" spans="1:10">
      <c r="A3597"/>
      <c r="B3597"/>
      <c r="C3597"/>
      <c r="D3597" s="877"/>
      <c r="E3597"/>
      <c r="F3597"/>
      <c r="G3597"/>
      <c r="H3597"/>
      <c r="I3597"/>
      <c r="J3597"/>
    </row>
    <row r="3598" spans="1:10">
      <c r="A3598"/>
      <c r="B3598"/>
      <c r="C3598"/>
      <c r="D3598" s="877"/>
      <c r="E3598"/>
      <c r="F3598"/>
      <c r="G3598"/>
      <c r="H3598"/>
      <c r="I3598"/>
      <c r="J3598"/>
    </row>
    <row r="3599" spans="1:10">
      <c r="A3599"/>
      <c r="B3599"/>
      <c r="C3599"/>
      <c r="D3599" s="877"/>
      <c r="E3599"/>
      <c r="F3599"/>
      <c r="G3599"/>
      <c r="H3599"/>
      <c r="I3599"/>
      <c r="J3599"/>
    </row>
    <row r="3600" spans="1:10">
      <c r="A3600"/>
      <c r="B3600"/>
      <c r="C3600"/>
      <c r="D3600" s="877"/>
      <c r="E3600"/>
      <c r="F3600"/>
      <c r="G3600"/>
      <c r="H3600"/>
      <c r="I3600"/>
      <c r="J3600"/>
    </row>
    <row r="3601" spans="1:10">
      <c r="A3601"/>
      <c r="B3601"/>
      <c r="C3601"/>
      <c r="D3601" s="877"/>
      <c r="E3601"/>
      <c r="F3601"/>
      <c r="G3601"/>
      <c r="H3601"/>
      <c r="I3601"/>
      <c r="J3601"/>
    </row>
    <row r="3602" spans="1:10">
      <c r="A3602"/>
      <c r="B3602"/>
      <c r="C3602"/>
      <c r="D3602" s="877"/>
      <c r="E3602"/>
      <c r="F3602"/>
      <c r="G3602"/>
      <c r="H3602"/>
      <c r="I3602"/>
      <c r="J3602"/>
    </row>
    <row r="3603" spans="1:10">
      <c r="A3603"/>
      <c r="B3603"/>
      <c r="C3603"/>
      <c r="D3603" s="877"/>
      <c r="E3603"/>
      <c r="F3603"/>
      <c r="G3603"/>
      <c r="H3603"/>
      <c r="I3603"/>
      <c r="J3603"/>
    </row>
    <row r="3604" spans="1:10">
      <c r="A3604"/>
      <c r="B3604"/>
      <c r="C3604"/>
      <c r="D3604" s="877"/>
      <c r="E3604"/>
      <c r="F3604"/>
      <c r="G3604"/>
      <c r="H3604"/>
      <c r="I3604"/>
      <c r="J3604"/>
    </row>
    <row r="3605" spans="1:10">
      <c r="A3605"/>
      <c r="B3605"/>
      <c r="C3605"/>
      <c r="D3605" s="877"/>
      <c r="E3605"/>
      <c r="F3605"/>
      <c r="G3605"/>
      <c r="H3605"/>
      <c r="I3605"/>
      <c r="J3605"/>
    </row>
    <row r="3606" spans="1:10">
      <c r="A3606"/>
      <c r="B3606"/>
      <c r="C3606"/>
      <c r="D3606" s="877"/>
      <c r="E3606"/>
      <c r="F3606"/>
      <c r="G3606"/>
      <c r="H3606"/>
      <c r="I3606"/>
      <c r="J3606"/>
    </row>
    <row r="3607" spans="1:10">
      <c r="A3607"/>
      <c r="B3607"/>
      <c r="C3607"/>
      <c r="D3607" s="877"/>
      <c r="E3607"/>
      <c r="F3607"/>
      <c r="G3607"/>
      <c r="H3607"/>
      <c r="I3607"/>
      <c r="J3607"/>
    </row>
    <row r="3608" spans="1:10">
      <c r="A3608"/>
      <c r="B3608"/>
      <c r="C3608"/>
      <c r="D3608" s="877"/>
      <c r="E3608"/>
      <c r="F3608"/>
      <c r="G3608"/>
      <c r="H3608"/>
      <c r="I3608"/>
      <c r="J3608"/>
    </row>
    <row r="3609" spans="1:10">
      <c r="A3609"/>
      <c r="B3609"/>
      <c r="C3609"/>
      <c r="D3609" s="877"/>
      <c r="E3609"/>
      <c r="F3609"/>
      <c r="G3609"/>
      <c r="H3609"/>
      <c r="I3609"/>
      <c r="J3609"/>
    </row>
    <row r="3610" spans="1:10">
      <c r="A3610"/>
      <c r="B3610"/>
      <c r="C3610"/>
      <c r="D3610" s="877"/>
      <c r="E3610"/>
      <c r="F3610"/>
      <c r="G3610"/>
      <c r="H3610"/>
      <c r="I3610"/>
      <c r="J3610"/>
    </row>
    <row r="3611" spans="1:10">
      <c r="A3611"/>
      <c r="B3611"/>
      <c r="C3611"/>
      <c r="D3611" s="877"/>
      <c r="E3611"/>
      <c r="F3611"/>
      <c r="G3611"/>
      <c r="H3611"/>
      <c r="I3611"/>
      <c r="J3611"/>
    </row>
    <row r="3612" spans="1:10">
      <c r="A3612"/>
      <c r="B3612"/>
      <c r="C3612"/>
      <c r="D3612" s="877"/>
      <c r="E3612"/>
      <c r="F3612"/>
      <c r="G3612"/>
      <c r="H3612"/>
      <c r="I3612"/>
      <c r="J3612"/>
    </row>
    <row r="3613" spans="1:10">
      <c r="A3613"/>
      <c r="B3613"/>
      <c r="C3613"/>
      <c r="D3613" s="877"/>
      <c r="E3613"/>
      <c r="F3613"/>
      <c r="G3613"/>
      <c r="H3613"/>
      <c r="I3613"/>
      <c r="J3613"/>
    </row>
    <row r="3614" spans="1:10">
      <c r="A3614"/>
      <c r="B3614"/>
      <c r="C3614"/>
      <c r="D3614" s="877"/>
      <c r="E3614"/>
      <c r="F3614"/>
      <c r="G3614"/>
      <c r="H3614"/>
      <c r="I3614"/>
      <c r="J3614"/>
    </row>
    <row r="3615" spans="1:10">
      <c r="A3615"/>
      <c r="B3615"/>
      <c r="C3615"/>
      <c r="D3615" s="877"/>
      <c r="E3615"/>
      <c r="F3615"/>
      <c r="G3615"/>
      <c r="H3615"/>
      <c r="I3615"/>
      <c r="J3615"/>
    </row>
    <row r="3616" spans="1:10">
      <c r="A3616"/>
      <c r="B3616"/>
      <c r="C3616"/>
      <c r="D3616" s="877"/>
      <c r="E3616"/>
      <c r="F3616"/>
      <c r="G3616"/>
      <c r="H3616"/>
      <c r="I3616"/>
      <c r="J3616"/>
    </row>
    <row r="3617" spans="1:10">
      <c r="A3617"/>
      <c r="B3617"/>
      <c r="C3617"/>
      <c r="D3617" s="877"/>
      <c r="E3617"/>
      <c r="F3617"/>
      <c r="G3617"/>
      <c r="H3617"/>
      <c r="I3617"/>
      <c r="J3617"/>
    </row>
    <row r="3618" spans="1:10">
      <c r="A3618"/>
      <c r="B3618"/>
      <c r="C3618"/>
      <c r="D3618" s="877"/>
      <c r="E3618"/>
      <c r="F3618"/>
      <c r="G3618"/>
      <c r="H3618"/>
      <c r="I3618"/>
      <c r="J3618"/>
    </row>
    <row r="3619" spans="1:10">
      <c r="A3619"/>
      <c r="B3619"/>
      <c r="C3619"/>
      <c r="D3619" s="877"/>
      <c r="E3619"/>
      <c r="F3619"/>
      <c r="G3619"/>
      <c r="H3619"/>
      <c r="I3619"/>
      <c r="J3619"/>
    </row>
    <row r="3620" spans="1:10">
      <c r="A3620"/>
      <c r="B3620"/>
      <c r="C3620"/>
      <c r="D3620" s="877"/>
      <c r="E3620"/>
      <c r="F3620"/>
      <c r="G3620"/>
      <c r="H3620"/>
      <c r="I3620"/>
      <c r="J3620"/>
    </row>
    <row r="3621" spans="1:10">
      <c r="A3621"/>
      <c r="B3621"/>
      <c r="C3621"/>
      <c r="D3621" s="877"/>
      <c r="E3621"/>
      <c r="F3621"/>
      <c r="G3621"/>
      <c r="H3621"/>
      <c r="I3621"/>
      <c r="J3621"/>
    </row>
    <row r="3622" spans="1:10">
      <c r="A3622"/>
      <c r="B3622"/>
      <c r="C3622"/>
      <c r="D3622" s="877"/>
      <c r="E3622"/>
      <c r="F3622"/>
      <c r="G3622"/>
      <c r="H3622"/>
      <c r="I3622"/>
      <c r="J3622"/>
    </row>
    <row r="3623" spans="1:10">
      <c r="A3623"/>
      <c r="B3623"/>
      <c r="C3623"/>
      <c r="D3623" s="877"/>
      <c r="E3623"/>
      <c r="F3623"/>
      <c r="G3623"/>
      <c r="H3623"/>
      <c r="I3623"/>
      <c r="J3623"/>
    </row>
    <row r="3624" spans="1:10">
      <c r="A3624"/>
      <c r="B3624"/>
      <c r="C3624"/>
      <c r="D3624" s="877"/>
      <c r="E3624"/>
      <c r="F3624"/>
      <c r="G3624"/>
      <c r="H3624"/>
      <c r="I3624"/>
      <c r="J3624"/>
    </row>
    <row r="3625" spans="1:10">
      <c r="A3625"/>
      <c r="B3625"/>
      <c r="C3625"/>
      <c r="D3625" s="877"/>
      <c r="E3625"/>
      <c r="F3625"/>
      <c r="G3625"/>
      <c r="H3625"/>
      <c r="I3625"/>
      <c r="J3625"/>
    </row>
    <row r="3626" spans="1:10">
      <c r="A3626"/>
      <c r="B3626"/>
      <c r="C3626"/>
      <c r="D3626" s="877"/>
      <c r="E3626"/>
      <c r="F3626"/>
      <c r="G3626"/>
      <c r="H3626"/>
      <c r="I3626"/>
      <c r="J3626"/>
    </row>
    <row r="3627" spans="1:10">
      <c r="A3627"/>
      <c r="B3627"/>
      <c r="C3627"/>
      <c r="D3627" s="877"/>
      <c r="E3627"/>
      <c r="F3627"/>
      <c r="G3627"/>
      <c r="H3627"/>
      <c r="I3627"/>
      <c r="J3627"/>
    </row>
    <row r="3628" spans="1:10">
      <c r="A3628"/>
      <c r="B3628"/>
      <c r="C3628"/>
      <c r="D3628" s="877"/>
      <c r="E3628"/>
      <c r="F3628"/>
      <c r="G3628"/>
      <c r="H3628"/>
      <c r="I3628"/>
      <c r="J3628"/>
    </row>
    <row r="3629" spans="1:10">
      <c r="A3629"/>
      <c r="B3629"/>
      <c r="C3629"/>
      <c r="D3629" s="877"/>
      <c r="E3629"/>
      <c r="F3629"/>
      <c r="G3629"/>
      <c r="H3629"/>
      <c r="I3629"/>
      <c r="J3629"/>
    </row>
    <row r="3630" spans="1:10">
      <c r="A3630"/>
      <c r="B3630"/>
      <c r="C3630"/>
      <c r="D3630" s="877"/>
      <c r="E3630"/>
      <c r="F3630"/>
      <c r="G3630"/>
      <c r="H3630"/>
      <c r="I3630"/>
      <c r="J3630"/>
    </row>
    <row r="3631" spans="1:10">
      <c r="A3631"/>
      <c r="B3631"/>
      <c r="C3631"/>
      <c r="D3631" s="877"/>
      <c r="E3631"/>
      <c r="F3631"/>
      <c r="G3631"/>
      <c r="H3631"/>
      <c r="I3631"/>
      <c r="J3631"/>
    </row>
    <row r="3632" spans="1:10">
      <c r="A3632"/>
      <c r="B3632"/>
      <c r="C3632"/>
      <c r="D3632" s="877"/>
      <c r="E3632"/>
      <c r="F3632"/>
      <c r="G3632"/>
      <c r="H3632"/>
      <c r="I3632"/>
      <c r="J3632"/>
    </row>
    <row r="3633" spans="1:10">
      <c r="A3633"/>
      <c r="B3633"/>
      <c r="C3633"/>
      <c r="D3633" s="877"/>
      <c r="E3633"/>
      <c r="F3633"/>
      <c r="G3633"/>
      <c r="H3633"/>
      <c r="I3633"/>
      <c r="J3633"/>
    </row>
    <row r="3634" spans="1:10">
      <c r="A3634"/>
      <c r="B3634"/>
      <c r="C3634"/>
      <c r="D3634" s="877"/>
      <c r="E3634"/>
      <c r="F3634"/>
      <c r="G3634"/>
      <c r="H3634"/>
      <c r="I3634"/>
      <c r="J3634"/>
    </row>
    <row r="3635" spans="1:10">
      <c r="A3635"/>
      <c r="B3635"/>
      <c r="C3635"/>
      <c r="D3635" s="877"/>
      <c r="E3635"/>
      <c r="F3635"/>
      <c r="G3635"/>
      <c r="H3635"/>
      <c r="I3635"/>
      <c r="J3635"/>
    </row>
    <row r="3636" spans="1:10">
      <c r="A3636"/>
      <c r="B3636"/>
      <c r="C3636"/>
      <c r="D3636" s="877"/>
      <c r="E3636"/>
      <c r="F3636"/>
      <c r="G3636"/>
      <c r="H3636"/>
      <c r="I3636"/>
      <c r="J3636"/>
    </row>
    <row r="3637" spans="1:10">
      <c r="A3637"/>
      <c r="B3637"/>
      <c r="C3637"/>
      <c r="D3637" s="877"/>
      <c r="E3637"/>
      <c r="F3637"/>
      <c r="G3637"/>
      <c r="H3637"/>
      <c r="I3637"/>
      <c r="J3637"/>
    </row>
    <row r="3638" spans="1:10">
      <c r="A3638"/>
      <c r="B3638"/>
      <c r="C3638"/>
      <c r="D3638" s="877"/>
      <c r="E3638"/>
      <c r="F3638"/>
      <c r="G3638"/>
      <c r="H3638"/>
      <c r="I3638"/>
      <c r="J3638"/>
    </row>
    <row r="3639" spans="1:10">
      <c r="A3639"/>
      <c r="B3639"/>
      <c r="C3639"/>
      <c r="D3639" s="877"/>
      <c r="E3639"/>
      <c r="F3639"/>
      <c r="G3639"/>
      <c r="H3639"/>
      <c r="I3639"/>
      <c r="J3639"/>
    </row>
    <row r="3640" spans="1:10">
      <c r="A3640"/>
      <c r="B3640"/>
      <c r="C3640"/>
      <c r="D3640" s="877"/>
      <c r="E3640"/>
      <c r="F3640"/>
      <c r="G3640"/>
      <c r="H3640"/>
      <c r="I3640"/>
      <c r="J3640"/>
    </row>
    <row r="3641" spans="1:10">
      <c r="A3641"/>
      <c r="B3641"/>
      <c r="C3641"/>
      <c r="D3641" s="877"/>
      <c r="E3641"/>
      <c r="F3641"/>
      <c r="G3641"/>
      <c r="H3641"/>
      <c r="I3641"/>
      <c r="J3641"/>
    </row>
    <row r="3642" spans="1:10">
      <c r="A3642"/>
      <c r="B3642"/>
      <c r="C3642"/>
      <c r="D3642" s="877"/>
      <c r="E3642"/>
      <c r="F3642"/>
      <c r="G3642"/>
      <c r="H3642"/>
      <c r="I3642"/>
      <c r="J3642"/>
    </row>
    <row r="3643" spans="1:10">
      <c r="A3643"/>
      <c r="B3643"/>
      <c r="C3643"/>
      <c r="D3643" s="877"/>
      <c r="E3643"/>
      <c r="F3643"/>
      <c r="G3643"/>
      <c r="H3643"/>
      <c r="I3643"/>
      <c r="J3643"/>
    </row>
    <row r="3644" spans="1:10">
      <c r="A3644"/>
      <c r="B3644"/>
      <c r="C3644"/>
      <c r="D3644" s="877"/>
      <c r="E3644"/>
      <c r="F3644"/>
      <c r="G3644"/>
      <c r="H3644"/>
      <c r="I3644"/>
      <c r="J3644"/>
    </row>
    <row r="3645" spans="1:10">
      <c r="A3645"/>
      <c r="B3645"/>
      <c r="C3645"/>
      <c r="D3645" s="877"/>
      <c r="E3645"/>
      <c r="F3645"/>
      <c r="G3645"/>
      <c r="H3645"/>
      <c r="I3645"/>
      <c r="J3645"/>
    </row>
    <row r="3646" spans="1:10">
      <c r="A3646"/>
      <c r="B3646"/>
      <c r="C3646"/>
      <c r="D3646" s="877"/>
      <c r="E3646"/>
      <c r="F3646"/>
      <c r="G3646"/>
      <c r="H3646"/>
      <c r="I3646"/>
      <c r="J3646"/>
    </row>
    <row r="3647" spans="1:10">
      <c r="A3647"/>
      <c r="B3647"/>
      <c r="C3647"/>
      <c r="D3647" s="877"/>
      <c r="E3647"/>
      <c r="F3647"/>
      <c r="G3647"/>
      <c r="H3647"/>
      <c r="I3647"/>
      <c r="J3647"/>
    </row>
    <row r="3648" spans="1:10">
      <c r="A3648"/>
      <c r="B3648"/>
      <c r="C3648"/>
      <c r="D3648" s="877"/>
      <c r="E3648"/>
      <c r="F3648"/>
      <c r="G3648"/>
      <c r="H3648"/>
      <c r="I3648"/>
      <c r="J3648"/>
    </row>
    <row r="3649" spans="1:10">
      <c r="A3649"/>
      <c r="B3649"/>
      <c r="C3649"/>
      <c r="D3649" s="877"/>
      <c r="E3649"/>
      <c r="F3649"/>
      <c r="G3649"/>
      <c r="H3649"/>
      <c r="I3649"/>
      <c r="J3649"/>
    </row>
    <row r="3650" spans="1:10">
      <c r="A3650"/>
      <c r="B3650"/>
      <c r="C3650"/>
      <c r="D3650" s="877"/>
      <c r="E3650"/>
      <c r="F3650"/>
      <c r="G3650"/>
      <c r="H3650"/>
      <c r="I3650"/>
      <c r="J3650"/>
    </row>
    <row r="3651" spans="1:10">
      <c r="A3651"/>
      <c r="B3651"/>
      <c r="C3651"/>
      <c r="D3651" s="877"/>
      <c r="E3651"/>
      <c r="F3651"/>
      <c r="G3651"/>
      <c r="H3651"/>
      <c r="I3651"/>
      <c r="J3651"/>
    </row>
    <row r="3652" spans="1:10">
      <c r="A3652"/>
      <c r="B3652"/>
      <c r="C3652"/>
      <c r="D3652" s="877"/>
      <c r="E3652"/>
      <c r="F3652"/>
      <c r="G3652"/>
      <c r="H3652"/>
      <c r="I3652"/>
      <c r="J3652"/>
    </row>
    <row r="3653" spans="1:10">
      <c r="A3653"/>
      <c r="B3653"/>
      <c r="C3653"/>
      <c r="D3653" s="877"/>
      <c r="E3653"/>
      <c r="F3653"/>
      <c r="G3653"/>
      <c r="H3653"/>
      <c r="I3653"/>
      <c r="J3653"/>
    </row>
    <row r="3654" spans="1:10">
      <c r="A3654"/>
      <c r="B3654"/>
      <c r="C3654"/>
      <c r="D3654" s="877"/>
      <c r="E3654"/>
      <c r="F3654"/>
      <c r="G3654"/>
      <c r="H3654"/>
      <c r="I3654"/>
      <c r="J3654"/>
    </row>
    <row r="3655" spans="1:10">
      <c r="A3655"/>
      <c r="B3655"/>
      <c r="C3655"/>
      <c r="D3655" s="877"/>
      <c r="E3655"/>
      <c r="F3655"/>
      <c r="G3655"/>
      <c r="H3655"/>
      <c r="I3655"/>
      <c r="J3655"/>
    </row>
    <row r="3656" spans="1:10">
      <c r="A3656"/>
      <c r="B3656"/>
      <c r="C3656"/>
      <c r="D3656" s="877"/>
      <c r="E3656"/>
      <c r="F3656"/>
      <c r="G3656"/>
      <c r="H3656"/>
      <c r="I3656"/>
      <c r="J3656"/>
    </row>
    <row r="3657" spans="1:10">
      <c r="A3657"/>
      <c r="B3657"/>
      <c r="C3657"/>
      <c r="D3657" s="877"/>
      <c r="E3657"/>
      <c r="F3657"/>
      <c r="G3657"/>
      <c r="H3657"/>
      <c r="I3657"/>
      <c r="J3657"/>
    </row>
    <row r="3658" spans="1:10">
      <c r="A3658"/>
      <c r="B3658"/>
      <c r="C3658"/>
      <c r="D3658" s="877"/>
      <c r="E3658"/>
      <c r="F3658"/>
      <c r="G3658"/>
      <c r="H3658"/>
      <c r="I3658"/>
      <c r="J3658"/>
    </row>
    <row r="3659" spans="1:10">
      <c r="A3659"/>
      <c r="B3659"/>
      <c r="C3659"/>
      <c r="D3659" s="877"/>
      <c r="E3659"/>
      <c r="F3659"/>
      <c r="G3659"/>
      <c r="H3659"/>
      <c r="I3659"/>
      <c r="J3659"/>
    </row>
    <row r="3660" spans="1:10">
      <c r="A3660"/>
      <c r="B3660"/>
      <c r="C3660"/>
      <c r="D3660" s="877"/>
      <c r="E3660"/>
      <c r="F3660"/>
      <c r="G3660"/>
      <c r="H3660"/>
      <c r="I3660"/>
      <c r="J3660"/>
    </row>
    <row r="3661" spans="1:10">
      <c r="A3661"/>
      <c r="B3661"/>
      <c r="C3661"/>
      <c r="D3661" s="877"/>
      <c r="E3661"/>
      <c r="F3661"/>
      <c r="G3661"/>
      <c r="H3661"/>
      <c r="I3661"/>
      <c r="J3661"/>
    </row>
    <row r="3662" spans="1:10">
      <c r="A3662"/>
      <c r="B3662"/>
      <c r="C3662"/>
      <c r="D3662" s="877"/>
      <c r="E3662"/>
      <c r="F3662"/>
      <c r="G3662"/>
      <c r="H3662"/>
      <c r="I3662"/>
      <c r="J3662"/>
    </row>
    <row r="3663" spans="1:10">
      <c r="A3663"/>
      <c r="B3663"/>
      <c r="C3663"/>
      <c r="D3663" s="877"/>
      <c r="E3663"/>
      <c r="F3663"/>
      <c r="G3663"/>
      <c r="H3663"/>
      <c r="I3663"/>
      <c r="J3663"/>
    </row>
    <row r="3664" spans="1:10">
      <c r="A3664"/>
      <c r="B3664"/>
      <c r="C3664"/>
      <c r="D3664" s="877"/>
      <c r="E3664"/>
      <c r="F3664"/>
      <c r="G3664"/>
      <c r="H3664"/>
      <c r="I3664"/>
      <c r="J3664"/>
    </row>
    <row r="3665" spans="1:10">
      <c r="A3665"/>
      <c r="B3665"/>
      <c r="C3665"/>
      <c r="D3665" s="877"/>
      <c r="E3665"/>
      <c r="F3665"/>
      <c r="G3665"/>
      <c r="H3665"/>
      <c r="I3665"/>
      <c r="J3665"/>
    </row>
    <row r="3666" spans="1:10">
      <c r="A3666"/>
      <c r="B3666"/>
      <c r="C3666"/>
      <c r="D3666" s="877"/>
      <c r="E3666"/>
      <c r="F3666"/>
      <c r="G3666"/>
      <c r="H3666"/>
      <c r="I3666"/>
      <c r="J3666"/>
    </row>
    <row r="3667" spans="1:10">
      <c r="A3667"/>
      <c r="B3667"/>
      <c r="C3667"/>
      <c r="D3667" s="877"/>
      <c r="E3667"/>
      <c r="F3667"/>
      <c r="G3667"/>
      <c r="H3667"/>
      <c r="I3667"/>
      <c r="J3667"/>
    </row>
    <row r="3668" spans="1:10">
      <c r="A3668"/>
      <c r="B3668"/>
      <c r="C3668"/>
      <c r="D3668" s="877"/>
      <c r="E3668"/>
      <c r="F3668"/>
      <c r="G3668"/>
      <c r="H3668"/>
      <c r="I3668"/>
      <c r="J3668"/>
    </row>
    <row r="3669" spans="1:10">
      <c r="A3669"/>
      <c r="B3669"/>
      <c r="C3669"/>
      <c r="D3669" s="877"/>
      <c r="E3669"/>
      <c r="F3669"/>
      <c r="G3669"/>
      <c r="H3669"/>
      <c r="I3669"/>
      <c r="J3669"/>
    </row>
    <row r="3670" spans="1:10">
      <c r="A3670"/>
      <c r="B3670"/>
      <c r="C3670"/>
      <c r="D3670" s="877"/>
      <c r="E3670"/>
      <c r="F3670"/>
      <c r="G3670"/>
      <c r="H3670"/>
      <c r="I3670"/>
      <c r="J3670"/>
    </row>
    <row r="3671" spans="1:10">
      <c r="A3671"/>
      <c r="B3671"/>
      <c r="C3671"/>
      <c r="D3671" s="877"/>
      <c r="E3671"/>
      <c r="F3671"/>
      <c r="G3671"/>
      <c r="H3671"/>
      <c r="I3671"/>
      <c r="J3671"/>
    </row>
    <row r="3672" spans="1:10">
      <c r="A3672"/>
      <c r="B3672"/>
      <c r="C3672"/>
      <c r="D3672" s="877"/>
      <c r="E3672"/>
      <c r="F3672"/>
      <c r="G3672"/>
      <c r="H3672"/>
      <c r="I3672"/>
      <c r="J3672"/>
    </row>
    <row r="3673" spans="1:10">
      <c r="A3673"/>
      <c r="B3673"/>
      <c r="C3673"/>
      <c r="D3673" s="877"/>
      <c r="E3673"/>
      <c r="F3673"/>
      <c r="G3673"/>
      <c r="H3673"/>
      <c r="I3673"/>
      <c r="J3673"/>
    </row>
    <row r="3674" spans="1:10">
      <c r="A3674"/>
      <c r="B3674"/>
      <c r="C3674"/>
      <c r="D3674" s="877"/>
      <c r="E3674"/>
      <c r="F3674"/>
      <c r="G3674"/>
      <c r="H3674"/>
      <c r="I3674"/>
      <c r="J3674"/>
    </row>
    <row r="3675" spans="1:10">
      <c r="A3675"/>
      <c r="B3675"/>
      <c r="C3675"/>
      <c r="D3675" s="877"/>
      <c r="E3675"/>
      <c r="F3675"/>
      <c r="G3675"/>
      <c r="H3675"/>
      <c r="I3675"/>
      <c r="J3675"/>
    </row>
    <row r="3676" spans="1:10">
      <c r="A3676"/>
      <c r="B3676"/>
      <c r="C3676"/>
      <c r="D3676" s="877"/>
      <c r="E3676"/>
      <c r="F3676"/>
      <c r="G3676"/>
      <c r="H3676"/>
      <c r="I3676"/>
      <c r="J3676"/>
    </row>
    <row r="3677" spans="1:10">
      <c r="A3677"/>
      <c r="B3677"/>
      <c r="C3677"/>
      <c r="D3677" s="877"/>
      <c r="E3677"/>
      <c r="F3677"/>
      <c r="G3677"/>
      <c r="H3677"/>
      <c r="I3677"/>
      <c r="J3677"/>
    </row>
    <row r="3678" spans="1:10">
      <c r="A3678"/>
      <c r="B3678"/>
      <c r="C3678"/>
      <c r="D3678" s="877"/>
      <c r="E3678"/>
      <c r="F3678"/>
      <c r="G3678"/>
      <c r="H3678"/>
      <c r="I3678"/>
      <c r="J3678"/>
    </row>
    <row r="3679" spans="1:10">
      <c r="A3679"/>
      <c r="B3679"/>
      <c r="C3679"/>
      <c r="D3679" s="877"/>
      <c r="E3679"/>
      <c r="F3679"/>
      <c r="G3679"/>
      <c r="H3679"/>
      <c r="I3679"/>
      <c r="J3679"/>
    </row>
    <row r="3680" spans="1:10">
      <c r="A3680"/>
      <c r="B3680"/>
      <c r="C3680"/>
      <c r="D3680" s="877"/>
      <c r="E3680"/>
      <c r="F3680"/>
      <c r="G3680"/>
      <c r="H3680"/>
      <c r="I3680"/>
      <c r="J3680"/>
    </row>
    <row r="3681" spans="1:10">
      <c r="A3681"/>
      <c r="B3681"/>
      <c r="C3681"/>
      <c r="D3681" s="877"/>
      <c r="E3681"/>
      <c r="F3681"/>
      <c r="G3681"/>
      <c r="H3681"/>
      <c r="I3681"/>
      <c r="J3681"/>
    </row>
    <row r="3682" spans="1:10">
      <c r="A3682"/>
      <c r="B3682"/>
      <c r="C3682"/>
      <c r="D3682" s="877"/>
      <c r="E3682"/>
      <c r="F3682"/>
      <c r="G3682"/>
      <c r="H3682"/>
      <c r="I3682"/>
      <c r="J3682"/>
    </row>
    <row r="3683" spans="1:10">
      <c r="A3683"/>
      <c r="B3683"/>
      <c r="C3683"/>
      <c r="D3683" s="877"/>
      <c r="E3683"/>
      <c r="F3683"/>
      <c r="G3683"/>
      <c r="H3683"/>
      <c r="I3683"/>
      <c r="J3683"/>
    </row>
    <row r="3684" spans="1:10">
      <c r="A3684"/>
      <c r="B3684"/>
      <c r="C3684"/>
      <c r="D3684" s="877"/>
      <c r="E3684"/>
      <c r="F3684"/>
      <c r="G3684"/>
      <c r="H3684"/>
      <c r="I3684"/>
      <c r="J3684"/>
    </row>
    <row r="3685" spans="1:10">
      <c r="A3685"/>
      <c r="B3685"/>
      <c r="C3685"/>
      <c r="D3685" s="877"/>
      <c r="E3685"/>
      <c r="F3685"/>
      <c r="G3685"/>
      <c r="H3685"/>
      <c r="I3685"/>
      <c r="J3685"/>
    </row>
    <row r="3686" spans="1:10">
      <c r="A3686"/>
      <c r="B3686"/>
      <c r="C3686"/>
      <c r="D3686" s="877"/>
      <c r="E3686"/>
      <c r="F3686"/>
      <c r="G3686"/>
      <c r="H3686"/>
      <c r="I3686"/>
      <c r="J3686"/>
    </row>
    <row r="3687" spans="1:10">
      <c r="A3687"/>
      <c r="B3687"/>
      <c r="C3687"/>
      <c r="D3687" s="877"/>
      <c r="E3687"/>
      <c r="F3687"/>
      <c r="G3687"/>
      <c r="H3687"/>
      <c r="I3687"/>
      <c r="J3687"/>
    </row>
    <row r="3688" spans="1:10">
      <c r="A3688"/>
      <c r="B3688"/>
      <c r="C3688"/>
      <c r="D3688" s="877"/>
      <c r="E3688"/>
      <c r="F3688"/>
      <c r="G3688"/>
      <c r="H3688"/>
      <c r="I3688"/>
      <c r="J3688"/>
    </row>
    <row r="3689" spans="1:10">
      <c r="A3689"/>
      <c r="B3689"/>
      <c r="C3689"/>
      <c r="D3689" s="877"/>
      <c r="E3689"/>
      <c r="F3689"/>
      <c r="G3689"/>
      <c r="H3689"/>
      <c r="I3689"/>
      <c r="J3689"/>
    </row>
    <row r="3690" spans="1:10">
      <c r="A3690"/>
      <c r="B3690"/>
      <c r="C3690"/>
      <c r="D3690" s="877"/>
      <c r="E3690"/>
      <c r="F3690"/>
      <c r="G3690"/>
      <c r="H3690"/>
      <c r="I3690"/>
      <c r="J3690"/>
    </row>
    <row r="3691" spans="1:10">
      <c r="A3691"/>
      <c r="B3691"/>
      <c r="C3691"/>
      <c r="D3691" s="877"/>
      <c r="E3691"/>
      <c r="F3691"/>
      <c r="G3691"/>
      <c r="H3691"/>
      <c r="I3691"/>
      <c r="J3691"/>
    </row>
    <row r="3692" spans="1:10">
      <c r="A3692"/>
      <c r="B3692"/>
      <c r="C3692"/>
      <c r="D3692" s="877"/>
      <c r="E3692"/>
      <c r="F3692"/>
      <c r="G3692"/>
      <c r="H3692"/>
      <c r="I3692"/>
      <c r="J3692"/>
    </row>
    <row r="3693" spans="1:10">
      <c r="A3693"/>
      <c r="B3693"/>
      <c r="C3693"/>
      <c r="D3693" s="877"/>
      <c r="E3693"/>
      <c r="F3693"/>
      <c r="G3693"/>
      <c r="H3693"/>
      <c r="I3693"/>
      <c r="J3693"/>
    </row>
    <row r="3694" spans="1:10">
      <c r="A3694"/>
      <c r="B3694"/>
      <c r="C3694"/>
      <c r="D3694" s="877"/>
      <c r="E3694"/>
      <c r="F3694"/>
      <c r="G3694"/>
      <c r="H3694"/>
      <c r="I3694"/>
      <c r="J3694"/>
    </row>
    <row r="3695" spans="1:10">
      <c r="A3695"/>
      <c r="B3695"/>
      <c r="C3695"/>
      <c r="D3695" s="877"/>
      <c r="E3695"/>
      <c r="F3695"/>
      <c r="G3695"/>
      <c r="H3695"/>
      <c r="I3695"/>
      <c r="J3695"/>
    </row>
    <row r="3696" spans="1:10">
      <c r="A3696"/>
      <c r="B3696"/>
      <c r="C3696"/>
      <c r="D3696" s="877"/>
      <c r="E3696"/>
      <c r="F3696"/>
      <c r="G3696"/>
      <c r="H3696"/>
      <c r="I3696"/>
      <c r="J3696"/>
    </row>
    <row r="3697" spans="1:10">
      <c r="A3697"/>
      <c r="B3697"/>
      <c r="C3697"/>
      <c r="D3697" s="877"/>
      <c r="E3697"/>
      <c r="F3697"/>
      <c r="G3697"/>
      <c r="H3697"/>
      <c r="I3697"/>
      <c r="J3697"/>
    </row>
    <row r="3698" spans="1:10">
      <c r="A3698"/>
      <c r="B3698"/>
      <c r="C3698"/>
      <c r="D3698" s="877"/>
      <c r="E3698"/>
      <c r="F3698"/>
      <c r="G3698"/>
      <c r="H3698"/>
      <c r="I3698"/>
      <c r="J3698"/>
    </row>
    <row r="3699" spans="1:10">
      <c r="A3699"/>
      <c r="B3699"/>
      <c r="C3699"/>
      <c r="D3699" s="877"/>
      <c r="E3699"/>
      <c r="F3699"/>
      <c r="G3699"/>
      <c r="H3699"/>
      <c r="I3699"/>
      <c r="J3699"/>
    </row>
    <row r="3700" spans="1:10">
      <c r="A3700"/>
      <c r="B3700"/>
      <c r="C3700"/>
      <c r="D3700" s="877"/>
      <c r="E3700"/>
      <c r="F3700"/>
      <c r="G3700"/>
      <c r="H3700"/>
      <c r="I3700"/>
      <c r="J3700"/>
    </row>
    <row r="3701" spans="1:10">
      <c r="A3701"/>
      <c r="B3701"/>
      <c r="C3701"/>
      <c r="D3701" s="877"/>
      <c r="E3701"/>
      <c r="F3701"/>
      <c r="G3701"/>
      <c r="H3701"/>
      <c r="I3701"/>
      <c r="J3701"/>
    </row>
    <row r="3702" spans="1:10">
      <c r="A3702"/>
      <c r="B3702"/>
      <c r="C3702"/>
      <c r="D3702" s="877"/>
      <c r="E3702"/>
      <c r="F3702"/>
      <c r="G3702"/>
      <c r="H3702"/>
      <c r="I3702"/>
      <c r="J3702"/>
    </row>
    <row r="3703" spans="1:10">
      <c r="A3703"/>
      <c r="B3703"/>
      <c r="C3703"/>
      <c r="D3703" s="877"/>
      <c r="E3703"/>
      <c r="F3703"/>
      <c r="G3703"/>
      <c r="H3703"/>
      <c r="I3703"/>
      <c r="J3703"/>
    </row>
    <row r="3704" spans="1:10">
      <c r="A3704"/>
      <c r="B3704"/>
      <c r="C3704"/>
      <c r="D3704" s="877"/>
      <c r="E3704"/>
      <c r="F3704"/>
      <c r="G3704"/>
      <c r="H3704"/>
      <c r="I3704"/>
      <c r="J3704"/>
    </row>
    <row r="3705" spans="1:10">
      <c r="A3705"/>
      <c r="B3705"/>
      <c r="C3705"/>
      <c r="D3705" s="877"/>
      <c r="E3705"/>
      <c r="F3705"/>
      <c r="G3705"/>
      <c r="H3705"/>
      <c r="I3705"/>
      <c r="J3705"/>
    </row>
    <row r="3706" spans="1:10">
      <c r="A3706"/>
      <c r="B3706"/>
      <c r="C3706"/>
      <c r="D3706" s="877"/>
      <c r="E3706"/>
      <c r="F3706"/>
      <c r="G3706"/>
      <c r="H3706"/>
      <c r="I3706"/>
      <c r="J3706"/>
    </row>
    <row r="3707" spans="1:10">
      <c r="A3707"/>
      <c r="B3707"/>
      <c r="C3707"/>
      <c r="D3707" s="877"/>
      <c r="E3707"/>
      <c r="F3707"/>
      <c r="G3707"/>
      <c r="H3707"/>
      <c r="I3707"/>
      <c r="J3707"/>
    </row>
    <row r="3708" spans="1:10">
      <c r="A3708"/>
      <c r="B3708"/>
      <c r="C3708"/>
      <c r="D3708" s="877"/>
      <c r="E3708"/>
      <c r="F3708"/>
      <c r="G3708"/>
      <c r="H3708"/>
      <c r="I3708"/>
      <c r="J3708"/>
    </row>
    <row r="3709" spans="1:10">
      <c r="A3709"/>
      <c r="B3709"/>
      <c r="C3709"/>
      <c r="D3709" s="877"/>
      <c r="E3709"/>
      <c r="F3709"/>
      <c r="G3709"/>
      <c r="H3709"/>
      <c r="I3709"/>
      <c r="J3709"/>
    </row>
    <row r="3710" spans="1:10">
      <c r="A3710"/>
      <c r="B3710"/>
      <c r="C3710"/>
      <c r="D3710" s="877"/>
      <c r="E3710"/>
      <c r="F3710"/>
      <c r="G3710"/>
      <c r="H3710"/>
      <c r="I3710"/>
      <c r="J3710"/>
    </row>
    <row r="3711" spans="1:10">
      <c r="A3711"/>
      <c r="B3711"/>
      <c r="C3711"/>
      <c r="D3711" s="877"/>
      <c r="E3711"/>
      <c r="F3711"/>
      <c r="G3711"/>
      <c r="H3711"/>
      <c r="I3711"/>
      <c r="J3711"/>
    </row>
    <row r="3712" spans="1:10">
      <c r="A3712"/>
      <c r="B3712"/>
      <c r="C3712"/>
      <c r="D3712" s="877"/>
      <c r="E3712"/>
      <c r="F3712"/>
      <c r="G3712"/>
      <c r="H3712"/>
      <c r="I3712"/>
      <c r="J3712"/>
    </row>
    <row r="3713" spans="1:10">
      <c r="A3713"/>
      <c r="B3713"/>
      <c r="C3713"/>
      <c r="D3713" s="877"/>
      <c r="E3713"/>
      <c r="F3713"/>
      <c r="G3713"/>
      <c r="H3713"/>
      <c r="I3713"/>
      <c r="J3713"/>
    </row>
    <row r="3714" spans="1:10">
      <c r="A3714"/>
      <c r="B3714"/>
      <c r="C3714"/>
      <c r="D3714" s="877"/>
      <c r="E3714"/>
      <c r="F3714"/>
      <c r="G3714"/>
      <c r="H3714"/>
      <c r="I3714"/>
      <c r="J3714"/>
    </row>
    <row r="3715" spans="1:10">
      <c r="A3715"/>
      <c r="B3715"/>
      <c r="C3715"/>
      <c r="D3715" s="877"/>
      <c r="E3715"/>
      <c r="F3715"/>
      <c r="G3715"/>
      <c r="H3715"/>
      <c r="I3715"/>
      <c r="J3715"/>
    </row>
    <row r="3716" spans="1:10">
      <c r="A3716"/>
      <c r="B3716"/>
      <c r="C3716"/>
      <c r="D3716" s="877"/>
      <c r="E3716"/>
      <c r="F3716"/>
      <c r="G3716"/>
      <c r="H3716"/>
      <c r="I3716"/>
      <c r="J3716"/>
    </row>
    <row r="3717" spans="1:10">
      <c r="A3717"/>
      <c r="B3717"/>
      <c r="C3717"/>
      <c r="D3717" s="877"/>
      <c r="E3717"/>
      <c r="F3717"/>
      <c r="G3717"/>
      <c r="H3717"/>
      <c r="I3717"/>
      <c r="J3717"/>
    </row>
    <row r="3718" spans="1:10">
      <c r="A3718"/>
      <c r="B3718"/>
      <c r="C3718"/>
      <c r="D3718" s="877"/>
      <c r="E3718"/>
      <c r="F3718"/>
      <c r="G3718"/>
      <c r="H3718"/>
      <c r="I3718"/>
      <c r="J3718"/>
    </row>
    <row r="3719" spans="1:10">
      <c r="A3719"/>
      <c r="B3719"/>
      <c r="C3719"/>
      <c r="D3719" s="877"/>
      <c r="E3719"/>
      <c r="F3719"/>
      <c r="G3719"/>
      <c r="H3719"/>
      <c r="I3719"/>
      <c r="J3719"/>
    </row>
    <row r="3720" spans="1:10">
      <c r="A3720"/>
      <c r="B3720"/>
      <c r="C3720"/>
      <c r="D3720" s="877"/>
      <c r="E3720"/>
      <c r="F3720"/>
      <c r="G3720"/>
      <c r="H3720"/>
      <c r="I3720"/>
      <c r="J3720"/>
    </row>
    <row r="3721" spans="1:10">
      <c r="A3721"/>
      <c r="B3721"/>
      <c r="C3721"/>
      <c r="D3721" s="877"/>
      <c r="E3721"/>
      <c r="F3721"/>
      <c r="G3721"/>
      <c r="H3721"/>
      <c r="I3721"/>
      <c r="J3721"/>
    </row>
    <row r="3722" spans="1:10">
      <c r="A3722"/>
      <c r="B3722"/>
      <c r="C3722"/>
      <c r="D3722" s="877"/>
      <c r="E3722"/>
      <c r="F3722"/>
      <c r="G3722"/>
      <c r="H3722"/>
      <c r="I3722"/>
      <c r="J3722"/>
    </row>
    <row r="3723" spans="1:10">
      <c r="A3723"/>
      <c r="B3723"/>
      <c r="C3723"/>
      <c r="D3723" s="877"/>
      <c r="E3723"/>
      <c r="F3723"/>
      <c r="G3723"/>
      <c r="H3723"/>
      <c r="I3723"/>
      <c r="J3723"/>
    </row>
    <row r="3724" spans="1:10">
      <c r="A3724"/>
      <c r="B3724"/>
      <c r="C3724"/>
      <c r="D3724" s="877"/>
      <c r="E3724"/>
      <c r="F3724"/>
      <c r="G3724"/>
      <c r="H3724"/>
      <c r="I3724"/>
      <c r="J3724"/>
    </row>
    <row r="3725" spans="1:10">
      <c r="A3725"/>
      <c r="B3725"/>
      <c r="C3725"/>
      <c r="D3725" s="877"/>
      <c r="E3725"/>
      <c r="F3725"/>
      <c r="G3725"/>
      <c r="H3725"/>
      <c r="I3725"/>
      <c r="J3725"/>
    </row>
    <row r="3726" spans="1:10">
      <c r="A3726"/>
      <c r="B3726"/>
      <c r="C3726"/>
      <c r="D3726" s="877"/>
      <c r="E3726"/>
      <c r="F3726"/>
      <c r="G3726"/>
      <c r="H3726"/>
      <c r="I3726"/>
      <c r="J3726"/>
    </row>
    <row r="3727" spans="1:10">
      <c r="A3727"/>
      <c r="B3727"/>
      <c r="C3727"/>
      <c r="D3727" s="877"/>
      <c r="E3727"/>
      <c r="F3727"/>
      <c r="G3727"/>
      <c r="H3727"/>
      <c r="I3727"/>
      <c r="J3727"/>
    </row>
    <row r="3728" spans="1:10">
      <c r="A3728"/>
      <c r="B3728"/>
      <c r="C3728"/>
      <c r="D3728" s="877"/>
      <c r="E3728"/>
      <c r="F3728"/>
      <c r="G3728"/>
      <c r="H3728"/>
      <c r="I3728"/>
      <c r="J3728"/>
    </row>
    <row r="3729" spans="1:10">
      <c r="A3729"/>
      <c r="B3729"/>
      <c r="C3729"/>
      <c r="D3729" s="877"/>
      <c r="E3729"/>
      <c r="F3729"/>
      <c r="G3729"/>
      <c r="H3729"/>
      <c r="I3729"/>
      <c r="J3729"/>
    </row>
    <row r="3730" spans="1:10">
      <c r="A3730"/>
      <c r="B3730"/>
      <c r="C3730"/>
      <c r="D3730" s="877"/>
      <c r="E3730"/>
      <c r="F3730"/>
      <c r="G3730"/>
      <c r="H3730"/>
      <c r="I3730"/>
      <c r="J3730"/>
    </row>
    <row r="3731" spans="1:10">
      <c r="A3731"/>
      <c r="B3731"/>
      <c r="C3731"/>
      <c r="D3731" s="877"/>
      <c r="E3731"/>
      <c r="F3731"/>
      <c r="G3731"/>
      <c r="H3731"/>
      <c r="I3731"/>
      <c r="J3731"/>
    </row>
    <row r="3732" spans="1:10">
      <c r="A3732"/>
      <c r="B3732"/>
      <c r="C3732"/>
      <c r="D3732" s="877"/>
      <c r="E3732"/>
      <c r="F3732"/>
      <c r="G3732"/>
      <c r="H3732"/>
      <c r="I3732"/>
      <c r="J3732"/>
    </row>
    <row r="3733" spans="1:10">
      <c r="A3733"/>
      <c r="B3733"/>
      <c r="C3733"/>
      <c r="D3733" s="877"/>
      <c r="E3733"/>
      <c r="F3733"/>
      <c r="G3733"/>
      <c r="H3733"/>
      <c r="I3733"/>
      <c r="J3733"/>
    </row>
    <row r="3734" spans="1:10">
      <c r="A3734"/>
      <c r="B3734"/>
      <c r="C3734"/>
      <c r="D3734" s="877"/>
      <c r="E3734"/>
      <c r="F3734"/>
      <c r="G3734"/>
      <c r="H3734"/>
      <c r="I3734"/>
      <c r="J3734"/>
    </row>
    <row r="3735" spans="1:10">
      <c r="A3735"/>
      <c r="B3735"/>
      <c r="C3735"/>
      <c r="D3735" s="877"/>
      <c r="E3735"/>
      <c r="F3735"/>
      <c r="G3735"/>
      <c r="H3735"/>
      <c r="I3735"/>
      <c r="J3735"/>
    </row>
    <row r="3736" spans="1:10">
      <c r="A3736"/>
      <c r="B3736"/>
      <c r="C3736"/>
      <c r="D3736" s="877"/>
      <c r="E3736"/>
      <c r="F3736"/>
      <c r="G3736"/>
      <c r="H3736"/>
      <c r="I3736"/>
      <c r="J3736"/>
    </row>
    <row r="3737" spans="1:10">
      <c r="A3737"/>
      <c r="B3737"/>
      <c r="C3737"/>
      <c r="D3737" s="877"/>
      <c r="E3737"/>
      <c r="F3737"/>
      <c r="G3737"/>
      <c r="H3737"/>
      <c r="I3737"/>
      <c r="J3737"/>
    </row>
    <row r="3738" spans="1:10">
      <c r="A3738"/>
      <c r="B3738"/>
      <c r="C3738"/>
      <c r="D3738" s="877"/>
      <c r="E3738"/>
      <c r="F3738"/>
      <c r="G3738"/>
      <c r="H3738"/>
      <c r="I3738"/>
      <c r="J3738"/>
    </row>
    <row r="3739" spans="1:10">
      <c r="A3739"/>
      <c r="B3739"/>
      <c r="C3739"/>
      <c r="D3739" s="877"/>
      <c r="E3739"/>
      <c r="F3739"/>
      <c r="G3739"/>
      <c r="H3739"/>
      <c r="I3739"/>
      <c r="J3739"/>
    </row>
    <row r="3740" spans="1:10">
      <c r="A3740"/>
      <c r="B3740"/>
      <c r="C3740"/>
      <c r="D3740" s="877"/>
      <c r="E3740"/>
      <c r="F3740"/>
      <c r="G3740"/>
      <c r="H3740"/>
      <c r="I3740"/>
      <c r="J3740"/>
    </row>
    <row r="3741" spans="1:10">
      <c r="A3741"/>
      <c r="B3741"/>
      <c r="C3741"/>
      <c r="D3741" s="877"/>
      <c r="E3741"/>
      <c r="F3741"/>
      <c r="G3741"/>
      <c r="H3741"/>
      <c r="I3741"/>
      <c r="J3741"/>
    </row>
    <row r="3742" spans="1:10">
      <c r="A3742"/>
      <c r="B3742"/>
      <c r="C3742"/>
      <c r="D3742" s="877"/>
      <c r="E3742"/>
      <c r="F3742"/>
      <c r="G3742"/>
      <c r="H3742"/>
      <c r="I3742"/>
      <c r="J3742"/>
    </row>
    <row r="3743" spans="1:10">
      <c r="A3743"/>
      <c r="B3743"/>
      <c r="C3743"/>
      <c r="D3743" s="877"/>
      <c r="E3743"/>
      <c r="F3743"/>
      <c r="G3743"/>
      <c r="H3743"/>
      <c r="I3743"/>
      <c r="J3743"/>
    </row>
    <row r="3744" spans="1:10">
      <c r="A3744"/>
      <c r="B3744"/>
      <c r="C3744"/>
      <c r="D3744" s="877"/>
      <c r="E3744"/>
      <c r="F3744"/>
      <c r="G3744"/>
      <c r="H3744"/>
      <c r="I3744"/>
      <c r="J3744"/>
    </row>
    <row r="3745" spans="1:10">
      <c r="A3745"/>
      <c r="B3745"/>
      <c r="C3745"/>
      <c r="D3745" s="877"/>
      <c r="E3745"/>
      <c r="F3745"/>
      <c r="G3745"/>
      <c r="H3745"/>
      <c r="I3745"/>
      <c r="J3745"/>
    </row>
    <row r="3746" spans="1:10">
      <c r="A3746"/>
      <c r="B3746"/>
      <c r="C3746"/>
      <c r="D3746" s="877"/>
      <c r="E3746"/>
      <c r="F3746"/>
      <c r="G3746"/>
      <c r="H3746"/>
      <c r="I3746"/>
      <c r="J3746"/>
    </row>
    <row r="3747" spans="1:10">
      <c r="A3747"/>
      <c r="B3747"/>
      <c r="C3747"/>
      <c r="D3747" s="877"/>
      <c r="E3747"/>
      <c r="F3747"/>
      <c r="G3747"/>
      <c r="H3747"/>
      <c r="I3747"/>
      <c r="J3747"/>
    </row>
    <row r="3748" spans="1:10">
      <c r="A3748"/>
      <c r="B3748"/>
      <c r="C3748"/>
      <c r="D3748" s="877"/>
      <c r="E3748"/>
      <c r="F3748"/>
      <c r="G3748"/>
      <c r="H3748"/>
      <c r="I3748"/>
      <c r="J3748"/>
    </row>
    <row r="3749" spans="1:10">
      <c r="A3749"/>
      <c r="B3749"/>
      <c r="C3749"/>
      <c r="D3749" s="877"/>
      <c r="E3749"/>
      <c r="F3749"/>
      <c r="G3749"/>
      <c r="H3749"/>
      <c r="I3749"/>
      <c r="J3749"/>
    </row>
    <row r="3750" spans="1:10">
      <c r="A3750"/>
      <c r="B3750"/>
      <c r="C3750"/>
      <c r="D3750" s="877"/>
      <c r="E3750"/>
      <c r="F3750"/>
      <c r="G3750"/>
      <c r="H3750"/>
      <c r="I3750"/>
      <c r="J3750"/>
    </row>
    <row r="3751" spans="1:10">
      <c r="A3751"/>
      <c r="B3751"/>
      <c r="C3751"/>
      <c r="D3751" s="877"/>
      <c r="E3751"/>
      <c r="F3751"/>
      <c r="G3751"/>
      <c r="H3751"/>
      <c r="I3751"/>
      <c r="J3751"/>
    </row>
    <row r="3752" spans="1:10">
      <c r="A3752"/>
      <c r="B3752"/>
      <c r="C3752"/>
      <c r="D3752" s="877"/>
      <c r="E3752"/>
      <c r="F3752"/>
      <c r="G3752"/>
      <c r="H3752"/>
      <c r="I3752"/>
      <c r="J3752"/>
    </row>
    <row r="3753" spans="1:10">
      <c r="A3753"/>
      <c r="B3753"/>
      <c r="C3753"/>
      <c r="D3753" s="877"/>
      <c r="E3753"/>
      <c r="F3753"/>
      <c r="G3753"/>
      <c r="H3753"/>
      <c r="I3753"/>
      <c r="J3753"/>
    </row>
    <row r="3754" spans="1:10">
      <c r="A3754"/>
      <c r="B3754"/>
      <c r="C3754"/>
      <c r="D3754" s="877"/>
      <c r="E3754"/>
      <c r="F3754"/>
      <c r="G3754"/>
      <c r="H3754"/>
      <c r="I3754"/>
      <c r="J3754"/>
    </row>
    <row r="3755" spans="1:10">
      <c r="A3755"/>
      <c r="B3755"/>
      <c r="C3755"/>
      <c r="D3755" s="877"/>
      <c r="E3755"/>
      <c r="F3755"/>
      <c r="G3755"/>
      <c r="H3755"/>
      <c r="I3755"/>
      <c r="J3755"/>
    </row>
    <row r="3756" spans="1:10">
      <c r="A3756"/>
      <c r="B3756"/>
      <c r="C3756"/>
      <c r="D3756" s="877"/>
      <c r="E3756"/>
      <c r="F3756"/>
      <c r="G3756"/>
      <c r="H3756"/>
      <c r="I3756"/>
      <c r="J3756"/>
    </row>
    <row r="3757" spans="1:10">
      <c r="A3757"/>
      <c r="B3757"/>
      <c r="C3757"/>
      <c r="D3757" s="877"/>
      <c r="E3757"/>
      <c r="F3757"/>
      <c r="G3757"/>
      <c r="H3757"/>
      <c r="I3757"/>
      <c r="J3757"/>
    </row>
    <row r="3758" spans="1:10">
      <c r="A3758"/>
      <c r="B3758"/>
      <c r="C3758"/>
      <c r="D3758" s="877"/>
      <c r="E3758"/>
      <c r="F3758"/>
      <c r="G3758"/>
      <c r="H3758"/>
      <c r="I3758"/>
      <c r="J3758"/>
    </row>
    <row r="3759" spans="1:10">
      <c r="A3759"/>
      <c r="B3759"/>
      <c r="C3759"/>
      <c r="D3759" s="877"/>
      <c r="E3759"/>
      <c r="F3759"/>
      <c r="G3759"/>
      <c r="H3759"/>
      <c r="I3759"/>
      <c r="J3759"/>
    </row>
    <row r="3760" spans="1:10">
      <c r="A3760"/>
      <c r="B3760"/>
      <c r="C3760"/>
      <c r="D3760" s="877"/>
      <c r="E3760"/>
      <c r="F3760"/>
      <c r="G3760"/>
      <c r="H3760"/>
      <c r="I3760"/>
      <c r="J3760"/>
    </row>
    <row r="3761" spans="1:10">
      <c r="A3761"/>
      <c r="B3761"/>
      <c r="C3761"/>
      <c r="D3761" s="877"/>
      <c r="E3761"/>
      <c r="F3761"/>
      <c r="G3761"/>
      <c r="H3761"/>
      <c r="I3761"/>
      <c r="J3761"/>
    </row>
    <row r="3762" spans="1:10">
      <c r="A3762"/>
      <c r="B3762"/>
      <c r="C3762"/>
      <c r="D3762" s="877"/>
      <c r="E3762"/>
      <c r="F3762"/>
      <c r="G3762"/>
      <c r="H3762"/>
      <c r="I3762"/>
      <c r="J3762"/>
    </row>
    <row r="3763" spans="1:10">
      <c r="A3763"/>
      <c r="B3763"/>
      <c r="C3763"/>
      <c r="D3763" s="877"/>
      <c r="E3763"/>
      <c r="F3763"/>
      <c r="G3763"/>
      <c r="H3763"/>
      <c r="I3763"/>
      <c r="J3763"/>
    </row>
    <row r="3764" spans="1:10">
      <c r="A3764"/>
      <c r="B3764"/>
      <c r="C3764"/>
      <c r="D3764" s="877"/>
      <c r="E3764"/>
      <c r="F3764"/>
      <c r="G3764"/>
      <c r="H3764"/>
      <c r="I3764"/>
      <c r="J3764"/>
    </row>
    <row r="3765" spans="1:10">
      <c r="A3765"/>
      <c r="B3765"/>
      <c r="C3765"/>
      <c r="D3765" s="877"/>
      <c r="E3765"/>
      <c r="F3765"/>
      <c r="G3765"/>
      <c r="H3765"/>
      <c r="I3765"/>
      <c r="J3765"/>
    </row>
    <row r="3766" spans="1:10">
      <c r="A3766"/>
      <c r="B3766"/>
      <c r="C3766"/>
      <c r="D3766" s="877"/>
      <c r="E3766"/>
      <c r="F3766"/>
      <c r="G3766"/>
      <c r="H3766"/>
      <c r="I3766"/>
      <c r="J3766"/>
    </row>
    <row r="3767" spans="1:10">
      <c r="A3767"/>
      <c r="B3767"/>
      <c r="C3767"/>
      <c r="D3767" s="877"/>
      <c r="E3767"/>
      <c r="F3767"/>
      <c r="G3767"/>
      <c r="H3767"/>
      <c r="I3767"/>
      <c r="J3767"/>
    </row>
    <row r="3768" spans="1:10">
      <c r="A3768"/>
      <c r="B3768"/>
      <c r="C3768"/>
      <c r="D3768" s="877"/>
      <c r="E3768"/>
      <c r="F3768"/>
      <c r="G3768"/>
      <c r="H3768"/>
      <c r="I3768"/>
      <c r="J3768"/>
    </row>
    <row r="3769" spans="1:10">
      <c r="A3769"/>
      <c r="B3769"/>
      <c r="C3769"/>
      <c r="D3769" s="877"/>
      <c r="E3769"/>
      <c r="F3769"/>
      <c r="G3769"/>
      <c r="H3769"/>
      <c r="I3769"/>
      <c r="J3769"/>
    </row>
    <row r="3770" spans="1:10">
      <c r="A3770"/>
      <c r="B3770"/>
      <c r="C3770"/>
      <c r="D3770" s="877"/>
      <c r="E3770"/>
      <c r="F3770"/>
      <c r="G3770"/>
      <c r="H3770"/>
      <c r="I3770"/>
      <c r="J3770"/>
    </row>
    <row r="3771" spans="1:10">
      <c r="A3771"/>
      <c r="B3771"/>
      <c r="C3771"/>
      <c r="D3771" s="877"/>
      <c r="E3771"/>
      <c r="F3771"/>
      <c r="G3771"/>
      <c r="H3771"/>
      <c r="I3771"/>
      <c r="J3771"/>
    </row>
    <row r="3772" spans="1:10">
      <c r="A3772"/>
      <c r="B3772"/>
      <c r="C3772"/>
      <c r="D3772" s="877"/>
      <c r="E3772"/>
      <c r="F3772"/>
      <c r="G3772"/>
      <c r="H3772"/>
      <c r="I3772"/>
      <c r="J3772"/>
    </row>
    <row r="3773" spans="1:10">
      <c r="A3773"/>
      <c r="B3773"/>
      <c r="C3773"/>
      <c r="D3773" s="877"/>
      <c r="E3773"/>
      <c r="F3773"/>
      <c r="G3773"/>
      <c r="H3773"/>
      <c r="I3773"/>
      <c r="J3773"/>
    </row>
    <row r="3774" spans="1:10">
      <c r="A3774"/>
      <c r="B3774"/>
      <c r="C3774"/>
      <c r="D3774" s="877"/>
      <c r="E3774"/>
      <c r="F3774"/>
      <c r="G3774"/>
      <c r="H3774"/>
      <c r="I3774"/>
      <c r="J3774"/>
    </row>
    <row r="3775" spans="1:10">
      <c r="A3775"/>
      <c r="B3775"/>
      <c r="C3775"/>
      <c r="D3775" s="877"/>
      <c r="E3775"/>
      <c r="F3775"/>
      <c r="G3775"/>
      <c r="H3775"/>
      <c r="I3775"/>
      <c r="J3775"/>
    </row>
    <row r="3776" spans="1:10">
      <c r="A3776"/>
      <c r="B3776"/>
      <c r="C3776"/>
      <c r="D3776" s="877"/>
      <c r="E3776"/>
      <c r="F3776"/>
      <c r="G3776"/>
      <c r="H3776"/>
      <c r="I3776"/>
      <c r="J3776"/>
    </row>
    <row r="3777" spans="1:10">
      <c r="A3777"/>
      <c r="B3777"/>
      <c r="C3777"/>
      <c r="D3777" s="877"/>
      <c r="E3777"/>
      <c r="F3777"/>
      <c r="G3777"/>
      <c r="H3777"/>
      <c r="I3777"/>
      <c r="J3777"/>
    </row>
    <row r="3778" spans="1:10">
      <c r="A3778"/>
      <c r="B3778"/>
      <c r="C3778"/>
      <c r="D3778" s="877"/>
      <c r="E3778"/>
      <c r="F3778"/>
      <c r="G3778"/>
      <c r="H3778"/>
      <c r="I3778"/>
      <c r="J3778"/>
    </row>
    <row r="3779" spans="1:10">
      <c r="A3779"/>
      <c r="B3779"/>
      <c r="C3779"/>
      <c r="D3779" s="877"/>
      <c r="E3779"/>
      <c r="F3779"/>
      <c r="G3779"/>
      <c r="H3779"/>
      <c r="I3779"/>
      <c r="J3779"/>
    </row>
    <row r="3780" spans="1:10">
      <c r="A3780"/>
      <c r="B3780"/>
      <c r="C3780"/>
      <c r="D3780" s="877"/>
      <c r="E3780"/>
      <c r="F3780"/>
      <c r="G3780"/>
      <c r="H3780"/>
      <c r="I3780"/>
      <c r="J3780"/>
    </row>
    <row r="3781" spans="1:10">
      <c r="A3781"/>
      <c r="B3781"/>
      <c r="C3781"/>
      <c r="D3781" s="877"/>
      <c r="E3781"/>
      <c r="F3781"/>
      <c r="G3781"/>
      <c r="H3781"/>
      <c r="I3781"/>
      <c r="J3781"/>
    </row>
    <row r="3782" spans="1:10">
      <c r="A3782"/>
      <c r="B3782"/>
      <c r="C3782"/>
      <c r="D3782" s="877"/>
      <c r="E3782"/>
      <c r="F3782"/>
      <c r="G3782"/>
      <c r="H3782"/>
      <c r="I3782"/>
      <c r="J3782"/>
    </row>
    <row r="3783" spans="1:10">
      <c r="A3783"/>
      <c r="B3783"/>
      <c r="C3783"/>
      <c r="D3783" s="877"/>
      <c r="E3783"/>
      <c r="F3783"/>
      <c r="G3783"/>
      <c r="H3783"/>
      <c r="I3783"/>
      <c r="J3783"/>
    </row>
    <row r="3784" spans="1:10">
      <c r="A3784"/>
      <c r="B3784"/>
      <c r="C3784"/>
      <c r="D3784" s="877"/>
      <c r="E3784"/>
      <c r="F3784"/>
      <c r="G3784"/>
      <c r="H3784"/>
      <c r="I3784"/>
      <c r="J3784"/>
    </row>
    <row r="3785" spans="1:10">
      <c r="A3785"/>
      <c r="B3785"/>
      <c r="C3785"/>
      <c r="D3785" s="877"/>
      <c r="E3785"/>
      <c r="F3785"/>
      <c r="G3785"/>
      <c r="H3785"/>
      <c r="I3785"/>
      <c r="J3785"/>
    </row>
    <row r="3786" spans="1:10">
      <c r="A3786"/>
      <c r="B3786"/>
      <c r="C3786"/>
      <c r="D3786" s="877"/>
      <c r="E3786"/>
      <c r="F3786"/>
      <c r="G3786"/>
      <c r="H3786"/>
      <c r="I3786"/>
      <c r="J3786"/>
    </row>
    <row r="3787" spans="1:10">
      <c r="A3787"/>
      <c r="B3787"/>
      <c r="C3787"/>
      <c r="D3787" s="877"/>
      <c r="E3787"/>
      <c r="F3787"/>
      <c r="G3787"/>
      <c r="H3787"/>
      <c r="I3787"/>
      <c r="J3787"/>
    </row>
    <row r="3788" spans="1:10">
      <c r="A3788"/>
      <c r="B3788"/>
      <c r="C3788"/>
      <c r="D3788" s="877"/>
      <c r="E3788"/>
      <c r="F3788"/>
      <c r="G3788"/>
      <c r="H3788"/>
      <c r="I3788"/>
      <c r="J3788"/>
    </row>
    <row r="3789" spans="1:10">
      <c r="A3789"/>
      <c r="B3789"/>
      <c r="C3789"/>
      <c r="D3789" s="877"/>
      <c r="E3789"/>
      <c r="F3789"/>
      <c r="G3789"/>
      <c r="H3789"/>
      <c r="I3789"/>
      <c r="J3789"/>
    </row>
    <row r="3790" spans="1:10">
      <c r="A3790"/>
      <c r="B3790"/>
      <c r="C3790"/>
      <c r="D3790" s="877"/>
      <c r="E3790"/>
      <c r="F3790"/>
      <c r="G3790"/>
      <c r="H3790"/>
      <c r="I3790"/>
      <c r="J3790"/>
    </row>
    <row r="3791" spans="1:10">
      <c r="A3791"/>
      <c r="B3791"/>
      <c r="C3791"/>
      <c r="D3791" s="877"/>
      <c r="E3791"/>
      <c r="F3791"/>
      <c r="G3791"/>
      <c r="H3791"/>
      <c r="I3791"/>
      <c r="J3791"/>
    </row>
    <row r="3792" spans="1:10">
      <c r="A3792"/>
      <c r="B3792"/>
      <c r="C3792"/>
      <c r="D3792" s="877"/>
      <c r="E3792"/>
      <c r="F3792"/>
      <c r="G3792"/>
      <c r="H3792"/>
      <c r="I3792"/>
      <c r="J3792"/>
    </row>
    <row r="3793" spans="1:10">
      <c r="A3793"/>
      <c r="B3793"/>
      <c r="C3793"/>
      <c r="D3793" s="877"/>
      <c r="E3793"/>
      <c r="F3793"/>
      <c r="G3793"/>
      <c r="H3793"/>
      <c r="I3793"/>
      <c r="J3793"/>
    </row>
    <row r="3794" spans="1:10">
      <c r="A3794"/>
      <c r="B3794"/>
      <c r="C3794"/>
      <c r="D3794" s="877"/>
      <c r="E3794"/>
      <c r="F3794"/>
      <c r="G3794"/>
      <c r="H3794"/>
      <c r="I3794"/>
      <c r="J3794"/>
    </row>
    <row r="3795" spans="1:10">
      <c r="A3795"/>
      <c r="B3795"/>
      <c r="C3795"/>
      <c r="D3795" s="877"/>
      <c r="E3795"/>
      <c r="F3795"/>
      <c r="G3795"/>
      <c r="H3795"/>
      <c r="I3795"/>
      <c r="J3795"/>
    </row>
    <row r="3796" spans="1:10">
      <c r="A3796"/>
      <c r="B3796"/>
      <c r="C3796"/>
      <c r="D3796" s="877"/>
      <c r="E3796"/>
      <c r="F3796"/>
      <c r="G3796"/>
      <c r="H3796"/>
      <c r="I3796"/>
      <c r="J3796"/>
    </row>
    <row r="3797" spans="1:10">
      <c r="A3797"/>
      <c r="B3797"/>
      <c r="C3797"/>
      <c r="D3797" s="877"/>
      <c r="E3797"/>
      <c r="F3797"/>
      <c r="G3797"/>
      <c r="H3797"/>
      <c r="I3797"/>
      <c r="J3797"/>
    </row>
    <row r="3798" spans="1:10">
      <c r="A3798"/>
      <c r="B3798"/>
      <c r="C3798"/>
      <c r="D3798" s="877"/>
      <c r="E3798"/>
      <c r="F3798"/>
      <c r="G3798"/>
      <c r="H3798"/>
      <c r="I3798"/>
      <c r="J3798"/>
    </row>
    <row r="3799" spans="1:10">
      <c r="A3799"/>
      <c r="B3799"/>
      <c r="C3799"/>
      <c r="D3799" s="877"/>
      <c r="E3799"/>
      <c r="F3799"/>
      <c r="G3799"/>
      <c r="H3799"/>
      <c r="I3799"/>
      <c r="J3799"/>
    </row>
    <row r="3800" spans="1:10">
      <c r="A3800"/>
      <c r="B3800"/>
      <c r="C3800"/>
      <c r="D3800" s="877"/>
      <c r="E3800"/>
      <c r="F3800"/>
      <c r="G3800"/>
      <c r="H3800"/>
      <c r="I3800"/>
      <c r="J3800"/>
    </row>
    <row r="3801" spans="1:10">
      <c r="A3801"/>
      <c r="B3801"/>
      <c r="C3801"/>
      <c r="D3801" s="877"/>
      <c r="E3801"/>
      <c r="F3801"/>
      <c r="G3801"/>
      <c r="H3801"/>
      <c r="I3801"/>
      <c r="J3801"/>
    </row>
    <row r="3802" spans="1:10">
      <c r="A3802"/>
      <c r="B3802"/>
      <c r="C3802"/>
      <c r="D3802" s="877"/>
      <c r="E3802"/>
      <c r="F3802"/>
      <c r="G3802"/>
      <c r="H3802"/>
      <c r="I3802"/>
      <c r="J3802"/>
    </row>
    <row r="3803" spans="1:10">
      <c r="A3803"/>
      <c r="B3803"/>
      <c r="C3803"/>
      <c r="D3803" s="877"/>
      <c r="E3803"/>
      <c r="F3803"/>
      <c r="G3803"/>
      <c r="H3803"/>
      <c r="I3803"/>
      <c r="J3803"/>
    </row>
    <row r="3804" spans="1:10">
      <c r="A3804"/>
      <c r="B3804"/>
      <c r="C3804"/>
      <c r="D3804" s="877"/>
      <c r="E3804"/>
      <c r="F3804"/>
      <c r="G3804"/>
      <c r="H3804"/>
      <c r="I3804"/>
      <c r="J3804"/>
    </row>
    <row r="3805" spans="1:10">
      <c r="A3805"/>
      <c r="B3805"/>
      <c r="C3805"/>
      <c r="D3805" s="877"/>
      <c r="E3805"/>
      <c r="F3805"/>
      <c r="G3805"/>
      <c r="H3805"/>
      <c r="I3805"/>
      <c r="J3805"/>
    </row>
    <row r="3806" spans="1:10">
      <c r="A3806"/>
      <c r="B3806"/>
      <c r="C3806"/>
      <c r="D3806" s="877"/>
      <c r="E3806"/>
      <c r="F3806"/>
      <c r="G3806"/>
      <c r="H3806"/>
      <c r="I3806"/>
      <c r="J3806"/>
    </row>
    <row r="3807" spans="1:10">
      <c r="A3807"/>
      <c r="B3807"/>
      <c r="C3807"/>
      <c r="D3807" s="877"/>
      <c r="E3807"/>
      <c r="F3807"/>
      <c r="G3807"/>
      <c r="H3807"/>
      <c r="I3807"/>
      <c r="J3807"/>
    </row>
    <row r="3808" spans="1:10">
      <c r="A3808"/>
      <c r="B3808"/>
      <c r="C3808"/>
      <c r="D3808" s="877"/>
      <c r="E3808"/>
      <c r="F3808"/>
      <c r="G3808"/>
      <c r="H3808"/>
      <c r="I3808"/>
      <c r="J3808"/>
    </row>
    <row r="3809" spans="1:10">
      <c r="A3809"/>
      <c r="B3809"/>
      <c r="C3809"/>
      <c r="D3809" s="877"/>
      <c r="E3809"/>
      <c r="F3809"/>
      <c r="G3809"/>
      <c r="H3809"/>
      <c r="I3809"/>
      <c r="J3809"/>
    </row>
    <row r="3810" spans="1:10">
      <c r="A3810"/>
      <c r="B3810"/>
      <c r="C3810"/>
      <c r="D3810" s="877"/>
      <c r="E3810"/>
      <c r="F3810"/>
      <c r="G3810"/>
      <c r="H3810"/>
      <c r="I3810"/>
      <c r="J3810"/>
    </row>
    <row r="3811" spans="1:10">
      <c r="A3811"/>
      <c r="B3811"/>
      <c r="C3811"/>
      <c r="D3811" s="877"/>
      <c r="E3811"/>
      <c r="F3811"/>
      <c r="G3811"/>
      <c r="H3811"/>
      <c r="I3811"/>
      <c r="J3811"/>
    </row>
    <row r="3812" spans="1:10">
      <c r="A3812"/>
      <c r="B3812"/>
      <c r="C3812"/>
      <c r="D3812" s="877"/>
      <c r="E3812"/>
      <c r="F3812"/>
      <c r="G3812"/>
      <c r="H3812"/>
      <c r="I3812"/>
      <c r="J3812"/>
    </row>
    <row r="3813" spans="1:10">
      <c r="A3813"/>
      <c r="B3813"/>
      <c r="C3813"/>
      <c r="D3813" s="877"/>
      <c r="E3813"/>
      <c r="F3813"/>
      <c r="G3813"/>
      <c r="H3813"/>
      <c r="I3813"/>
      <c r="J3813"/>
    </row>
    <row r="3814" spans="1:10">
      <c r="A3814"/>
      <c r="B3814"/>
      <c r="C3814"/>
      <c r="D3814" s="877"/>
      <c r="E3814"/>
      <c r="F3814"/>
      <c r="G3814"/>
      <c r="H3814"/>
      <c r="I3814"/>
      <c r="J3814"/>
    </row>
    <row r="3815" spans="1:10">
      <c r="A3815"/>
      <c r="B3815"/>
      <c r="C3815"/>
      <c r="D3815" s="877"/>
      <c r="E3815"/>
      <c r="F3815"/>
      <c r="G3815"/>
      <c r="H3815"/>
      <c r="I3815"/>
      <c r="J3815"/>
    </row>
    <row r="3816" spans="1:10">
      <c r="A3816"/>
      <c r="B3816"/>
      <c r="C3816"/>
      <c r="D3816" s="877"/>
      <c r="E3816"/>
      <c r="F3816"/>
      <c r="G3816"/>
      <c r="H3816"/>
      <c r="I3816"/>
      <c r="J3816"/>
    </row>
    <row r="3817" spans="1:10">
      <c r="A3817"/>
      <c r="B3817"/>
      <c r="C3817"/>
      <c r="D3817" s="877"/>
      <c r="E3817"/>
      <c r="F3817"/>
      <c r="G3817"/>
      <c r="H3817"/>
      <c r="I3817"/>
      <c r="J3817"/>
    </row>
    <row r="3818" spans="1:10">
      <c r="A3818"/>
      <c r="B3818"/>
      <c r="C3818"/>
      <c r="D3818" s="877"/>
      <c r="E3818"/>
      <c r="F3818"/>
      <c r="G3818"/>
      <c r="H3818"/>
      <c r="I3818"/>
      <c r="J3818"/>
    </row>
    <row r="3819" spans="1:10">
      <c r="A3819"/>
      <c r="B3819"/>
      <c r="C3819"/>
      <c r="D3819" s="877"/>
      <c r="E3819"/>
      <c r="F3819"/>
      <c r="G3819"/>
      <c r="H3819"/>
      <c r="I3819"/>
      <c r="J3819"/>
    </row>
    <row r="3820" spans="1:10">
      <c r="A3820"/>
      <c r="B3820"/>
      <c r="C3820"/>
      <c r="D3820" s="877"/>
      <c r="E3820"/>
      <c r="F3820"/>
      <c r="G3820"/>
      <c r="H3820"/>
      <c r="I3820"/>
      <c r="J3820"/>
    </row>
    <row r="3821" spans="1:10">
      <c r="A3821"/>
      <c r="B3821"/>
      <c r="C3821"/>
      <c r="D3821" s="877"/>
      <c r="E3821"/>
      <c r="F3821"/>
      <c r="G3821"/>
      <c r="H3821"/>
      <c r="I3821"/>
      <c r="J3821"/>
    </row>
    <row r="3822" spans="1:10">
      <c r="A3822"/>
      <c r="B3822"/>
      <c r="C3822"/>
      <c r="D3822" s="877"/>
      <c r="E3822"/>
      <c r="F3822"/>
      <c r="G3822"/>
      <c r="H3822"/>
      <c r="I3822"/>
      <c r="J3822"/>
    </row>
    <row r="3823" spans="1:10">
      <c r="A3823"/>
      <c r="B3823"/>
      <c r="C3823"/>
      <c r="D3823" s="877"/>
      <c r="E3823"/>
      <c r="F3823"/>
      <c r="G3823"/>
      <c r="H3823"/>
      <c r="I3823"/>
      <c r="J3823"/>
    </row>
    <row r="3824" spans="1:10">
      <c r="A3824"/>
      <c r="B3824"/>
      <c r="C3824"/>
      <c r="D3824" s="877"/>
      <c r="E3824"/>
      <c r="F3824"/>
      <c r="G3824"/>
      <c r="H3824"/>
      <c r="I3824"/>
      <c r="J3824"/>
    </row>
    <row r="3825" spans="1:10">
      <c r="A3825"/>
      <c r="B3825"/>
      <c r="C3825"/>
      <c r="D3825" s="877"/>
      <c r="E3825"/>
      <c r="F3825"/>
      <c r="G3825"/>
      <c r="H3825"/>
      <c r="I3825"/>
      <c r="J3825"/>
    </row>
    <row r="3826" spans="1:10">
      <c r="A3826"/>
      <c r="B3826"/>
      <c r="C3826"/>
      <c r="D3826" s="877"/>
      <c r="E3826"/>
      <c r="F3826"/>
      <c r="G3826"/>
      <c r="H3826"/>
      <c r="I3826"/>
      <c r="J3826"/>
    </row>
    <row r="3827" spans="1:10">
      <c r="A3827"/>
      <c r="B3827"/>
      <c r="C3827"/>
      <c r="D3827" s="877"/>
      <c r="E3827"/>
      <c r="F3827"/>
      <c r="G3827"/>
      <c r="H3827"/>
      <c r="I3827"/>
      <c r="J3827"/>
    </row>
    <row r="3828" spans="1:10">
      <c r="A3828"/>
      <c r="B3828"/>
      <c r="C3828"/>
      <c r="D3828" s="877"/>
      <c r="E3828"/>
      <c r="F3828"/>
      <c r="G3828"/>
      <c r="H3828"/>
      <c r="I3828"/>
      <c r="J3828"/>
    </row>
    <row r="3829" spans="1:10">
      <c r="A3829"/>
      <c r="B3829"/>
      <c r="C3829"/>
      <c r="D3829" s="877"/>
      <c r="E3829"/>
      <c r="F3829"/>
      <c r="G3829"/>
      <c r="H3829"/>
      <c r="I3829"/>
      <c r="J3829"/>
    </row>
    <row r="3830" spans="1:10">
      <c r="A3830"/>
      <c r="B3830"/>
      <c r="C3830"/>
      <c r="D3830" s="877"/>
      <c r="E3830"/>
      <c r="F3830"/>
      <c r="G3830"/>
      <c r="H3830"/>
      <c r="I3830"/>
      <c r="J3830"/>
    </row>
    <row r="3831" spans="1:10">
      <c r="A3831"/>
      <c r="B3831"/>
      <c r="C3831"/>
      <c r="D3831" s="877"/>
      <c r="E3831"/>
      <c r="F3831"/>
      <c r="G3831"/>
      <c r="H3831"/>
      <c r="I3831"/>
      <c r="J3831"/>
    </row>
    <row r="3832" spans="1:10">
      <c r="A3832"/>
      <c r="B3832"/>
      <c r="C3832"/>
      <c r="D3832" s="877"/>
      <c r="E3832"/>
      <c r="F3832"/>
      <c r="G3832"/>
      <c r="H3832"/>
      <c r="I3832"/>
      <c r="J3832"/>
    </row>
    <row r="3833" spans="1:10">
      <c r="A3833"/>
      <c r="B3833"/>
      <c r="C3833"/>
      <c r="D3833" s="877"/>
      <c r="E3833"/>
      <c r="F3833"/>
      <c r="G3833"/>
      <c r="H3833"/>
      <c r="I3833"/>
      <c r="J3833"/>
    </row>
    <row r="3834" spans="1:10">
      <c r="A3834"/>
      <c r="B3834"/>
      <c r="C3834"/>
      <c r="D3834" s="877"/>
      <c r="E3834"/>
      <c r="F3834"/>
      <c r="G3834"/>
      <c r="H3834"/>
      <c r="I3834"/>
      <c r="J3834"/>
    </row>
    <row r="3835" spans="1:10">
      <c r="A3835"/>
      <c r="B3835"/>
      <c r="C3835"/>
      <c r="D3835" s="877"/>
      <c r="E3835"/>
      <c r="F3835"/>
      <c r="G3835"/>
      <c r="H3835"/>
      <c r="I3835"/>
      <c r="J3835"/>
    </row>
    <row r="3836" spans="1:10">
      <c r="A3836"/>
      <c r="B3836"/>
      <c r="C3836"/>
      <c r="D3836" s="877"/>
      <c r="E3836"/>
      <c r="F3836"/>
      <c r="G3836"/>
      <c r="H3836"/>
      <c r="I3836"/>
      <c r="J3836"/>
    </row>
    <row r="3837" spans="1:10">
      <c r="A3837"/>
      <c r="B3837"/>
      <c r="C3837"/>
      <c r="D3837" s="877"/>
      <c r="E3837"/>
      <c r="F3837"/>
      <c r="G3837"/>
      <c r="H3837"/>
      <c r="I3837"/>
      <c r="J3837"/>
    </row>
    <row r="3838" spans="1:10">
      <c r="A3838"/>
      <c r="B3838"/>
      <c r="C3838"/>
      <c r="D3838" s="877"/>
      <c r="E3838"/>
      <c r="F3838"/>
      <c r="G3838"/>
      <c r="H3838"/>
      <c r="I3838"/>
      <c r="J3838"/>
    </row>
    <row r="3839" spans="1:10">
      <c r="A3839"/>
      <c r="B3839"/>
      <c r="C3839"/>
      <c r="D3839" s="877"/>
      <c r="E3839"/>
      <c r="F3839"/>
      <c r="G3839"/>
      <c r="H3839"/>
      <c r="I3839"/>
      <c r="J3839"/>
    </row>
    <row r="3840" spans="1:10">
      <c r="A3840"/>
      <c r="B3840"/>
      <c r="C3840"/>
      <c r="D3840" s="877"/>
      <c r="E3840"/>
      <c r="F3840"/>
      <c r="G3840"/>
      <c r="H3840"/>
      <c r="I3840"/>
      <c r="J3840"/>
    </row>
    <row r="3841" spans="1:10">
      <c r="A3841"/>
      <c r="B3841"/>
      <c r="C3841"/>
      <c r="D3841" s="877"/>
      <c r="E3841"/>
      <c r="F3841"/>
      <c r="G3841"/>
      <c r="H3841"/>
      <c r="I3841"/>
      <c r="J3841"/>
    </row>
    <row r="3842" spans="1:10">
      <c r="A3842"/>
      <c r="B3842"/>
      <c r="C3842"/>
      <c r="D3842" s="877"/>
      <c r="E3842"/>
      <c r="F3842"/>
      <c r="G3842"/>
      <c r="H3842"/>
      <c r="I3842"/>
      <c r="J3842"/>
    </row>
    <row r="3843" spans="1:10">
      <c r="A3843"/>
      <c r="B3843"/>
      <c r="C3843"/>
      <c r="D3843" s="877"/>
      <c r="E3843"/>
      <c r="F3843"/>
      <c r="G3843"/>
      <c r="H3843"/>
      <c r="I3843"/>
      <c r="J3843"/>
    </row>
    <row r="3844" spans="1:10">
      <c r="A3844"/>
      <c r="B3844"/>
      <c r="C3844"/>
      <c r="D3844" s="877"/>
      <c r="E3844"/>
      <c r="F3844"/>
      <c r="G3844"/>
      <c r="H3844"/>
      <c r="I3844"/>
      <c r="J3844"/>
    </row>
    <row r="3845" spans="1:10">
      <c r="A3845"/>
      <c r="B3845"/>
      <c r="C3845"/>
      <c r="D3845" s="877"/>
      <c r="E3845"/>
      <c r="F3845"/>
      <c r="G3845"/>
      <c r="H3845"/>
      <c r="I3845"/>
      <c r="J3845"/>
    </row>
    <row r="3846" spans="1:10">
      <c r="A3846"/>
      <c r="B3846"/>
      <c r="C3846"/>
      <c r="D3846" s="877"/>
      <c r="E3846"/>
      <c r="F3846"/>
      <c r="G3846"/>
      <c r="H3846"/>
      <c r="I3846"/>
      <c r="J3846"/>
    </row>
    <row r="3847" spans="1:10">
      <c r="A3847"/>
      <c r="B3847"/>
      <c r="C3847"/>
      <c r="D3847" s="877"/>
      <c r="E3847"/>
      <c r="F3847"/>
      <c r="G3847"/>
      <c r="H3847"/>
      <c r="I3847"/>
      <c r="J3847"/>
    </row>
    <row r="3848" spans="1:10">
      <c r="A3848"/>
      <c r="B3848"/>
      <c r="C3848"/>
      <c r="D3848" s="877"/>
      <c r="E3848"/>
      <c r="F3848"/>
      <c r="G3848"/>
      <c r="H3848"/>
      <c r="I3848"/>
      <c r="J3848"/>
    </row>
    <row r="3849" spans="1:10">
      <c r="A3849"/>
      <c r="B3849"/>
      <c r="C3849"/>
      <c r="D3849" s="877"/>
      <c r="E3849"/>
      <c r="F3849"/>
      <c r="G3849"/>
      <c r="H3849"/>
      <c r="I3849"/>
      <c r="J3849"/>
    </row>
    <row r="3850" spans="1:10">
      <c r="A3850"/>
      <c r="B3850"/>
      <c r="C3850"/>
      <c r="D3850" s="877"/>
      <c r="E3850"/>
      <c r="F3850"/>
      <c r="G3850"/>
      <c r="H3850"/>
      <c r="I3850"/>
      <c r="J3850"/>
    </row>
    <row r="3851" spans="1:10">
      <c r="A3851"/>
      <c r="B3851"/>
      <c r="C3851"/>
      <c r="D3851" s="877"/>
      <c r="E3851"/>
      <c r="F3851"/>
      <c r="G3851"/>
      <c r="H3851"/>
      <c r="I3851"/>
      <c r="J3851"/>
    </row>
    <row r="3852" spans="1:10">
      <c r="A3852"/>
      <c r="B3852"/>
      <c r="C3852"/>
      <c r="D3852" s="877"/>
      <c r="E3852"/>
      <c r="F3852"/>
      <c r="G3852"/>
      <c r="H3852"/>
      <c r="I3852"/>
      <c r="J3852"/>
    </row>
    <row r="3853" spans="1:10">
      <c r="A3853"/>
      <c r="B3853"/>
      <c r="C3853"/>
      <c r="D3853" s="877"/>
      <c r="E3853"/>
      <c r="F3853"/>
      <c r="G3853"/>
      <c r="H3853"/>
      <c r="I3853"/>
      <c r="J3853"/>
    </row>
    <row r="3854" spans="1:10">
      <c r="A3854"/>
      <c r="B3854"/>
      <c r="C3854"/>
      <c r="D3854" s="877"/>
      <c r="E3854"/>
      <c r="F3854"/>
      <c r="G3854"/>
      <c r="H3854"/>
      <c r="I3854"/>
      <c r="J3854"/>
    </row>
    <row r="3855" spans="1:10">
      <c r="A3855"/>
      <c r="B3855"/>
      <c r="C3855"/>
      <c r="D3855" s="877"/>
      <c r="E3855"/>
      <c r="F3855"/>
      <c r="G3855"/>
      <c r="H3855"/>
      <c r="I3855"/>
      <c r="J3855"/>
    </row>
    <row r="3856" spans="1:10">
      <c r="A3856"/>
      <c r="B3856"/>
      <c r="C3856"/>
      <c r="D3856" s="877"/>
      <c r="E3856"/>
      <c r="F3856"/>
      <c r="G3856"/>
      <c r="H3856"/>
      <c r="I3856"/>
      <c r="J3856"/>
    </row>
    <row r="3857" spans="1:10">
      <c r="A3857"/>
      <c r="B3857"/>
      <c r="C3857"/>
      <c r="D3857" s="877"/>
      <c r="E3857"/>
      <c r="F3857"/>
      <c r="G3857"/>
      <c r="H3857"/>
      <c r="I3857"/>
      <c r="J3857"/>
    </row>
    <row r="3858" spans="1:10">
      <c r="A3858"/>
      <c r="B3858"/>
      <c r="C3858"/>
      <c r="D3858" s="877"/>
      <c r="E3858"/>
      <c r="F3858"/>
      <c r="G3858"/>
      <c r="H3858"/>
      <c r="I3858"/>
      <c r="J3858"/>
    </row>
    <row r="3859" spans="1:10">
      <c r="A3859"/>
      <c r="B3859"/>
      <c r="C3859"/>
      <c r="D3859" s="877"/>
      <c r="E3859"/>
      <c r="F3859"/>
      <c r="G3859"/>
      <c r="H3859"/>
      <c r="I3859"/>
      <c r="J3859"/>
    </row>
    <row r="3860" spans="1:10">
      <c r="A3860"/>
      <c r="B3860"/>
      <c r="C3860"/>
      <c r="D3860" s="877"/>
      <c r="E3860"/>
      <c r="F3860"/>
      <c r="G3860"/>
      <c r="H3860"/>
      <c r="I3860"/>
      <c r="J3860"/>
    </row>
    <row r="3861" spans="1:10">
      <c r="A3861"/>
      <c r="B3861"/>
      <c r="C3861"/>
      <c r="D3861" s="877"/>
      <c r="E3861"/>
      <c r="F3861"/>
      <c r="G3861"/>
      <c r="H3861"/>
      <c r="I3861"/>
      <c r="J3861"/>
    </row>
    <row r="3862" spans="1:10">
      <c r="A3862"/>
      <c r="B3862"/>
      <c r="C3862"/>
      <c r="D3862" s="877"/>
      <c r="E3862"/>
      <c r="F3862"/>
      <c r="G3862"/>
      <c r="H3862"/>
      <c r="I3862"/>
      <c r="J3862"/>
    </row>
    <row r="3863" spans="1:10">
      <c r="A3863"/>
      <c r="B3863"/>
      <c r="C3863"/>
      <c r="D3863" s="877"/>
      <c r="E3863"/>
      <c r="F3863"/>
      <c r="G3863"/>
      <c r="H3863"/>
      <c r="I3863"/>
      <c r="J3863"/>
    </row>
    <row r="3864" spans="1:10">
      <c r="A3864"/>
      <c r="B3864"/>
      <c r="C3864"/>
      <c r="D3864" s="877"/>
      <c r="E3864"/>
      <c r="F3864"/>
      <c r="G3864"/>
      <c r="H3864"/>
      <c r="I3864"/>
      <c r="J3864"/>
    </row>
    <row r="3865" spans="1:10">
      <c r="A3865"/>
      <c r="B3865"/>
      <c r="C3865"/>
      <c r="D3865" s="877"/>
      <c r="E3865"/>
      <c r="F3865"/>
      <c r="G3865"/>
      <c r="H3865"/>
      <c r="I3865"/>
      <c r="J3865"/>
    </row>
    <row r="3866" spans="1:10">
      <c r="A3866"/>
      <c r="B3866"/>
      <c r="C3866"/>
      <c r="D3866" s="877"/>
      <c r="E3866"/>
      <c r="F3866"/>
      <c r="G3866"/>
      <c r="H3866"/>
      <c r="I3866"/>
      <c r="J3866"/>
    </row>
    <row r="3867" spans="1:10">
      <c r="A3867"/>
      <c r="B3867"/>
      <c r="C3867"/>
      <c r="D3867" s="877"/>
      <c r="E3867"/>
      <c r="F3867"/>
      <c r="G3867"/>
      <c r="H3867"/>
      <c r="I3867"/>
      <c r="J3867"/>
    </row>
    <row r="3868" spans="1:10">
      <c r="A3868"/>
      <c r="B3868"/>
      <c r="C3868"/>
      <c r="D3868" s="877"/>
      <c r="E3868"/>
      <c r="F3868"/>
      <c r="G3868"/>
      <c r="H3868"/>
      <c r="I3868"/>
      <c r="J3868"/>
    </row>
    <row r="3869" spans="1:10">
      <c r="A3869"/>
      <c r="B3869"/>
      <c r="C3869"/>
      <c r="D3869" s="877"/>
      <c r="E3869"/>
      <c r="F3869"/>
      <c r="G3869"/>
      <c r="H3869"/>
      <c r="I3869"/>
      <c r="J3869"/>
    </row>
    <row r="3870" spans="1:10">
      <c r="A3870"/>
      <c r="B3870"/>
      <c r="C3870"/>
      <c r="D3870" s="877"/>
      <c r="E3870"/>
      <c r="F3870"/>
      <c r="G3870"/>
      <c r="H3870"/>
      <c r="I3870"/>
      <c r="J3870"/>
    </row>
    <row r="3871" spans="1:10">
      <c r="A3871"/>
      <c r="B3871"/>
      <c r="C3871"/>
      <c r="D3871" s="877"/>
      <c r="E3871"/>
      <c r="F3871"/>
      <c r="G3871"/>
      <c r="H3871"/>
      <c r="I3871"/>
      <c r="J3871"/>
    </row>
    <row r="3872" spans="1:10">
      <c r="A3872"/>
      <c r="B3872"/>
      <c r="C3872"/>
      <c r="D3872" s="877"/>
      <c r="E3872"/>
      <c r="F3872"/>
      <c r="G3872"/>
      <c r="H3872"/>
      <c r="I3872"/>
      <c r="J3872"/>
    </row>
    <row r="3873" spans="1:10">
      <c r="A3873"/>
      <c r="B3873"/>
      <c r="C3873"/>
      <c r="D3873" s="877"/>
      <c r="E3873"/>
      <c r="F3873"/>
      <c r="G3873"/>
      <c r="H3873"/>
      <c r="I3873"/>
      <c r="J3873"/>
    </row>
    <row r="3874" spans="1:10">
      <c r="A3874"/>
      <c r="B3874"/>
      <c r="C3874"/>
      <c r="D3874" s="877"/>
      <c r="E3874"/>
      <c r="F3874"/>
      <c r="G3874"/>
      <c r="H3874"/>
      <c r="I3874"/>
      <c r="J3874"/>
    </row>
    <row r="3875" spans="1:10">
      <c r="A3875"/>
      <c r="B3875"/>
      <c r="C3875"/>
      <c r="D3875" s="877"/>
      <c r="E3875"/>
      <c r="F3875"/>
      <c r="G3875"/>
      <c r="H3875"/>
      <c r="I3875"/>
      <c r="J3875"/>
    </row>
    <row r="3876" spans="1:10">
      <c r="A3876"/>
      <c r="B3876"/>
      <c r="C3876"/>
      <c r="D3876" s="877"/>
      <c r="E3876"/>
      <c r="F3876"/>
      <c r="G3876"/>
      <c r="H3876"/>
      <c r="I3876"/>
      <c r="J3876"/>
    </row>
    <row r="3877" spans="1:10">
      <c r="A3877"/>
      <c r="B3877"/>
      <c r="C3877"/>
      <c r="D3877" s="877"/>
      <c r="E3877"/>
      <c r="F3877"/>
      <c r="G3877"/>
      <c r="H3877"/>
      <c r="I3877"/>
      <c r="J3877"/>
    </row>
    <row r="3878" spans="1:10">
      <c r="A3878"/>
      <c r="B3878"/>
      <c r="C3878"/>
      <c r="D3878" s="877"/>
      <c r="E3878"/>
      <c r="F3878"/>
      <c r="G3878"/>
      <c r="H3878"/>
      <c r="I3878"/>
      <c r="J3878"/>
    </row>
    <row r="3879" spans="1:10">
      <c r="A3879"/>
      <c r="B3879"/>
      <c r="C3879"/>
      <c r="D3879" s="877"/>
      <c r="E3879"/>
      <c r="F3879"/>
      <c r="G3879"/>
      <c r="H3879"/>
      <c r="I3879"/>
      <c r="J3879"/>
    </row>
    <row r="3880" spans="1:10">
      <c r="A3880"/>
      <c r="B3880"/>
      <c r="C3880"/>
      <c r="D3880" s="877"/>
      <c r="E3880"/>
      <c r="F3880"/>
      <c r="G3880"/>
      <c r="H3880"/>
      <c r="I3880"/>
      <c r="J3880"/>
    </row>
    <row r="3881" spans="1:10">
      <c r="A3881"/>
      <c r="B3881"/>
      <c r="C3881"/>
      <c r="D3881" s="877"/>
      <c r="E3881"/>
      <c r="F3881"/>
      <c r="G3881"/>
      <c r="H3881"/>
      <c r="I3881"/>
      <c r="J3881"/>
    </row>
    <row r="3882" spans="1:10">
      <c r="A3882"/>
      <c r="B3882"/>
      <c r="C3882"/>
      <c r="D3882" s="877"/>
      <c r="E3882"/>
      <c r="F3882"/>
      <c r="G3882"/>
      <c r="H3882"/>
      <c r="I3882"/>
      <c r="J3882"/>
    </row>
    <row r="3883" spans="1:10">
      <c r="A3883"/>
      <c r="B3883"/>
      <c r="C3883"/>
      <c r="D3883" s="877"/>
      <c r="E3883"/>
      <c r="F3883"/>
      <c r="G3883"/>
      <c r="H3883"/>
      <c r="I3883"/>
      <c r="J3883"/>
    </row>
    <row r="3884" spans="1:10">
      <c r="A3884"/>
      <c r="B3884"/>
      <c r="C3884"/>
      <c r="D3884" s="877"/>
      <c r="E3884"/>
      <c r="F3884"/>
      <c r="G3884"/>
      <c r="H3884"/>
      <c r="I3884"/>
      <c r="J3884"/>
    </row>
    <row r="3885" spans="1:10">
      <c r="A3885"/>
      <c r="B3885"/>
      <c r="C3885"/>
      <c r="D3885" s="877"/>
      <c r="E3885"/>
      <c r="F3885"/>
      <c r="G3885"/>
      <c r="H3885"/>
      <c r="I3885"/>
      <c r="J3885"/>
    </row>
    <row r="3886" spans="1:10">
      <c r="A3886"/>
      <c r="B3886"/>
      <c r="C3886"/>
      <c r="D3886" s="877"/>
      <c r="E3886"/>
      <c r="F3886"/>
      <c r="G3886"/>
      <c r="H3886"/>
      <c r="I3886"/>
      <c r="J3886"/>
    </row>
    <row r="3887" spans="1:10">
      <c r="A3887"/>
      <c r="B3887"/>
      <c r="C3887"/>
      <c r="D3887" s="877"/>
      <c r="E3887"/>
      <c r="F3887"/>
      <c r="G3887"/>
      <c r="H3887"/>
      <c r="I3887"/>
      <c r="J3887"/>
    </row>
    <row r="3888" spans="1:10">
      <c r="A3888"/>
      <c r="B3888"/>
      <c r="C3888"/>
      <c r="D3888" s="877"/>
      <c r="E3888"/>
      <c r="F3888"/>
      <c r="G3888"/>
      <c r="H3888"/>
      <c r="I3888"/>
      <c r="J3888"/>
    </row>
    <row r="3889" spans="1:10">
      <c r="A3889"/>
      <c r="B3889"/>
      <c r="C3889"/>
      <c r="D3889" s="877"/>
      <c r="E3889"/>
      <c r="F3889"/>
      <c r="G3889"/>
      <c r="H3889"/>
      <c r="I3889"/>
      <c r="J3889"/>
    </row>
    <row r="3890" spans="1:10">
      <c r="A3890"/>
      <c r="B3890"/>
      <c r="C3890"/>
      <c r="D3890" s="877"/>
      <c r="E3890"/>
      <c r="F3890"/>
      <c r="G3890"/>
      <c r="H3890"/>
      <c r="I3890"/>
      <c r="J3890"/>
    </row>
    <row r="3891" spans="1:10">
      <c r="A3891"/>
      <c r="B3891"/>
      <c r="C3891"/>
      <c r="D3891" s="877"/>
      <c r="E3891"/>
      <c r="F3891"/>
      <c r="G3891"/>
      <c r="H3891"/>
      <c r="I3891"/>
      <c r="J3891"/>
    </row>
    <row r="3892" spans="1:10">
      <c r="A3892"/>
      <c r="B3892"/>
      <c r="C3892"/>
      <c r="D3892" s="877"/>
      <c r="E3892"/>
      <c r="F3892"/>
      <c r="G3892"/>
      <c r="H3892"/>
      <c r="I3892"/>
      <c r="J3892"/>
    </row>
    <row r="3893" spans="1:10">
      <c r="A3893"/>
      <c r="B3893"/>
      <c r="C3893"/>
      <c r="D3893" s="877"/>
      <c r="E3893"/>
      <c r="F3893"/>
      <c r="G3893"/>
      <c r="H3893"/>
      <c r="I3893"/>
      <c r="J3893"/>
    </row>
    <row r="3894" spans="1:10">
      <c r="A3894"/>
      <c r="B3894"/>
      <c r="C3894"/>
      <c r="D3894" s="877"/>
      <c r="E3894"/>
      <c r="F3894"/>
      <c r="G3894"/>
      <c r="H3894"/>
      <c r="I3894"/>
      <c r="J3894"/>
    </row>
    <row r="3895" spans="1:10">
      <c r="A3895"/>
      <c r="B3895"/>
      <c r="C3895"/>
      <c r="D3895" s="877"/>
      <c r="E3895"/>
      <c r="F3895"/>
      <c r="G3895"/>
      <c r="H3895"/>
      <c r="I3895"/>
      <c r="J3895"/>
    </row>
    <row r="3896" spans="1:10">
      <c r="A3896"/>
      <c r="B3896"/>
      <c r="C3896"/>
      <c r="D3896" s="877"/>
      <c r="E3896"/>
      <c r="F3896"/>
      <c r="G3896"/>
      <c r="H3896"/>
      <c r="I3896"/>
      <c r="J3896"/>
    </row>
    <row r="3897" spans="1:10">
      <c r="A3897"/>
      <c r="B3897"/>
      <c r="C3897"/>
      <c r="D3897" s="877"/>
      <c r="E3897"/>
      <c r="F3897"/>
      <c r="G3897"/>
      <c r="H3897"/>
      <c r="I3897"/>
      <c r="J3897"/>
    </row>
    <row r="3898" spans="1:10">
      <c r="A3898"/>
      <c r="B3898"/>
      <c r="C3898"/>
      <c r="D3898" s="877"/>
      <c r="E3898"/>
      <c r="F3898"/>
      <c r="G3898"/>
      <c r="H3898"/>
      <c r="I3898"/>
      <c r="J3898"/>
    </row>
    <row r="3899" spans="1:10">
      <c r="A3899"/>
      <c r="B3899"/>
      <c r="C3899"/>
      <c r="D3899" s="877"/>
      <c r="E3899"/>
      <c r="F3899"/>
      <c r="G3899"/>
      <c r="H3899"/>
      <c r="I3899"/>
      <c r="J3899"/>
    </row>
    <row r="3900" spans="1:10">
      <c r="A3900"/>
      <c r="B3900"/>
      <c r="C3900"/>
      <c r="D3900" s="877"/>
      <c r="E3900"/>
      <c r="F3900"/>
      <c r="G3900"/>
      <c r="H3900"/>
      <c r="I3900"/>
      <c r="J3900"/>
    </row>
    <row r="3901" spans="1:10">
      <c r="A3901"/>
      <c r="B3901"/>
      <c r="C3901"/>
      <c r="D3901" s="877"/>
      <c r="E3901"/>
      <c r="F3901"/>
      <c r="G3901"/>
      <c r="H3901"/>
      <c r="I3901"/>
      <c r="J3901"/>
    </row>
    <row r="3902" spans="1:10">
      <c r="A3902"/>
      <c r="B3902"/>
      <c r="C3902"/>
      <c r="D3902" s="877"/>
      <c r="E3902"/>
      <c r="F3902"/>
      <c r="G3902"/>
      <c r="H3902"/>
      <c r="I3902"/>
      <c r="J3902"/>
    </row>
    <row r="3903" spans="1:10">
      <c r="A3903"/>
      <c r="B3903"/>
      <c r="C3903"/>
      <c r="D3903" s="877"/>
      <c r="E3903"/>
      <c r="F3903"/>
      <c r="G3903"/>
      <c r="H3903"/>
      <c r="I3903"/>
      <c r="J3903"/>
    </row>
    <row r="3904" spans="1:10">
      <c r="A3904"/>
      <c r="B3904"/>
      <c r="C3904"/>
      <c r="D3904" s="877"/>
      <c r="E3904"/>
      <c r="F3904"/>
      <c r="G3904"/>
      <c r="H3904"/>
      <c r="I3904"/>
      <c r="J3904"/>
    </row>
    <row r="3905" spans="1:10">
      <c r="A3905"/>
      <c r="B3905"/>
      <c r="C3905"/>
      <c r="D3905" s="877"/>
      <c r="E3905"/>
      <c r="F3905"/>
      <c r="G3905"/>
      <c r="H3905"/>
      <c r="I3905"/>
      <c r="J3905"/>
    </row>
    <row r="3906" spans="1:10">
      <c r="A3906"/>
      <c r="B3906"/>
      <c r="C3906"/>
      <c r="D3906" s="877"/>
      <c r="E3906"/>
      <c r="F3906"/>
      <c r="G3906"/>
      <c r="H3906"/>
      <c r="I3906"/>
      <c r="J3906"/>
    </row>
    <row r="3907" spans="1:10">
      <c r="A3907"/>
      <c r="B3907"/>
      <c r="C3907"/>
      <c r="D3907" s="877"/>
      <c r="E3907"/>
      <c r="F3907"/>
      <c r="G3907"/>
      <c r="H3907"/>
      <c r="I3907"/>
      <c r="J3907"/>
    </row>
    <row r="3908" spans="1:10">
      <c r="A3908"/>
      <c r="B3908"/>
      <c r="C3908"/>
      <c r="D3908" s="877"/>
      <c r="E3908"/>
      <c r="F3908"/>
      <c r="G3908"/>
      <c r="H3908"/>
      <c r="I3908"/>
      <c r="J3908"/>
    </row>
    <row r="3909" spans="1:10">
      <c r="A3909"/>
      <c r="B3909"/>
      <c r="C3909"/>
      <c r="D3909" s="877"/>
      <c r="E3909"/>
      <c r="F3909"/>
      <c r="G3909"/>
      <c r="H3909"/>
      <c r="I3909"/>
      <c r="J3909"/>
    </row>
    <row r="3910" spans="1:10">
      <c r="A3910"/>
      <c r="B3910"/>
      <c r="C3910"/>
      <c r="D3910" s="877"/>
      <c r="E3910"/>
      <c r="F3910"/>
      <c r="G3910"/>
      <c r="H3910"/>
      <c r="I3910"/>
      <c r="J3910"/>
    </row>
    <row r="3911" spans="1:10">
      <c r="A3911"/>
      <c r="B3911"/>
      <c r="C3911"/>
      <c r="D3911" s="877"/>
      <c r="E3911"/>
      <c r="F3911"/>
      <c r="G3911"/>
      <c r="H3911"/>
      <c r="I3911"/>
      <c r="J3911"/>
    </row>
    <row r="3912" spans="1:10">
      <c r="A3912"/>
      <c r="B3912"/>
      <c r="C3912"/>
      <c r="D3912" s="877"/>
      <c r="E3912"/>
      <c r="F3912"/>
      <c r="G3912"/>
      <c r="H3912"/>
      <c r="I3912"/>
      <c r="J3912"/>
    </row>
    <row r="3913" spans="1:10">
      <c r="A3913"/>
      <c r="B3913"/>
      <c r="C3913"/>
      <c r="D3913" s="877"/>
      <c r="E3913"/>
      <c r="F3913"/>
      <c r="G3913"/>
      <c r="H3913"/>
      <c r="I3913"/>
      <c r="J3913"/>
    </row>
    <row r="3914" spans="1:10">
      <c r="A3914"/>
      <c r="B3914"/>
      <c r="C3914"/>
      <c r="D3914" s="877"/>
      <c r="E3914"/>
      <c r="F3914"/>
      <c r="G3914"/>
      <c r="H3914"/>
      <c r="I3914"/>
      <c r="J3914"/>
    </row>
    <row r="3915" spans="1:10">
      <c r="A3915"/>
      <c r="B3915"/>
      <c r="C3915"/>
      <c r="D3915" s="877"/>
      <c r="E3915"/>
      <c r="F3915"/>
      <c r="G3915"/>
      <c r="H3915"/>
      <c r="I3915"/>
      <c r="J3915"/>
    </row>
    <row r="3916" spans="1:10">
      <c r="A3916"/>
      <c r="B3916"/>
      <c r="C3916"/>
      <c r="D3916" s="877"/>
      <c r="E3916"/>
      <c r="F3916"/>
      <c r="G3916"/>
      <c r="H3916"/>
      <c r="I3916"/>
      <c r="J3916"/>
    </row>
    <row r="3917" spans="1:10">
      <c r="A3917"/>
      <c r="B3917"/>
      <c r="C3917"/>
      <c r="D3917" s="877"/>
      <c r="E3917"/>
      <c r="F3917"/>
      <c r="G3917"/>
      <c r="H3917"/>
      <c r="I3917"/>
      <c r="J3917"/>
    </row>
    <row r="3918" spans="1:10">
      <c r="A3918"/>
      <c r="B3918"/>
      <c r="C3918"/>
      <c r="D3918" s="877"/>
      <c r="E3918"/>
      <c r="F3918"/>
      <c r="G3918"/>
      <c r="H3918"/>
      <c r="I3918"/>
      <c r="J3918"/>
    </row>
    <row r="3919" spans="1:10">
      <c r="A3919"/>
      <c r="B3919"/>
      <c r="C3919"/>
      <c r="D3919" s="877"/>
      <c r="E3919"/>
      <c r="F3919"/>
      <c r="G3919"/>
      <c r="H3919"/>
      <c r="I3919"/>
      <c r="J3919"/>
    </row>
    <row r="3920" spans="1:10">
      <c r="A3920"/>
      <c r="B3920"/>
      <c r="C3920"/>
      <c r="D3920" s="877"/>
      <c r="E3920"/>
      <c r="F3920"/>
      <c r="G3920"/>
      <c r="H3920"/>
      <c r="I3920"/>
      <c r="J3920"/>
    </row>
    <row r="3921" spans="1:10">
      <c r="A3921"/>
      <c r="B3921"/>
      <c r="C3921"/>
      <c r="D3921" s="877"/>
      <c r="E3921"/>
      <c r="F3921"/>
      <c r="G3921"/>
      <c r="H3921"/>
      <c r="I3921"/>
      <c r="J3921"/>
    </row>
    <row r="3922" spans="1:10">
      <c r="A3922"/>
      <c r="B3922"/>
      <c r="C3922"/>
      <c r="D3922" s="877"/>
      <c r="E3922"/>
      <c r="F3922"/>
      <c r="G3922"/>
      <c r="H3922"/>
      <c r="I3922"/>
      <c r="J3922"/>
    </row>
    <row r="3923" spans="1:10">
      <c r="A3923"/>
      <c r="B3923"/>
      <c r="C3923"/>
      <c r="D3923" s="877"/>
      <c r="E3923"/>
      <c r="F3923"/>
      <c r="G3923"/>
      <c r="H3923"/>
      <c r="I3923"/>
      <c r="J3923"/>
    </row>
    <row r="3924" spans="1:10">
      <c r="A3924"/>
      <c r="B3924"/>
      <c r="C3924"/>
      <c r="D3924" s="877"/>
      <c r="E3924"/>
      <c r="F3924"/>
      <c r="G3924"/>
      <c r="H3924"/>
      <c r="I3924"/>
      <c r="J3924"/>
    </row>
    <row r="3925" spans="1:10">
      <c r="A3925"/>
      <c r="B3925"/>
      <c r="C3925"/>
      <c r="D3925" s="877"/>
      <c r="E3925"/>
      <c r="F3925"/>
      <c r="G3925"/>
      <c r="H3925"/>
      <c r="I3925"/>
      <c r="J3925"/>
    </row>
    <row r="3926" spans="1:10">
      <c r="A3926"/>
      <c r="B3926"/>
      <c r="C3926"/>
      <c r="D3926" s="877"/>
      <c r="E3926"/>
      <c r="F3926"/>
      <c r="G3926"/>
      <c r="H3926"/>
      <c r="I3926"/>
      <c r="J3926"/>
    </row>
    <row r="3927" spans="1:10">
      <c r="A3927"/>
      <c r="B3927"/>
      <c r="C3927"/>
      <c r="D3927" s="877"/>
      <c r="E3927"/>
      <c r="F3927"/>
      <c r="G3927"/>
      <c r="H3927"/>
      <c r="I3927"/>
      <c r="J3927"/>
    </row>
    <row r="3928" spans="1:10">
      <c r="A3928"/>
      <c r="B3928"/>
      <c r="C3928"/>
      <c r="D3928" s="877"/>
      <c r="E3928"/>
      <c r="F3928"/>
      <c r="G3928"/>
      <c r="H3928"/>
      <c r="I3928"/>
      <c r="J3928"/>
    </row>
    <row r="3929" spans="1:10">
      <c r="A3929"/>
      <c r="B3929"/>
      <c r="C3929"/>
      <c r="D3929" s="877"/>
      <c r="E3929"/>
      <c r="F3929"/>
      <c r="G3929"/>
      <c r="H3929"/>
      <c r="I3929"/>
      <c r="J3929"/>
    </row>
    <row r="3930" spans="1:10">
      <c r="A3930"/>
      <c r="B3930"/>
      <c r="C3930"/>
      <c r="D3930" s="877"/>
      <c r="E3930"/>
      <c r="F3930"/>
      <c r="G3930"/>
      <c r="H3930"/>
      <c r="I3930"/>
      <c r="J3930"/>
    </row>
    <row r="3931" spans="1:10">
      <c r="A3931"/>
      <c r="B3931"/>
      <c r="C3931"/>
      <c r="D3931" s="877"/>
      <c r="E3931"/>
      <c r="F3931"/>
      <c r="G3931"/>
      <c r="H3931"/>
      <c r="I3931"/>
      <c r="J3931"/>
    </row>
    <row r="3932" spans="1:10">
      <c r="A3932"/>
      <c r="B3932"/>
      <c r="C3932"/>
      <c r="D3932" s="877"/>
      <c r="E3932"/>
      <c r="F3932"/>
      <c r="G3932"/>
      <c r="H3932"/>
      <c r="I3932"/>
      <c r="J3932"/>
    </row>
    <row r="3933" spans="1:10">
      <c r="A3933"/>
      <c r="B3933"/>
      <c r="C3933"/>
      <c r="D3933" s="877"/>
      <c r="E3933"/>
      <c r="F3933"/>
      <c r="G3933"/>
      <c r="H3933"/>
      <c r="I3933"/>
      <c r="J3933"/>
    </row>
    <row r="3934" spans="1:10">
      <c r="A3934"/>
      <c r="B3934"/>
      <c r="C3934"/>
      <c r="D3934" s="877"/>
      <c r="E3934"/>
      <c r="F3934"/>
      <c r="G3934"/>
      <c r="H3934"/>
      <c r="I3934"/>
      <c r="J3934"/>
    </row>
    <row r="3935" spans="1:10">
      <c r="A3935"/>
      <c r="B3935"/>
      <c r="C3935"/>
      <c r="D3935" s="877"/>
      <c r="E3935"/>
      <c r="F3935"/>
      <c r="G3935"/>
      <c r="H3935"/>
      <c r="I3935"/>
      <c r="J3935"/>
    </row>
    <row r="3936" spans="1:10">
      <c r="A3936"/>
      <c r="B3936"/>
      <c r="C3936"/>
      <c r="D3936" s="877"/>
      <c r="E3936"/>
      <c r="F3936"/>
      <c r="G3936"/>
      <c r="H3936"/>
      <c r="I3936"/>
      <c r="J3936"/>
    </row>
    <row r="3937" spans="1:10">
      <c r="A3937"/>
      <c r="B3937"/>
      <c r="C3937"/>
      <c r="D3937" s="877"/>
      <c r="E3937"/>
      <c r="F3937"/>
      <c r="G3937"/>
      <c r="H3937"/>
      <c r="I3937"/>
      <c r="J3937"/>
    </row>
    <row r="3938" spans="1:10">
      <c r="A3938"/>
      <c r="B3938"/>
      <c r="C3938"/>
      <c r="D3938" s="877"/>
      <c r="E3938"/>
      <c r="F3938"/>
      <c r="G3938"/>
      <c r="H3938"/>
      <c r="I3938"/>
      <c r="J3938"/>
    </row>
    <row r="3939" spans="1:10">
      <c r="A3939"/>
      <c r="B3939"/>
      <c r="C3939"/>
      <c r="D3939" s="877"/>
      <c r="E3939"/>
      <c r="F3939"/>
      <c r="G3939"/>
      <c r="H3939"/>
      <c r="I3939"/>
      <c r="J3939"/>
    </row>
    <row r="3940" spans="1:10">
      <c r="A3940"/>
      <c r="B3940"/>
      <c r="C3940"/>
      <c r="D3940" s="877"/>
      <c r="E3940"/>
      <c r="F3940"/>
      <c r="G3940"/>
      <c r="H3940"/>
      <c r="I3940"/>
      <c r="J3940"/>
    </row>
    <row r="3941" spans="1:10">
      <c r="A3941"/>
      <c r="B3941"/>
      <c r="C3941"/>
      <c r="D3941" s="877"/>
      <c r="E3941"/>
      <c r="F3941"/>
      <c r="G3941"/>
      <c r="H3941"/>
      <c r="I3941"/>
      <c r="J3941"/>
    </row>
    <row r="3942" spans="1:10">
      <c r="A3942"/>
      <c r="B3942"/>
      <c r="C3942"/>
      <c r="D3942" s="877"/>
      <c r="E3942"/>
      <c r="F3942"/>
      <c r="G3942"/>
      <c r="H3942"/>
      <c r="I3942"/>
      <c r="J3942"/>
    </row>
    <row r="3943" spans="1:10">
      <c r="A3943"/>
      <c r="B3943"/>
      <c r="C3943"/>
      <c r="D3943" s="877"/>
      <c r="E3943"/>
      <c r="F3943"/>
      <c r="G3943"/>
      <c r="H3943"/>
      <c r="I3943"/>
      <c r="J3943"/>
    </row>
    <row r="3944" spans="1:10">
      <c r="A3944"/>
      <c r="B3944"/>
      <c r="C3944"/>
      <c r="D3944" s="877"/>
      <c r="E3944"/>
      <c r="F3944"/>
      <c r="G3944"/>
      <c r="H3944"/>
      <c r="I3944"/>
      <c r="J3944"/>
    </row>
    <row r="3945" spans="1:10">
      <c r="A3945"/>
      <c r="B3945"/>
      <c r="C3945"/>
      <c r="D3945" s="877"/>
      <c r="E3945"/>
      <c r="F3945"/>
      <c r="G3945"/>
      <c r="H3945"/>
      <c r="I3945"/>
      <c r="J3945"/>
    </row>
    <row r="3946" spans="1:10">
      <c r="A3946"/>
      <c r="B3946"/>
      <c r="C3946"/>
      <c r="D3946" s="877"/>
      <c r="E3946"/>
      <c r="F3946"/>
      <c r="G3946"/>
      <c r="H3946"/>
      <c r="I3946"/>
      <c r="J3946"/>
    </row>
    <row r="3947" spans="1:10">
      <c r="A3947"/>
      <c r="B3947"/>
      <c r="C3947"/>
      <c r="D3947" s="877"/>
      <c r="E3947"/>
      <c r="F3947"/>
      <c r="G3947"/>
      <c r="H3947"/>
      <c r="I3947"/>
      <c r="J3947"/>
    </row>
    <row r="3948" spans="1:10">
      <c r="A3948"/>
      <c r="B3948"/>
      <c r="C3948"/>
      <c r="D3948" s="877"/>
      <c r="E3948"/>
      <c r="F3948"/>
      <c r="G3948"/>
      <c r="H3948"/>
      <c r="I3948"/>
      <c r="J3948"/>
    </row>
    <row r="3949" spans="1:10">
      <c r="A3949"/>
      <c r="B3949"/>
      <c r="C3949"/>
      <c r="D3949" s="877"/>
      <c r="E3949"/>
      <c r="F3949"/>
      <c r="G3949"/>
      <c r="H3949"/>
      <c r="I3949"/>
      <c r="J3949"/>
    </row>
    <row r="3950" spans="1:10">
      <c r="A3950"/>
      <c r="B3950"/>
      <c r="C3950"/>
      <c r="D3950" s="877"/>
      <c r="E3950"/>
      <c r="F3950"/>
      <c r="G3950"/>
      <c r="H3950"/>
      <c r="I3950"/>
      <c r="J3950"/>
    </row>
    <row r="3951" spans="1:10">
      <c r="A3951"/>
      <c r="B3951"/>
      <c r="C3951"/>
      <c r="D3951" s="877"/>
      <c r="E3951"/>
      <c r="F3951"/>
      <c r="G3951"/>
      <c r="H3951"/>
      <c r="I3951"/>
      <c r="J3951"/>
    </row>
    <row r="3952" spans="1:10">
      <c r="A3952"/>
      <c r="B3952"/>
      <c r="C3952"/>
      <c r="D3952" s="877"/>
      <c r="E3952"/>
      <c r="F3952"/>
      <c r="G3952"/>
      <c r="H3952"/>
      <c r="I3952"/>
      <c r="J3952"/>
    </row>
    <row r="3953" spans="1:10">
      <c r="A3953"/>
      <c r="B3953"/>
      <c r="C3953"/>
      <c r="D3953" s="877"/>
      <c r="E3953"/>
      <c r="F3953"/>
      <c r="G3953"/>
      <c r="H3953"/>
      <c r="I3953"/>
      <c r="J3953"/>
    </row>
    <row r="3954" spans="1:10">
      <c r="A3954"/>
      <c r="B3954"/>
      <c r="C3954"/>
      <c r="D3954" s="877"/>
      <c r="E3954"/>
      <c r="F3954"/>
      <c r="G3954"/>
      <c r="H3954"/>
      <c r="I3954"/>
      <c r="J3954"/>
    </row>
    <row r="3955" spans="1:10">
      <c r="A3955"/>
      <c r="B3955"/>
      <c r="C3955"/>
      <c r="D3955" s="877"/>
      <c r="E3955"/>
      <c r="F3955"/>
      <c r="G3955"/>
      <c r="H3955"/>
      <c r="I3955"/>
      <c r="J3955"/>
    </row>
    <row r="3956" spans="1:10">
      <c r="A3956"/>
      <c r="B3956"/>
      <c r="C3956"/>
      <c r="D3956" s="877"/>
      <c r="E3956"/>
      <c r="F3956"/>
      <c r="G3956"/>
      <c r="H3956"/>
      <c r="I3956"/>
      <c r="J3956"/>
    </row>
    <row r="3957" spans="1:10">
      <c r="A3957"/>
      <c r="B3957"/>
      <c r="C3957"/>
      <c r="D3957" s="877"/>
      <c r="E3957"/>
      <c r="F3957"/>
      <c r="G3957"/>
      <c r="H3957"/>
      <c r="I3957"/>
      <c r="J3957"/>
    </row>
    <row r="3958" spans="1:10">
      <c r="A3958"/>
      <c r="B3958"/>
      <c r="C3958"/>
      <c r="D3958" s="877"/>
      <c r="E3958"/>
      <c r="F3958"/>
      <c r="G3958"/>
      <c r="H3958"/>
      <c r="I3958"/>
      <c r="J3958"/>
    </row>
    <row r="3959" spans="1:10">
      <c r="A3959"/>
      <c r="B3959"/>
      <c r="C3959"/>
      <c r="D3959" s="877"/>
      <c r="E3959"/>
      <c r="F3959"/>
      <c r="G3959"/>
      <c r="H3959"/>
      <c r="I3959"/>
      <c r="J3959"/>
    </row>
    <row r="3960" spans="1:10">
      <c r="A3960"/>
      <c r="B3960"/>
      <c r="C3960"/>
      <c r="D3960" s="877"/>
      <c r="E3960"/>
      <c r="F3960"/>
      <c r="G3960"/>
      <c r="H3960"/>
      <c r="I3960"/>
      <c r="J3960"/>
    </row>
    <row r="3961" spans="1:10">
      <c r="A3961"/>
      <c r="B3961"/>
      <c r="C3961"/>
      <c r="D3961" s="877"/>
      <c r="E3961"/>
      <c r="F3961"/>
      <c r="G3961"/>
      <c r="H3961"/>
      <c r="I3961"/>
      <c r="J3961"/>
    </row>
    <row r="3962" spans="1:10">
      <c r="A3962"/>
      <c r="B3962"/>
      <c r="C3962"/>
      <c r="D3962" s="877"/>
      <c r="E3962"/>
      <c r="F3962"/>
      <c r="G3962"/>
      <c r="H3962"/>
      <c r="I3962"/>
      <c r="J3962"/>
    </row>
    <row r="3963" spans="1:10">
      <c r="A3963"/>
      <c r="B3963"/>
      <c r="C3963"/>
      <c r="D3963" s="877"/>
      <c r="E3963"/>
      <c r="F3963"/>
      <c r="G3963"/>
      <c r="H3963"/>
      <c r="I3963"/>
      <c r="J3963"/>
    </row>
    <row r="3964" spans="1:10">
      <c r="A3964"/>
      <c r="B3964"/>
      <c r="C3964"/>
      <c r="D3964" s="877"/>
      <c r="E3964"/>
      <c r="F3964"/>
      <c r="G3964"/>
      <c r="H3964"/>
      <c r="I3964"/>
      <c r="J3964"/>
    </row>
    <row r="3965" spans="1:10">
      <c r="A3965"/>
      <c r="B3965"/>
      <c r="C3965"/>
      <c r="D3965" s="877"/>
      <c r="E3965"/>
      <c r="F3965"/>
      <c r="G3965"/>
      <c r="H3965"/>
      <c r="I3965"/>
      <c r="J3965"/>
    </row>
    <row r="3966" spans="1:10">
      <c r="A3966"/>
      <c r="B3966"/>
      <c r="C3966"/>
      <c r="D3966" s="877"/>
      <c r="E3966"/>
      <c r="F3966"/>
      <c r="G3966"/>
      <c r="H3966"/>
      <c r="I3966"/>
      <c r="J3966"/>
    </row>
    <row r="3967" spans="1:10">
      <c r="A3967"/>
      <c r="B3967"/>
      <c r="C3967"/>
      <c r="D3967" s="877"/>
      <c r="E3967"/>
      <c r="F3967"/>
      <c r="G3967"/>
      <c r="H3967"/>
      <c r="I3967"/>
      <c r="J3967"/>
    </row>
    <row r="3968" spans="1:10">
      <c r="A3968"/>
      <c r="B3968"/>
      <c r="C3968"/>
      <c r="D3968" s="877"/>
      <c r="E3968"/>
      <c r="F3968"/>
      <c r="G3968"/>
      <c r="H3968"/>
      <c r="I3968"/>
      <c r="J3968"/>
    </row>
    <row r="3969" spans="1:10">
      <c r="A3969"/>
      <c r="B3969"/>
      <c r="C3969"/>
      <c r="D3969" s="877"/>
      <c r="E3969"/>
      <c r="F3969"/>
      <c r="G3969"/>
      <c r="H3969"/>
      <c r="I3969"/>
      <c r="J3969"/>
    </row>
    <row r="3970" spans="1:10">
      <c r="A3970"/>
      <c r="B3970"/>
      <c r="C3970"/>
      <c r="D3970" s="877"/>
      <c r="E3970"/>
      <c r="F3970"/>
      <c r="G3970"/>
      <c r="H3970"/>
      <c r="I3970"/>
      <c r="J3970"/>
    </row>
    <row r="3971" spans="1:10">
      <c r="A3971"/>
      <c r="B3971"/>
      <c r="C3971"/>
      <c r="D3971" s="877"/>
      <c r="E3971"/>
      <c r="F3971"/>
      <c r="G3971"/>
      <c r="H3971"/>
      <c r="I3971"/>
      <c r="J3971"/>
    </row>
    <row r="3972" spans="1:10">
      <c r="A3972"/>
      <c r="B3972"/>
      <c r="C3972"/>
      <c r="D3972" s="877"/>
      <c r="E3972"/>
      <c r="F3972"/>
      <c r="G3972"/>
      <c r="H3972"/>
      <c r="I3972"/>
      <c r="J3972"/>
    </row>
    <row r="3973" spans="1:10">
      <c r="A3973"/>
      <c r="B3973"/>
      <c r="C3973"/>
      <c r="D3973" s="877"/>
      <c r="E3973"/>
      <c r="F3973"/>
      <c r="G3973"/>
      <c r="H3973"/>
      <c r="I3973"/>
      <c r="J3973"/>
    </row>
    <row r="3974" spans="1:10">
      <c r="A3974"/>
      <c r="B3974"/>
      <c r="C3974"/>
      <c r="D3974" s="877"/>
      <c r="E3974"/>
      <c r="F3974"/>
      <c r="G3974"/>
      <c r="H3974"/>
      <c r="I3974"/>
      <c r="J3974"/>
    </row>
    <row r="3975" spans="1:10">
      <c r="A3975"/>
      <c r="B3975"/>
      <c r="C3975"/>
      <c r="D3975" s="877"/>
      <c r="E3975"/>
      <c r="F3975"/>
      <c r="G3975"/>
      <c r="H3975"/>
      <c r="I3975"/>
      <c r="J3975"/>
    </row>
    <row r="3976" spans="1:10">
      <c r="A3976"/>
      <c r="B3976"/>
      <c r="C3976"/>
      <c r="D3976" s="877"/>
      <c r="E3976"/>
      <c r="F3976"/>
      <c r="G3976"/>
      <c r="H3976"/>
      <c r="I3976"/>
      <c r="J3976"/>
    </row>
    <row r="3977" spans="1:10">
      <c r="A3977"/>
      <c r="B3977"/>
      <c r="C3977"/>
      <c r="D3977" s="877"/>
      <c r="E3977"/>
      <c r="F3977"/>
      <c r="G3977"/>
      <c r="H3977"/>
      <c r="I3977"/>
      <c r="J3977"/>
    </row>
    <row r="3978" spans="1:10">
      <c r="A3978"/>
      <c r="B3978"/>
      <c r="C3978"/>
      <c r="D3978" s="877"/>
      <c r="E3978"/>
      <c r="F3978"/>
      <c r="G3978"/>
      <c r="H3978"/>
      <c r="I3978"/>
      <c r="J3978"/>
    </row>
    <row r="3979" spans="1:10">
      <c r="A3979"/>
      <c r="B3979"/>
      <c r="C3979"/>
      <c r="D3979" s="877"/>
      <c r="E3979"/>
      <c r="F3979"/>
      <c r="G3979"/>
      <c r="H3979"/>
      <c r="I3979"/>
      <c r="J3979"/>
    </row>
    <row r="3980" spans="1:10">
      <c r="A3980"/>
      <c r="B3980"/>
      <c r="C3980"/>
      <c r="D3980" s="877"/>
      <c r="E3980"/>
      <c r="F3980"/>
      <c r="G3980"/>
      <c r="H3980"/>
      <c r="I3980"/>
      <c r="J3980"/>
    </row>
    <row r="3981" spans="1:10">
      <c r="A3981"/>
      <c r="B3981"/>
      <c r="C3981"/>
      <c r="D3981" s="877"/>
      <c r="E3981"/>
      <c r="F3981"/>
      <c r="G3981"/>
      <c r="H3981"/>
      <c r="I3981"/>
      <c r="J3981"/>
    </row>
    <row r="3982" spans="1:10">
      <c r="A3982"/>
      <c r="B3982"/>
      <c r="C3982"/>
      <c r="D3982" s="877"/>
      <c r="E3982"/>
      <c r="F3982"/>
      <c r="G3982"/>
      <c r="H3982"/>
      <c r="I3982"/>
      <c r="J3982"/>
    </row>
    <row r="3983" spans="1:10">
      <c r="A3983"/>
      <c r="B3983"/>
      <c r="C3983"/>
      <c r="D3983" s="877"/>
      <c r="E3983"/>
      <c r="F3983"/>
      <c r="G3983"/>
      <c r="H3983"/>
      <c r="I3983"/>
      <c r="J3983"/>
    </row>
    <row r="3984" spans="1:10">
      <c r="A3984"/>
      <c r="B3984"/>
      <c r="C3984"/>
      <c r="D3984" s="877"/>
      <c r="E3984"/>
      <c r="F3984"/>
      <c r="G3984"/>
      <c r="H3984"/>
      <c r="I3984"/>
      <c r="J3984"/>
    </row>
    <row r="3985" spans="1:10">
      <c r="A3985"/>
      <c r="B3985"/>
      <c r="C3985"/>
      <c r="D3985" s="877"/>
      <c r="E3985"/>
      <c r="F3985"/>
      <c r="G3985"/>
      <c r="H3985"/>
      <c r="I3985"/>
      <c r="J3985"/>
    </row>
    <row r="3986" spans="1:10">
      <c r="A3986"/>
      <c r="B3986"/>
      <c r="C3986"/>
      <c r="D3986" s="877"/>
      <c r="E3986"/>
      <c r="F3986"/>
      <c r="G3986"/>
      <c r="H3986"/>
      <c r="I3986"/>
      <c r="J3986"/>
    </row>
    <row r="3987" spans="1:10">
      <c r="A3987"/>
      <c r="B3987"/>
      <c r="C3987"/>
      <c r="D3987" s="877"/>
      <c r="E3987"/>
      <c r="F3987"/>
      <c r="G3987"/>
      <c r="H3987"/>
      <c r="I3987"/>
      <c r="J3987"/>
    </row>
    <row r="3988" spans="1:10">
      <c r="A3988"/>
      <c r="B3988"/>
      <c r="C3988"/>
      <c r="D3988" s="877"/>
      <c r="E3988"/>
      <c r="F3988"/>
      <c r="G3988"/>
      <c r="H3988"/>
      <c r="I3988"/>
      <c r="J3988"/>
    </row>
    <row r="3989" spans="1:10">
      <c r="A3989"/>
      <c r="B3989"/>
      <c r="C3989"/>
      <c r="D3989" s="877"/>
      <c r="E3989"/>
      <c r="F3989"/>
      <c r="G3989"/>
      <c r="H3989"/>
      <c r="I3989"/>
      <c r="J3989"/>
    </row>
    <row r="3990" spans="1:10">
      <c r="A3990"/>
      <c r="B3990"/>
      <c r="C3990"/>
      <c r="D3990" s="877"/>
      <c r="E3990"/>
      <c r="F3990"/>
      <c r="G3990"/>
      <c r="H3990"/>
      <c r="I3990"/>
      <c r="J3990"/>
    </row>
    <row r="3991" spans="1:10">
      <c r="A3991"/>
      <c r="B3991"/>
      <c r="C3991"/>
      <c r="D3991" s="877"/>
      <c r="E3991"/>
      <c r="F3991"/>
      <c r="G3991"/>
      <c r="H3991"/>
      <c r="I3991"/>
      <c r="J3991"/>
    </row>
    <row r="3992" spans="1:10">
      <c r="A3992"/>
      <c r="B3992"/>
      <c r="C3992"/>
      <c r="D3992" s="877"/>
      <c r="E3992"/>
      <c r="F3992"/>
      <c r="G3992"/>
      <c r="H3992"/>
      <c r="I3992"/>
      <c r="J3992"/>
    </row>
    <row r="3993" spans="1:10">
      <c r="A3993"/>
      <c r="B3993"/>
      <c r="C3993"/>
      <c r="D3993" s="877"/>
      <c r="E3993"/>
      <c r="F3993"/>
      <c r="G3993"/>
      <c r="H3993"/>
      <c r="I3993"/>
      <c r="J3993"/>
    </row>
    <row r="3994" spans="1:10">
      <c r="A3994"/>
      <c r="B3994"/>
      <c r="C3994"/>
      <c r="D3994" s="877"/>
      <c r="E3994"/>
      <c r="F3994"/>
      <c r="G3994"/>
      <c r="H3994"/>
      <c r="I3994"/>
      <c r="J3994"/>
    </row>
    <row r="3995" spans="1:10">
      <c r="A3995"/>
      <c r="B3995"/>
      <c r="C3995"/>
      <c r="D3995" s="877"/>
      <c r="E3995"/>
      <c r="F3995"/>
      <c r="G3995"/>
      <c r="H3995"/>
      <c r="I3995"/>
      <c r="J3995"/>
    </row>
    <row r="3996" spans="1:10">
      <c r="A3996"/>
      <c r="B3996"/>
      <c r="C3996"/>
      <c r="D3996" s="877"/>
      <c r="E3996"/>
      <c r="F3996"/>
      <c r="G3996"/>
      <c r="H3996"/>
      <c r="I3996"/>
      <c r="J3996"/>
    </row>
    <row r="3997" spans="1:10">
      <c r="A3997"/>
      <c r="B3997"/>
      <c r="C3997"/>
      <c r="D3997" s="877"/>
      <c r="E3997"/>
      <c r="F3997"/>
      <c r="G3997"/>
      <c r="H3997"/>
      <c r="I3997"/>
      <c r="J3997"/>
    </row>
    <row r="3998" spans="1:10">
      <c r="A3998"/>
      <c r="B3998"/>
      <c r="C3998"/>
      <c r="D3998" s="877"/>
      <c r="E3998"/>
      <c r="F3998"/>
      <c r="G3998"/>
      <c r="H3998"/>
      <c r="I3998"/>
      <c r="J3998"/>
    </row>
    <row r="3999" spans="1:10">
      <c r="A3999"/>
      <c r="B3999"/>
      <c r="C3999"/>
      <c r="D3999" s="877"/>
      <c r="E3999"/>
      <c r="F3999"/>
      <c r="G3999"/>
      <c r="H3999"/>
      <c r="I3999"/>
      <c r="J3999"/>
    </row>
    <row r="4000" spans="1:10">
      <c r="A4000"/>
      <c r="B4000"/>
      <c r="C4000"/>
      <c r="D4000" s="877"/>
      <c r="E4000"/>
      <c r="F4000"/>
      <c r="G4000"/>
      <c r="H4000"/>
      <c r="I4000"/>
      <c r="J4000"/>
    </row>
    <row r="4001" spans="1:10">
      <c r="A4001"/>
      <c r="B4001"/>
      <c r="C4001"/>
      <c r="D4001" s="877"/>
      <c r="E4001"/>
      <c r="F4001"/>
      <c r="G4001"/>
      <c r="H4001"/>
      <c r="I4001"/>
      <c r="J4001"/>
    </row>
    <row r="4002" spans="1:10">
      <c r="A4002"/>
      <c r="B4002"/>
      <c r="C4002"/>
      <c r="D4002" s="877"/>
      <c r="E4002"/>
      <c r="F4002"/>
      <c r="G4002"/>
      <c r="H4002"/>
      <c r="I4002"/>
      <c r="J4002"/>
    </row>
    <row r="4003" spans="1:10">
      <c r="A4003"/>
      <c r="B4003"/>
      <c r="C4003"/>
      <c r="D4003" s="877"/>
      <c r="E4003"/>
      <c r="F4003"/>
      <c r="G4003"/>
      <c r="H4003"/>
      <c r="I4003"/>
      <c r="J4003"/>
    </row>
    <row r="4004" spans="1:10">
      <c r="A4004"/>
      <c r="B4004"/>
      <c r="C4004"/>
      <c r="D4004" s="877"/>
      <c r="E4004"/>
      <c r="F4004"/>
      <c r="G4004"/>
      <c r="H4004"/>
      <c r="I4004"/>
      <c r="J4004"/>
    </row>
    <row r="4005" spans="1:10">
      <c r="A4005"/>
      <c r="B4005"/>
      <c r="C4005"/>
      <c r="D4005" s="877"/>
      <c r="E4005"/>
      <c r="F4005"/>
      <c r="G4005"/>
      <c r="H4005"/>
      <c r="I4005"/>
      <c r="J4005"/>
    </row>
    <row r="4006" spans="1:10">
      <c r="A4006"/>
      <c r="B4006"/>
      <c r="C4006"/>
      <c r="D4006" s="877"/>
      <c r="E4006"/>
      <c r="F4006"/>
      <c r="G4006"/>
      <c r="H4006"/>
      <c r="I4006"/>
      <c r="J4006"/>
    </row>
    <row r="4007" spans="1:10">
      <c r="A4007"/>
      <c r="B4007"/>
      <c r="C4007"/>
      <c r="D4007" s="877"/>
      <c r="E4007"/>
      <c r="F4007"/>
      <c r="G4007"/>
      <c r="H4007"/>
      <c r="I4007"/>
      <c r="J4007"/>
    </row>
    <row r="4008" spans="1:10">
      <c r="A4008"/>
      <c r="B4008"/>
      <c r="C4008"/>
      <c r="D4008" s="877"/>
      <c r="E4008"/>
      <c r="F4008"/>
      <c r="G4008"/>
      <c r="H4008"/>
      <c r="I4008"/>
      <c r="J4008"/>
    </row>
    <row r="4009" spans="1:10">
      <c r="A4009"/>
      <c r="B4009"/>
      <c r="C4009"/>
      <c r="D4009" s="877"/>
      <c r="E4009"/>
      <c r="F4009"/>
      <c r="G4009"/>
      <c r="H4009"/>
      <c r="I4009"/>
      <c r="J4009"/>
    </row>
    <row r="4010" spans="1:10">
      <c r="A4010"/>
      <c r="B4010"/>
      <c r="C4010"/>
      <c r="D4010" s="877"/>
      <c r="E4010"/>
      <c r="F4010"/>
      <c r="G4010"/>
      <c r="H4010"/>
      <c r="I4010"/>
      <c r="J4010"/>
    </row>
    <row r="4011" spans="1:10">
      <c r="A4011"/>
      <c r="B4011"/>
      <c r="C4011"/>
      <c r="D4011" s="877"/>
      <c r="E4011"/>
      <c r="F4011"/>
      <c r="G4011"/>
      <c r="H4011"/>
      <c r="I4011"/>
      <c r="J4011"/>
    </row>
    <row r="4012" spans="1:10">
      <c r="A4012"/>
      <c r="B4012"/>
      <c r="C4012"/>
      <c r="D4012" s="877"/>
      <c r="E4012"/>
      <c r="F4012"/>
      <c r="G4012"/>
      <c r="H4012"/>
      <c r="I4012"/>
      <c r="J4012"/>
    </row>
    <row r="4013" spans="1:10">
      <c r="A4013"/>
      <c r="B4013"/>
      <c r="C4013"/>
      <c r="D4013" s="877"/>
      <c r="E4013"/>
      <c r="F4013"/>
      <c r="G4013"/>
      <c r="H4013"/>
      <c r="I4013"/>
      <c r="J4013"/>
    </row>
    <row r="4014" spans="1:10">
      <c r="A4014"/>
      <c r="B4014"/>
      <c r="C4014"/>
      <c r="D4014" s="877"/>
      <c r="E4014"/>
      <c r="F4014"/>
      <c r="G4014"/>
      <c r="H4014"/>
      <c r="I4014"/>
      <c r="J4014"/>
    </row>
    <row r="4015" spans="1:10">
      <c r="A4015"/>
      <c r="B4015"/>
      <c r="C4015"/>
      <c r="D4015" s="877"/>
      <c r="E4015"/>
      <c r="F4015"/>
      <c r="G4015"/>
      <c r="H4015"/>
      <c r="I4015"/>
      <c r="J4015"/>
    </row>
    <row r="4016" spans="1:10">
      <c r="A4016"/>
      <c r="B4016"/>
      <c r="C4016"/>
      <c r="D4016" s="877"/>
      <c r="E4016"/>
      <c r="F4016"/>
      <c r="G4016"/>
      <c r="H4016"/>
      <c r="I4016"/>
      <c r="J4016"/>
    </row>
    <row r="4017" spans="1:10">
      <c r="A4017"/>
      <c r="B4017"/>
      <c r="C4017"/>
      <c r="D4017" s="877"/>
      <c r="E4017"/>
      <c r="F4017"/>
      <c r="G4017"/>
      <c r="H4017"/>
      <c r="I4017"/>
      <c r="J4017"/>
    </row>
    <row r="4018" spans="1:10">
      <c r="A4018"/>
      <c r="B4018"/>
      <c r="C4018"/>
      <c r="D4018" s="877"/>
      <c r="E4018"/>
      <c r="F4018"/>
      <c r="G4018"/>
      <c r="H4018"/>
      <c r="I4018"/>
      <c r="J4018"/>
    </row>
    <row r="4019" spans="1:10">
      <c r="A4019"/>
      <c r="B4019"/>
      <c r="C4019"/>
      <c r="D4019" s="877"/>
      <c r="E4019"/>
      <c r="F4019"/>
      <c r="G4019"/>
      <c r="H4019"/>
      <c r="I4019"/>
      <c r="J4019"/>
    </row>
    <row r="4020" spans="1:10">
      <c r="A4020"/>
      <c r="B4020"/>
      <c r="C4020"/>
      <c r="D4020" s="877"/>
      <c r="E4020"/>
      <c r="F4020"/>
      <c r="G4020"/>
      <c r="H4020"/>
      <c r="I4020"/>
      <c r="J4020"/>
    </row>
    <row r="4021" spans="1:10">
      <c r="A4021"/>
      <c r="B4021"/>
      <c r="C4021"/>
      <c r="D4021" s="877"/>
      <c r="E4021"/>
      <c r="F4021"/>
      <c r="G4021"/>
      <c r="H4021"/>
      <c r="I4021"/>
      <c r="J4021"/>
    </row>
    <row r="4022" spans="1:10">
      <c r="A4022"/>
      <c r="B4022"/>
      <c r="C4022"/>
      <c r="D4022" s="877"/>
      <c r="E4022"/>
      <c r="F4022"/>
      <c r="G4022"/>
      <c r="H4022"/>
      <c r="I4022"/>
      <c r="J4022"/>
    </row>
    <row r="4023" spans="1:10">
      <c r="A4023"/>
      <c r="B4023"/>
      <c r="C4023"/>
      <c r="D4023" s="877"/>
      <c r="E4023"/>
      <c r="F4023"/>
      <c r="G4023"/>
      <c r="H4023"/>
      <c r="I4023"/>
      <c r="J4023"/>
    </row>
    <row r="4024" spans="1:10">
      <c r="A4024"/>
      <c r="B4024"/>
      <c r="C4024"/>
      <c r="D4024" s="877"/>
      <c r="E4024"/>
      <c r="F4024"/>
      <c r="G4024"/>
      <c r="H4024"/>
      <c r="I4024"/>
      <c r="J4024"/>
    </row>
    <row r="4025" spans="1:10">
      <c r="A4025"/>
      <c r="B4025"/>
      <c r="C4025"/>
      <c r="D4025" s="877"/>
      <c r="E4025"/>
      <c r="F4025"/>
      <c r="G4025"/>
      <c r="H4025"/>
      <c r="I4025"/>
      <c r="J4025"/>
    </row>
    <row r="4026" spans="1:10">
      <c r="A4026"/>
      <c r="B4026"/>
      <c r="C4026"/>
      <c r="D4026" s="877"/>
      <c r="E4026"/>
      <c r="F4026"/>
      <c r="G4026"/>
      <c r="H4026"/>
      <c r="I4026"/>
      <c r="J4026"/>
    </row>
    <row r="4027" spans="1:10">
      <c r="A4027"/>
      <c r="B4027"/>
      <c r="C4027"/>
      <c r="D4027" s="877"/>
      <c r="E4027"/>
      <c r="F4027"/>
      <c r="G4027"/>
      <c r="H4027"/>
      <c r="I4027"/>
      <c r="J4027"/>
    </row>
    <row r="4028" spans="1:10">
      <c r="A4028"/>
      <c r="B4028"/>
      <c r="C4028"/>
      <c r="D4028" s="877"/>
      <c r="E4028"/>
      <c r="F4028"/>
      <c r="G4028"/>
      <c r="H4028"/>
      <c r="I4028"/>
      <c r="J4028"/>
    </row>
    <row r="4029" spans="1:10">
      <c r="A4029"/>
      <c r="B4029"/>
      <c r="C4029"/>
      <c r="D4029" s="877"/>
      <c r="E4029"/>
      <c r="F4029"/>
      <c r="G4029"/>
      <c r="H4029"/>
      <c r="I4029"/>
      <c r="J4029"/>
    </row>
    <row r="4030" spans="1:10">
      <c r="A4030"/>
      <c r="B4030"/>
      <c r="C4030"/>
      <c r="D4030" s="877"/>
      <c r="E4030"/>
      <c r="F4030"/>
      <c r="G4030"/>
      <c r="H4030"/>
      <c r="I4030"/>
      <c r="J4030"/>
    </row>
    <row r="4031" spans="1:10">
      <c r="A4031"/>
      <c r="B4031"/>
      <c r="C4031"/>
      <c r="D4031" s="877"/>
      <c r="E4031"/>
      <c r="F4031"/>
      <c r="G4031"/>
      <c r="H4031"/>
      <c r="I4031"/>
      <c r="J4031"/>
    </row>
    <row r="4032" spans="1:10">
      <c r="A4032"/>
      <c r="B4032"/>
      <c r="C4032"/>
      <c r="D4032" s="877"/>
      <c r="E4032"/>
      <c r="F4032"/>
      <c r="G4032"/>
      <c r="H4032"/>
      <c r="I4032"/>
      <c r="J4032"/>
    </row>
    <row r="4033" spans="1:10">
      <c r="A4033"/>
      <c r="B4033"/>
      <c r="C4033"/>
      <c r="D4033" s="877"/>
      <c r="E4033"/>
      <c r="F4033"/>
      <c r="G4033"/>
      <c r="H4033"/>
      <c r="I4033"/>
      <c r="J4033"/>
    </row>
    <row r="4034" spans="1:10">
      <c r="A4034"/>
      <c r="B4034"/>
      <c r="C4034"/>
      <c r="D4034" s="877"/>
      <c r="E4034"/>
      <c r="F4034"/>
      <c r="G4034"/>
      <c r="H4034"/>
      <c r="I4034"/>
      <c r="J4034"/>
    </row>
    <row r="4035" spans="1:10">
      <c r="A4035"/>
      <c r="B4035"/>
      <c r="C4035"/>
      <c r="D4035" s="877"/>
      <c r="E4035"/>
      <c r="F4035"/>
      <c r="G4035"/>
      <c r="H4035"/>
      <c r="I4035"/>
      <c r="J4035"/>
    </row>
    <row r="4036" spans="1:10">
      <c r="A4036"/>
      <c r="B4036"/>
      <c r="C4036"/>
      <c r="D4036" s="877"/>
      <c r="E4036"/>
      <c r="F4036"/>
      <c r="G4036"/>
      <c r="H4036"/>
      <c r="I4036"/>
      <c r="J4036"/>
    </row>
    <row r="4037" spans="1:10">
      <c r="A4037"/>
      <c r="B4037"/>
      <c r="C4037"/>
      <c r="D4037" s="877"/>
      <c r="E4037"/>
      <c r="F4037"/>
      <c r="G4037"/>
      <c r="H4037"/>
      <c r="I4037"/>
      <c r="J4037"/>
    </row>
    <row r="4038" spans="1:10">
      <c r="A4038"/>
      <c r="B4038"/>
      <c r="C4038"/>
      <c r="D4038" s="877"/>
      <c r="E4038"/>
      <c r="F4038"/>
      <c r="G4038"/>
      <c r="H4038"/>
      <c r="I4038"/>
      <c r="J4038"/>
    </row>
    <row r="4039" spans="1:10">
      <c r="A4039"/>
      <c r="B4039"/>
      <c r="C4039"/>
      <c r="D4039" s="877"/>
      <c r="E4039"/>
      <c r="F4039"/>
      <c r="G4039"/>
      <c r="H4039"/>
      <c r="I4039"/>
      <c r="J4039"/>
    </row>
    <row r="4040" spans="1:10">
      <c r="A4040"/>
      <c r="B4040"/>
      <c r="C4040"/>
      <c r="D4040" s="877"/>
      <c r="E4040"/>
      <c r="F4040"/>
      <c r="G4040"/>
      <c r="H4040"/>
      <c r="I4040"/>
      <c r="J4040"/>
    </row>
    <row r="4041" spans="1:10">
      <c r="A4041"/>
      <c r="B4041"/>
      <c r="C4041"/>
      <c r="D4041" s="877"/>
      <c r="E4041"/>
      <c r="F4041"/>
      <c r="G4041"/>
      <c r="H4041"/>
      <c r="I4041"/>
      <c r="J4041"/>
    </row>
    <row r="4042" spans="1:10">
      <c r="A4042"/>
      <c r="B4042"/>
      <c r="C4042"/>
      <c r="D4042" s="877"/>
      <c r="E4042"/>
      <c r="F4042"/>
      <c r="G4042"/>
      <c r="H4042"/>
      <c r="I4042"/>
      <c r="J4042"/>
    </row>
    <row r="4043" spans="1:10">
      <c r="A4043"/>
      <c r="B4043"/>
      <c r="C4043"/>
      <c r="D4043" s="877"/>
      <c r="E4043"/>
      <c r="F4043"/>
      <c r="G4043"/>
      <c r="H4043"/>
      <c r="I4043"/>
      <c r="J4043"/>
    </row>
    <row r="4044" spans="1:10">
      <c r="A4044"/>
      <c r="B4044"/>
      <c r="C4044"/>
      <c r="D4044" s="877"/>
      <c r="E4044"/>
      <c r="F4044"/>
      <c r="G4044"/>
      <c r="H4044"/>
      <c r="I4044"/>
      <c r="J4044"/>
    </row>
    <row r="4045" spans="1:10">
      <c r="A4045"/>
      <c r="B4045"/>
      <c r="C4045"/>
      <c r="D4045" s="877"/>
      <c r="E4045"/>
      <c r="F4045"/>
      <c r="G4045"/>
      <c r="H4045"/>
      <c r="I4045"/>
      <c r="J4045"/>
    </row>
    <row r="4046" spans="1:10">
      <c r="A4046"/>
      <c r="B4046"/>
      <c r="C4046"/>
      <c r="D4046" s="877"/>
      <c r="E4046"/>
      <c r="F4046"/>
      <c r="G4046"/>
      <c r="H4046"/>
      <c r="I4046"/>
      <c r="J4046"/>
    </row>
    <row r="4047" spans="1:10">
      <c r="A4047"/>
      <c r="B4047"/>
      <c r="C4047"/>
      <c r="D4047" s="877"/>
      <c r="E4047"/>
      <c r="F4047"/>
      <c r="G4047"/>
      <c r="H4047"/>
      <c r="I4047"/>
      <c r="J4047"/>
    </row>
    <row r="4048" spans="1:10">
      <c r="A4048"/>
      <c r="B4048"/>
      <c r="C4048"/>
      <c r="D4048" s="877"/>
      <c r="E4048"/>
      <c r="F4048"/>
      <c r="G4048"/>
      <c r="H4048"/>
      <c r="I4048"/>
      <c r="J4048"/>
    </row>
    <row r="4049" spans="1:10">
      <c r="A4049"/>
      <c r="B4049"/>
      <c r="C4049"/>
      <c r="D4049" s="877"/>
      <c r="E4049"/>
      <c r="F4049"/>
      <c r="G4049"/>
      <c r="H4049"/>
      <c r="I4049"/>
      <c r="J4049"/>
    </row>
    <row r="4050" spans="1:10">
      <c r="A4050"/>
      <c r="B4050"/>
      <c r="C4050"/>
      <c r="D4050" s="877"/>
      <c r="E4050"/>
      <c r="F4050"/>
      <c r="G4050"/>
      <c r="H4050"/>
      <c r="I4050"/>
      <c r="J4050"/>
    </row>
    <row r="4051" spans="1:10">
      <c r="A4051"/>
      <c r="B4051"/>
      <c r="C4051"/>
      <c r="D4051" s="877"/>
      <c r="E4051"/>
      <c r="F4051"/>
      <c r="G4051"/>
      <c r="H4051"/>
      <c r="I4051"/>
      <c r="J4051"/>
    </row>
    <row r="4052" spans="1:10">
      <c r="A4052"/>
      <c r="B4052"/>
      <c r="C4052"/>
      <c r="D4052" s="877"/>
      <c r="E4052"/>
      <c r="F4052"/>
      <c r="G4052"/>
      <c r="H4052"/>
      <c r="I4052"/>
      <c r="J4052"/>
    </row>
    <row r="4053" spans="1:10">
      <c r="A4053"/>
      <c r="B4053"/>
      <c r="C4053"/>
      <c r="D4053" s="877"/>
      <c r="E4053"/>
      <c r="F4053"/>
      <c r="G4053"/>
      <c r="H4053"/>
      <c r="I4053"/>
      <c r="J4053"/>
    </row>
    <row r="4054" spans="1:10">
      <c r="A4054"/>
      <c r="B4054"/>
      <c r="C4054"/>
      <c r="D4054" s="877"/>
      <c r="E4054"/>
      <c r="F4054"/>
      <c r="G4054"/>
      <c r="H4054"/>
      <c r="I4054"/>
      <c r="J4054"/>
    </row>
    <row r="4055" spans="1:10">
      <c r="A4055"/>
      <c r="B4055"/>
      <c r="C4055"/>
      <c r="D4055" s="877"/>
      <c r="E4055"/>
      <c r="F4055"/>
      <c r="G4055"/>
      <c r="H4055"/>
      <c r="I4055"/>
      <c r="J4055"/>
    </row>
    <row r="4056" spans="1:10">
      <c r="A4056"/>
      <c r="B4056"/>
      <c r="C4056"/>
      <c r="D4056" s="877"/>
      <c r="E4056"/>
      <c r="F4056"/>
      <c r="G4056"/>
      <c r="H4056"/>
      <c r="I4056"/>
      <c r="J4056"/>
    </row>
    <row r="4057" spans="1:10">
      <c r="A4057"/>
      <c r="B4057"/>
      <c r="C4057"/>
      <c r="D4057" s="877"/>
      <c r="E4057"/>
      <c r="F4057"/>
      <c r="G4057"/>
      <c r="H4057"/>
      <c r="I4057"/>
      <c r="J4057"/>
    </row>
    <row r="4058" spans="1:10">
      <c r="A4058"/>
      <c r="B4058"/>
      <c r="C4058"/>
      <c r="D4058" s="877"/>
      <c r="E4058"/>
      <c r="F4058"/>
      <c r="G4058"/>
      <c r="H4058"/>
      <c r="I4058"/>
      <c r="J4058"/>
    </row>
    <row r="4059" spans="1:10">
      <c r="A4059"/>
      <c r="B4059"/>
      <c r="C4059"/>
      <c r="D4059" s="877"/>
      <c r="E4059"/>
      <c r="F4059"/>
      <c r="G4059"/>
      <c r="H4059"/>
      <c r="I4059"/>
      <c r="J4059"/>
    </row>
    <row r="4060" spans="1:10">
      <c r="A4060"/>
      <c r="B4060"/>
      <c r="C4060"/>
      <c r="D4060" s="877"/>
      <c r="E4060"/>
      <c r="F4060"/>
      <c r="G4060"/>
      <c r="H4060"/>
      <c r="I4060"/>
      <c r="J4060"/>
    </row>
    <row r="4061" spans="1:10">
      <c r="A4061"/>
      <c r="B4061"/>
      <c r="C4061"/>
      <c r="D4061" s="877"/>
      <c r="E4061"/>
      <c r="F4061"/>
      <c r="G4061"/>
      <c r="H4061"/>
      <c r="I4061"/>
      <c r="J4061"/>
    </row>
    <row r="4062" spans="1:10">
      <c r="A4062"/>
      <c r="B4062"/>
      <c r="C4062"/>
      <c r="D4062" s="877"/>
      <c r="E4062"/>
      <c r="F4062"/>
      <c r="G4062"/>
      <c r="H4062"/>
      <c r="I4062"/>
      <c r="J4062"/>
    </row>
    <row r="4063" spans="1:10">
      <c r="A4063"/>
      <c r="B4063"/>
      <c r="C4063"/>
      <c r="D4063" s="877"/>
      <c r="E4063"/>
      <c r="F4063"/>
      <c r="G4063"/>
      <c r="H4063"/>
      <c r="I4063"/>
      <c r="J4063"/>
    </row>
    <row r="4064" spans="1:10">
      <c r="A4064"/>
      <c r="B4064"/>
      <c r="C4064"/>
      <c r="D4064" s="877"/>
      <c r="E4064"/>
      <c r="F4064"/>
      <c r="G4064"/>
      <c r="H4064"/>
      <c r="I4064"/>
      <c r="J4064"/>
    </row>
    <row r="4065" spans="1:10">
      <c r="A4065"/>
      <c r="B4065"/>
      <c r="C4065"/>
      <c r="D4065" s="877"/>
      <c r="E4065"/>
      <c r="F4065"/>
      <c r="G4065"/>
      <c r="H4065"/>
      <c r="I4065"/>
      <c r="J4065"/>
    </row>
    <row r="4066" spans="1:10">
      <c r="A4066"/>
      <c r="B4066"/>
      <c r="C4066"/>
      <c r="D4066" s="877"/>
      <c r="E4066"/>
      <c r="F4066"/>
      <c r="G4066"/>
      <c r="H4066"/>
      <c r="I4066"/>
      <c r="J4066"/>
    </row>
    <row r="4067" spans="1:10">
      <c r="A4067"/>
      <c r="B4067"/>
      <c r="C4067"/>
      <c r="D4067" s="877"/>
      <c r="E4067"/>
      <c r="F4067"/>
      <c r="G4067"/>
      <c r="H4067"/>
      <c r="I4067"/>
      <c r="J4067"/>
    </row>
    <row r="4068" spans="1:10">
      <c r="A4068"/>
      <c r="B4068"/>
      <c r="C4068"/>
      <c r="D4068" s="877"/>
      <c r="E4068"/>
      <c r="F4068"/>
      <c r="G4068"/>
      <c r="H4068"/>
      <c r="I4068"/>
      <c r="J4068"/>
    </row>
    <row r="4069" spans="1:10">
      <c r="A4069"/>
      <c r="B4069"/>
      <c r="C4069"/>
      <c r="D4069" s="877"/>
      <c r="E4069"/>
      <c r="F4069"/>
      <c r="G4069"/>
      <c r="H4069"/>
      <c r="I4069"/>
      <c r="J4069"/>
    </row>
    <row r="4070" spans="1:10">
      <c r="A4070"/>
      <c r="B4070"/>
      <c r="C4070"/>
      <c r="D4070" s="877"/>
      <c r="E4070"/>
      <c r="F4070"/>
      <c r="G4070"/>
      <c r="H4070"/>
      <c r="I4070"/>
      <c r="J4070"/>
    </row>
    <row r="4071" spans="1:10">
      <c r="A4071"/>
      <c r="B4071"/>
      <c r="C4071"/>
      <c r="D4071" s="877"/>
      <c r="E4071"/>
      <c r="F4071"/>
      <c r="G4071"/>
      <c r="H4071"/>
      <c r="I4071"/>
      <c r="J4071"/>
    </row>
    <row r="4072" spans="1:10">
      <c r="A4072"/>
      <c r="B4072"/>
      <c r="C4072"/>
      <c r="D4072" s="877"/>
      <c r="E4072"/>
      <c r="F4072"/>
      <c r="G4072"/>
      <c r="H4072"/>
      <c r="I4072"/>
      <c r="J4072"/>
    </row>
    <row r="4073" spans="1:10">
      <c r="A4073"/>
      <c r="B4073"/>
      <c r="C4073"/>
      <c r="D4073" s="877"/>
      <c r="E4073"/>
      <c r="F4073"/>
      <c r="G4073"/>
      <c r="H4073"/>
      <c r="I4073"/>
      <c r="J4073"/>
    </row>
    <row r="4074" spans="1:10">
      <c r="A4074"/>
      <c r="B4074"/>
      <c r="C4074"/>
      <c r="D4074" s="877"/>
      <c r="E4074"/>
      <c r="F4074"/>
      <c r="G4074"/>
      <c r="H4074"/>
      <c r="I4074"/>
      <c r="J4074"/>
    </row>
    <row r="4075" spans="1:10">
      <c r="A4075"/>
      <c r="B4075"/>
      <c r="C4075"/>
      <c r="D4075" s="877"/>
      <c r="E4075"/>
      <c r="F4075"/>
      <c r="G4075"/>
      <c r="H4075"/>
      <c r="I4075"/>
      <c r="J4075"/>
    </row>
    <row r="4076" spans="1:10">
      <c r="A4076"/>
      <c r="B4076"/>
      <c r="C4076"/>
      <c r="D4076" s="877"/>
      <c r="E4076"/>
      <c r="F4076"/>
      <c r="G4076"/>
      <c r="H4076"/>
      <c r="I4076"/>
      <c r="J4076"/>
    </row>
    <row r="4077" spans="1:10">
      <c r="A4077"/>
      <c r="B4077"/>
      <c r="C4077"/>
      <c r="D4077" s="877"/>
      <c r="E4077"/>
      <c r="F4077"/>
      <c r="G4077"/>
      <c r="H4077"/>
      <c r="I4077"/>
      <c r="J4077"/>
    </row>
    <row r="4078" spans="1:10">
      <c r="A4078"/>
      <c r="B4078"/>
      <c r="C4078"/>
      <c r="D4078" s="877"/>
      <c r="E4078"/>
      <c r="F4078"/>
      <c r="G4078"/>
      <c r="H4078"/>
      <c r="I4078"/>
      <c r="J4078"/>
    </row>
    <row r="4079" spans="1:10">
      <c r="A4079"/>
      <c r="B4079"/>
      <c r="C4079"/>
      <c r="D4079" s="877"/>
      <c r="E4079"/>
      <c r="F4079"/>
      <c r="G4079"/>
      <c r="H4079"/>
      <c r="I4079"/>
      <c r="J4079"/>
    </row>
    <row r="4080" spans="1:10">
      <c r="A4080"/>
      <c r="B4080"/>
      <c r="C4080"/>
      <c r="D4080" s="877"/>
      <c r="E4080"/>
      <c r="F4080"/>
      <c r="G4080"/>
      <c r="H4080"/>
      <c r="I4080"/>
      <c r="J4080"/>
    </row>
    <row r="4081" spans="1:10">
      <c r="A4081"/>
      <c r="B4081"/>
      <c r="C4081"/>
      <c r="D4081" s="877"/>
      <c r="E4081"/>
      <c r="F4081"/>
      <c r="G4081"/>
      <c r="H4081"/>
      <c r="I4081"/>
      <c r="J4081"/>
    </row>
    <row r="4082" spans="1:10">
      <c r="A4082"/>
      <c r="B4082"/>
      <c r="C4082"/>
      <c r="D4082" s="877"/>
      <c r="E4082"/>
      <c r="F4082"/>
      <c r="G4082"/>
      <c r="H4082"/>
      <c r="I4082"/>
      <c r="J4082"/>
    </row>
    <row r="4083" spans="1:10">
      <c r="A4083"/>
      <c r="B4083"/>
      <c r="C4083"/>
      <c r="D4083" s="877"/>
      <c r="E4083"/>
      <c r="F4083"/>
      <c r="G4083"/>
      <c r="H4083"/>
      <c r="I4083"/>
      <c r="J4083"/>
    </row>
    <row r="4084" spans="1:10">
      <c r="A4084"/>
      <c r="B4084"/>
      <c r="C4084"/>
      <c r="D4084" s="877"/>
      <c r="E4084"/>
      <c r="F4084"/>
      <c r="G4084"/>
      <c r="H4084"/>
      <c r="I4084"/>
      <c r="J4084"/>
    </row>
    <row r="4085" spans="1:10">
      <c r="A4085"/>
      <c r="B4085"/>
      <c r="C4085"/>
      <c r="D4085" s="877"/>
      <c r="E4085"/>
      <c r="F4085"/>
      <c r="G4085"/>
      <c r="H4085"/>
      <c r="I4085"/>
      <c r="J4085"/>
    </row>
    <row r="4086" spans="1:10">
      <c r="A4086"/>
      <c r="B4086"/>
      <c r="C4086"/>
      <c r="D4086" s="877"/>
      <c r="E4086"/>
      <c r="F4086"/>
      <c r="G4086"/>
      <c r="H4086"/>
      <c r="I4086"/>
      <c r="J4086"/>
    </row>
    <row r="4087" spans="1:10">
      <c r="A4087"/>
      <c r="B4087"/>
      <c r="C4087"/>
      <c r="D4087" s="877"/>
      <c r="E4087"/>
      <c r="F4087"/>
      <c r="G4087"/>
      <c r="H4087"/>
      <c r="I4087"/>
      <c r="J4087"/>
    </row>
    <row r="4088" spans="1:10">
      <c r="A4088"/>
      <c r="B4088"/>
      <c r="C4088"/>
      <c r="D4088" s="877"/>
      <c r="E4088"/>
      <c r="F4088"/>
      <c r="G4088"/>
      <c r="H4088"/>
      <c r="I4088"/>
      <c r="J4088"/>
    </row>
    <row r="4089" spans="1:10">
      <c r="A4089"/>
      <c r="B4089"/>
      <c r="C4089"/>
      <c r="D4089" s="877"/>
      <c r="E4089"/>
      <c r="F4089"/>
      <c r="G4089"/>
      <c r="H4089"/>
      <c r="I4089"/>
      <c r="J4089"/>
    </row>
    <row r="4090" spans="1:10">
      <c r="A4090"/>
      <c r="B4090"/>
      <c r="C4090"/>
      <c r="D4090" s="877"/>
      <c r="E4090"/>
      <c r="F4090"/>
      <c r="G4090"/>
      <c r="H4090"/>
      <c r="I4090"/>
      <c r="J4090"/>
    </row>
    <row r="4091" spans="1:10">
      <c r="A4091"/>
      <c r="B4091"/>
      <c r="C4091"/>
      <c r="D4091" s="877"/>
      <c r="E4091"/>
      <c r="F4091"/>
      <c r="G4091"/>
      <c r="H4091"/>
      <c r="I4091"/>
      <c r="J4091"/>
    </row>
    <row r="4092" spans="1:10">
      <c r="A4092"/>
      <c r="B4092"/>
      <c r="C4092"/>
      <c r="D4092" s="877"/>
      <c r="E4092"/>
      <c r="F4092"/>
      <c r="G4092"/>
      <c r="H4092"/>
      <c r="I4092"/>
      <c r="J4092"/>
    </row>
    <row r="4093" spans="1:10">
      <c r="A4093"/>
      <c r="B4093"/>
      <c r="C4093"/>
      <c r="D4093" s="877"/>
      <c r="E4093"/>
      <c r="F4093"/>
      <c r="G4093"/>
      <c r="H4093"/>
      <c r="I4093"/>
      <c r="J4093"/>
    </row>
    <row r="4094" spans="1:10">
      <c r="A4094"/>
      <c r="B4094"/>
      <c r="C4094"/>
      <c r="D4094" s="877"/>
      <c r="E4094"/>
      <c r="F4094"/>
      <c r="G4094"/>
      <c r="H4094"/>
      <c r="I4094"/>
      <c r="J4094"/>
    </row>
    <row r="4095" spans="1:10">
      <c r="A4095"/>
      <c r="B4095"/>
      <c r="C4095"/>
      <c r="D4095" s="877"/>
      <c r="E4095"/>
      <c r="F4095"/>
      <c r="G4095"/>
      <c r="H4095"/>
      <c r="I4095"/>
      <c r="J4095"/>
    </row>
    <row r="4096" spans="1:10">
      <c r="A4096"/>
      <c r="B4096"/>
      <c r="C4096"/>
      <c r="D4096" s="877"/>
      <c r="E4096"/>
      <c r="F4096"/>
      <c r="G4096"/>
      <c r="H4096"/>
      <c r="I4096"/>
      <c r="J4096"/>
    </row>
    <row r="4097" spans="1:10">
      <c r="A4097"/>
      <c r="B4097"/>
      <c r="C4097"/>
      <c r="D4097" s="877"/>
      <c r="E4097"/>
      <c r="F4097"/>
      <c r="G4097"/>
      <c r="H4097"/>
      <c r="I4097"/>
      <c r="J4097"/>
    </row>
    <row r="4098" spans="1:10">
      <c r="A4098"/>
      <c r="B4098"/>
      <c r="C4098"/>
      <c r="D4098" s="877"/>
      <c r="E4098"/>
      <c r="F4098"/>
      <c r="G4098"/>
      <c r="H4098"/>
      <c r="I4098"/>
      <c r="J4098"/>
    </row>
    <row r="4099" spans="1:10">
      <c r="A4099"/>
      <c r="B4099"/>
      <c r="C4099"/>
      <c r="D4099" s="877"/>
      <c r="E4099"/>
      <c r="F4099"/>
      <c r="G4099"/>
      <c r="H4099"/>
      <c r="I4099"/>
      <c r="J4099"/>
    </row>
    <row r="4100" spans="1:10">
      <c r="A4100"/>
      <c r="B4100"/>
      <c r="C4100"/>
      <c r="D4100" s="877"/>
      <c r="E4100"/>
      <c r="F4100"/>
      <c r="G4100"/>
      <c r="H4100"/>
      <c r="I4100"/>
      <c r="J4100"/>
    </row>
    <row r="4101" spans="1:10">
      <c r="A4101"/>
      <c r="B4101"/>
      <c r="C4101"/>
      <c r="D4101" s="877"/>
      <c r="E4101"/>
      <c r="F4101"/>
      <c r="G4101"/>
      <c r="H4101"/>
      <c r="I4101"/>
      <c r="J4101"/>
    </row>
    <row r="4102" spans="1:10">
      <c r="A4102"/>
      <c r="B4102"/>
      <c r="C4102"/>
      <c r="D4102" s="877"/>
      <c r="E4102"/>
      <c r="F4102"/>
      <c r="G4102"/>
      <c r="H4102"/>
      <c r="I4102"/>
      <c r="J4102"/>
    </row>
    <row r="4103" spans="1:10">
      <c r="A4103"/>
      <c r="B4103"/>
      <c r="C4103"/>
      <c r="D4103" s="877"/>
      <c r="E4103"/>
      <c r="F4103"/>
      <c r="G4103"/>
      <c r="H4103"/>
      <c r="I4103"/>
      <c r="J4103"/>
    </row>
    <row r="4104" spans="1:10">
      <c r="A4104"/>
      <c r="B4104"/>
      <c r="C4104"/>
      <c r="D4104" s="877"/>
      <c r="E4104"/>
      <c r="F4104"/>
      <c r="G4104"/>
      <c r="H4104"/>
      <c r="I4104"/>
      <c r="J4104"/>
    </row>
    <row r="4105" spans="1:10">
      <c r="A4105"/>
      <c r="B4105"/>
      <c r="C4105"/>
      <c r="D4105" s="877"/>
      <c r="E4105"/>
      <c r="F4105"/>
      <c r="G4105"/>
      <c r="H4105"/>
      <c r="I4105"/>
      <c r="J4105"/>
    </row>
    <row r="4106" spans="1:10">
      <c r="A4106"/>
      <c r="B4106"/>
      <c r="C4106"/>
      <c r="D4106" s="877"/>
      <c r="E4106"/>
      <c r="F4106"/>
      <c r="G4106"/>
      <c r="H4106"/>
      <c r="I4106"/>
      <c r="J4106"/>
    </row>
    <row r="4107" spans="1:10">
      <c r="A4107"/>
      <c r="B4107"/>
      <c r="C4107"/>
      <c r="D4107" s="877"/>
      <c r="E4107"/>
      <c r="F4107"/>
      <c r="G4107"/>
      <c r="H4107"/>
      <c r="I4107"/>
      <c r="J4107"/>
    </row>
    <row r="4108" spans="1:10">
      <c r="A4108"/>
      <c r="B4108"/>
      <c r="C4108"/>
      <c r="D4108" s="877"/>
      <c r="E4108"/>
      <c r="F4108"/>
      <c r="G4108"/>
      <c r="H4108"/>
      <c r="I4108"/>
      <c r="J4108"/>
    </row>
    <row r="4109" spans="1:10">
      <c r="A4109"/>
      <c r="B4109"/>
      <c r="C4109"/>
      <c r="D4109" s="877"/>
      <c r="E4109"/>
      <c r="F4109"/>
      <c r="G4109"/>
      <c r="H4109"/>
      <c r="I4109"/>
      <c r="J4109"/>
    </row>
    <row r="4110" spans="1:10">
      <c r="A4110"/>
      <c r="B4110"/>
      <c r="C4110"/>
      <c r="D4110" s="877"/>
      <c r="E4110"/>
      <c r="F4110"/>
      <c r="G4110"/>
      <c r="H4110"/>
      <c r="I4110"/>
      <c r="J4110"/>
    </row>
    <row r="4111" spans="1:10">
      <c r="A4111"/>
      <c r="B4111"/>
      <c r="C4111"/>
      <c r="D4111" s="877"/>
      <c r="E4111"/>
      <c r="F4111"/>
      <c r="G4111"/>
      <c r="H4111"/>
      <c r="I4111"/>
      <c r="J4111"/>
    </row>
    <row r="4112" spans="1:10">
      <c r="A4112"/>
      <c r="B4112"/>
      <c r="C4112"/>
      <c r="D4112" s="877"/>
      <c r="E4112"/>
      <c r="F4112"/>
      <c r="G4112"/>
      <c r="H4112"/>
      <c r="I4112"/>
      <c r="J4112"/>
    </row>
    <row r="4113" spans="1:10">
      <c r="A4113"/>
      <c r="B4113"/>
      <c r="C4113"/>
      <c r="D4113" s="877"/>
      <c r="E4113"/>
      <c r="F4113"/>
      <c r="G4113"/>
      <c r="H4113"/>
      <c r="I4113"/>
      <c r="J4113"/>
    </row>
    <row r="4114" spans="1:10">
      <c r="A4114"/>
      <c r="B4114"/>
      <c r="C4114"/>
      <c r="D4114" s="877"/>
      <c r="E4114"/>
      <c r="F4114"/>
      <c r="G4114"/>
      <c r="H4114"/>
      <c r="I4114"/>
      <c r="J4114"/>
    </row>
    <row r="4115" spans="1:10">
      <c r="A4115"/>
      <c r="B4115"/>
      <c r="C4115"/>
      <c r="D4115" s="877"/>
      <c r="E4115"/>
      <c r="F4115"/>
      <c r="G4115"/>
      <c r="H4115"/>
      <c r="I4115"/>
      <c r="J4115"/>
    </row>
    <row r="4116" spans="1:10">
      <c r="A4116"/>
      <c r="B4116"/>
      <c r="C4116"/>
      <c r="D4116" s="877"/>
      <c r="E4116"/>
      <c r="F4116"/>
      <c r="G4116"/>
      <c r="H4116"/>
      <c r="I4116"/>
      <c r="J4116"/>
    </row>
    <row r="4117" spans="1:10">
      <c r="A4117"/>
      <c r="B4117"/>
      <c r="C4117"/>
      <c r="D4117" s="877"/>
      <c r="E4117"/>
      <c r="F4117"/>
      <c r="G4117"/>
      <c r="H4117"/>
      <c r="I4117"/>
      <c r="J4117"/>
    </row>
    <row r="4118" spans="1:10">
      <c r="A4118"/>
      <c r="B4118"/>
      <c r="C4118"/>
      <c r="D4118" s="877"/>
      <c r="E4118"/>
      <c r="F4118"/>
      <c r="G4118"/>
      <c r="H4118"/>
      <c r="I4118"/>
      <c r="J4118"/>
    </row>
    <row r="4119" spans="1:10">
      <c r="A4119"/>
      <c r="B4119"/>
      <c r="C4119"/>
      <c r="D4119" s="877"/>
      <c r="E4119"/>
      <c r="F4119"/>
      <c r="G4119"/>
      <c r="H4119"/>
      <c r="I4119"/>
      <c r="J4119"/>
    </row>
    <row r="4120" spans="1:10">
      <c r="A4120"/>
      <c r="B4120"/>
      <c r="C4120"/>
      <c r="D4120" s="877"/>
      <c r="E4120"/>
      <c r="F4120"/>
      <c r="G4120"/>
      <c r="H4120"/>
      <c r="I4120"/>
      <c r="J4120"/>
    </row>
    <row r="4121" spans="1:10">
      <c r="A4121"/>
      <c r="B4121"/>
      <c r="C4121"/>
      <c r="D4121" s="877"/>
      <c r="E4121"/>
      <c r="F4121"/>
      <c r="G4121"/>
      <c r="H4121"/>
      <c r="I4121"/>
      <c r="J4121"/>
    </row>
    <row r="4122" spans="1:10">
      <c r="A4122"/>
      <c r="B4122"/>
      <c r="C4122"/>
      <c r="D4122" s="877"/>
      <c r="E4122"/>
      <c r="F4122"/>
      <c r="G4122"/>
      <c r="H4122"/>
      <c r="I4122"/>
      <c r="J4122"/>
    </row>
    <row r="4123" spans="1:10">
      <c r="A4123"/>
      <c r="B4123"/>
      <c r="C4123"/>
      <c r="D4123" s="877"/>
      <c r="E4123"/>
      <c r="F4123"/>
      <c r="G4123"/>
      <c r="H4123"/>
      <c r="I4123"/>
      <c r="J4123"/>
    </row>
    <row r="4124" spans="1:10">
      <c r="A4124"/>
      <c r="B4124"/>
      <c r="C4124"/>
      <c r="D4124" s="877"/>
      <c r="E4124"/>
      <c r="F4124"/>
      <c r="G4124"/>
      <c r="H4124"/>
      <c r="I4124"/>
      <c r="J4124"/>
    </row>
    <row r="4125" spans="1:10">
      <c r="A4125"/>
      <c r="B4125"/>
      <c r="C4125"/>
      <c r="D4125" s="877"/>
      <c r="E4125"/>
      <c r="F4125"/>
      <c r="G4125"/>
      <c r="H4125"/>
      <c r="I4125"/>
      <c r="J4125"/>
    </row>
    <row r="4126" spans="1:10">
      <c r="A4126"/>
      <c r="B4126"/>
      <c r="C4126"/>
      <c r="D4126" s="877"/>
      <c r="E4126"/>
      <c r="F4126"/>
      <c r="G4126"/>
      <c r="H4126"/>
      <c r="I4126"/>
      <c r="J4126"/>
    </row>
    <row r="4127" spans="1:10">
      <c r="A4127"/>
      <c r="B4127"/>
      <c r="C4127"/>
      <c r="D4127" s="877"/>
      <c r="E4127"/>
      <c r="F4127"/>
      <c r="G4127"/>
      <c r="H4127"/>
      <c r="I4127"/>
      <c r="J4127"/>
    </row>
    <row r="4128" spans="1:10">
      <c r="A4128"/>
      <c r="B4128"/>
      <c r="C4128"/>
      <c r="D4128" s="877"/>
      <c r="E4128"/>
      <c r="F4128"/>
      <c r="G4128"/>
      <c r="H4128"/>
      <c r="I4128"/>
      <c r="J4128"/>
    </row>
    <row r="4129" spans="1:10">
      <c r="A4129"/>
      <c r="B4129"/>
      <c r="C4129"/>
      <c r="D4129" s="877"/>
      <c r="E4129"/>
      <c r="F4129"/>
      <c r="G4129"/>
      <c r="H4129"/>
      <c r="I4129"/>
      <c r="J4129"/>
    </row>
    <row r="4130" spans="1:10">
      <c r="A4130"/>
      <c r="B4130"/>
      <c r="C4130"/>
      <c r="D4130" s="877"/>
      <c r="E4130"/>
      <c r="F4130"/>
      <c r="G4130"/>
      <c r="H4130"/>
      <c r="I4130"/>
      <c r="J4130"/>
    </row>
    <row r="4131" spans="1:10">
      <c r="A4131"/>
      <c r="B4131"/>
      <c r="C4131"/>
      <c r="D4131" s="877"/>
      <c r="E4131"/>
      <c r="F4131"/>
      <c r="G4131"/>
      <c r="H4131"/>
      <c r="I4131"/>
      <c r="J4131"/>
    </row>
    <row r="4132" spans="1:10">
      <c r="A4132"/>
      <c r="B4132"/>
      <c r="C4132"/>
      <c r="D4132" s="877"/>
      <c r="E4132"/>
      <c r="F4132"/>
      <c r="G4132"/>
      <c r="H4132"/>
      <c r="I4132"/>
      <c r="J4132"/>
    </row>
    <row r="4133" spans="1:10">
      <c r="A4133"/>
      <c r="B4133"/>
      <c r="C4133"/>
      <c r="D4133" s="877"/>
      <c r="E4133"/>
      <c r="F4133"/>
      <c r="G4133"/>
      <c r="H4133"/>
      <c r="I4133"/>
      <c r="J4133"/>
    </row>
    <row r="4134" spans="1:10">
      <c r="A4134"/>
      <c r="B4134"/>
      <c r="C4134"/>
      <c r="D4134" s="877"/>
      <c r="E4134"/>
      <c r="F4134"/>
      <c r="G4134"/>
      <c r="H4134"/>
      <c r="I4134"/>
      <c r="J4134"/>
    </row>
    <row r="4135" spans="1:10">
      <c r="A4135"/>
      <c r="B4135"/>
      <c r="C4135"/>
      <c r="D4135" s="877"/>
      <c r="E4135"/>
      <c r="F4135"/>
      <c r="G4135"/>
      <c r="H4135"/>
      <c r="I4135"/>
      <c r="J4135"/>
    </row>
    <row r="4136" spans="1:10">
      <c r="A4136"/>
      <c r="B4136"/>
      <c r="C4136"/>
      <c r="D4136" s="877"/>
      <c r="E4136"/>
      <c r="F4136"/>
      <c r="G4136"/>
      <c r="H4136"/>
      <c r="I4136"/>
      <c r="J4136"/>
    </row>
    <row r="4137" spans="1:10">
      <c r="A4137"/>
      <c r="B4137"/>
      <c r="C4137"/>
      <c r="D4137" s="877"/>
      <c r="E4137"/>
      <c r="F4137"/>
      <c r="G4137"/>
      <c r="H4137"/>
      <c r="I4137"/>
      <c r="J4137"/>
    </row>
    <row r="4138" spans="1:10">
      <c r="A4138"/>
      <c r="B4138"/>
      <c r="C4138"/>
      <c r="D4138" s="877"/>
      <c r="E4138"/>
      <c r="F4138"/>
      <c r="G4138"/>
      <c r="H4138"/>
      <c r="I4138"/>
      <c r="J4138"/>
    </row>
    <row r="4139" spans="1:10">
      <c r="A4139"/>
      <c r="B4139"/>
      <c r="C4139"/>
      <c r="D4139" s="877"/>
      <c r="E4139"/>
      <c r="F4139"/>
      <c r="G4139"/>
      <c r="H4139"/>
      <c r="I4139"/>
      <c r="J4139"/>
    </row>
    <row r="4140" spans="1:10">
      <c r="A4140"/>
      <c r="B4140"/>
      <c r="C4140"/>
      <c r="D4140" s="877"/>
      <c r="E4140"/>
      <c r="F4140"/>
      <c r="G4140"/>
      <c r="H4140"/>
      <c r="I4140"/>
      <c r="J4140"/>
    </row>
    <row r="4141" spans="1:10">
      <c r="A4141"/>
      <c r="B4141"/>
      <c r="C4141"/>
      <c r="D4141" s="877"/>
      <c r="E4141"/>
      <c r="F4141"/>
      <c r="G4141"/>
      <c r="H4141"/>
      <c r="I4141"/>
      <c r="J4141"/>
    </row>
    <row r="4142" spans="1:10">
      <c r="A4142"/>
      <c r="B4142"/>
      <c r="C4142"/>
      <c r="D4142" s="877"/>
      <c r="E4142"/>
      <c r="F4142"/>
      <c r="G4142"/>
      <c r="H4142"/>
      <c r="I4142"/>
      <c r="J4142"/>
    </row>
    <row r="4143" spans="1:10">
      <c r="A4143"/>
      <c r="B4143"/>
      <c r="C4143"/>
      <c r="D4143" s="877"/>
      <c r="E4143"/>
      <c r="F4143"/>
      <c r="G4143"/>
      <c r="H4143"/>
      <c r="I4143"/>
      <c r="J4143"/>
    </row>
    <row r="4144" spans="1:10">
      <c r="A4144"/>
      <c r="B4144"/>
      <c r="C4144"/>
      <c r="D4144" s="877"/>
      <c r="E4144"/>
      <c r="F4144"/>
      <c r="G4144"/>
      <c r="H4144"/>
      <c r="I4144"/>
      <c r="J4144"/>
    </row>
    <row r="4145" spans="1:10">
      <c r="A4145"/>
      <c r="B4145"/>
      <c r="C4145"/>
      <c r="D4145" s="877"/>
      <c r="E4145"/>
      <c r="F4145"/>
      <c r="G4145"/>
      <c r="H4145"/>
      <c r="I4145"/>
      <c r="J4145"/>
    </row>
    <row r="4146" spans="1:10">
      <c r="A4146"/>
      <c r="B4146"/>
      <c r="C4146"/>
      <c r="D4146" s="877"/>
      <c r="E4146"/>
      <c r="F4146"/>
      <c r="G4146"/>
      <c r="H4146"/>
      <c r="I4146"/>
      <c r="J4146"/>
    </row>
    <row r="4147" spans="1:10">
      <c r="A4147"/>
      <c r="B4147"/>
      <c r="C4147"/>
      <c r="D4147" s="877"/>
      <c r="E4147"/>
      <c r="F4147"/>
      <c r="G4147"/>
      <c r="H4147"/>
      <c r="I4147"/>
      <c r="J4147"/>
    </row>
    <row r="4148" spans="1:10">
      <c r="A4148"/>
      <c r="B4148"/>
      <c r="C4148"/>
      <c r="D4148" s="877"/>
      <c r="E4148"/>
      <c r="F4148"/>
      <c r="G4148"/>
      <c r="H4148"/>
      <c r="I4148"/>
      <c r="J4148"/>
    </row>
    <row r="4149" spans="1:10">
      <c r="A4149"/>
      <c r="B4149"/>
      <c r="C4149"/>
      <c r="D4149" s="877"/>
      <c r="E4149"/>
      <c r="F4149"/>
      <c r="G4149"/>
      <c r="H4149"/>
      <c r="I4149"/>
      <c r="J4149"/>
    </row>
    <row r="4150" spans="1:10">
      <c r="A4150"/>
      <c r="B4150"/>
      <c r="C4150"/>
      <c r="D4150" s="877"/>
      <c r="E4150"/>
      <c r="F4150"/>
      <c r="G4150"/>
      <c r="H4150"/>
      <c r="I4150"/>
      <c r="J4150"/>
    </row>
    <row r="4151" spans="1:10">
      <c r="A4151"/>
      <c r="B4151"/>
      <c r="C4151"/>
      <c r="D4151" s="877"/>
      <c r="E4151"/>
      <c r="F4151"/>
      <c r="G4151"/>
      <c r="H4151"/>
      <c r="I4151"/>
      <c r="J4151"/>
    </row>
    <row r="4152" spans="1:10">
      <c r="A4152"/>
      <c r="B4152"/>
      <c r="C4152"/>
      <c r="D4152" s="877"/>
      <c r="E4152"/>
      <c r="F4152"/>
      <c r="G4152"/>
      <c r="H4152"/>
      <c r="I4152"/>
      <c r="J4152"/>
    </row>
    <row r="4153" spans="1:10">
      <c r="A4153"/>
      <c r="B4153"/>
      <c r="C4153"/>
      <c r="D4153" s="877"/>
      <c r="E4153"/>
      <c r="F4153"/>
      <c r="G4153"/>
      <c r="H4153"/>
      <c r="I4153"/>
      <c r="J4153"/>
    </row>
    <row r="4154" spans="1:10">
      <c r="A4154"/>
      <c r="B4154"/>
      <c r="C4154"/>
      <c r="D4154" s="877"/>
      <c r="E4154"/>
      <c r="F4154"/>
      <c r="G4154"/>
      <c r="H4154"/>
      <c r="I4154"/>
      <c r="J4154"/>
    </row>
    <row r="4155" spans="1:10">
      <c r="A4155"/>
      <c r="B4155"/>
      <c r="C4155"/>
      <c r="D4155" s="877"/>
      <c r="E4155"/>
      <c r="F4155"/>
      <c r="G4155"/>
      <c r="H4155"/>
      <c r="I4155"/>
      <c r="J4155"/>
    </row>
    <row r="4156" spans="1:10">
      <c r="A4156"/>
      <c r="B4156"/>
      <c r="C4156"/>
      <c r="D4156" s="877"/>
      <c r="E4156"/>
      <c r="F4156"/>
      <c r="G4156"/>
      <c r="H4156"/>
      <c r="I4156"/>
      <c r="J4156"/>
    </row>
    <row r="4157" spans="1:10">
      <c r="A4157"/>
      <c r="B4157"/>
      <c r="C4157"/>
      <c r="D4157" s="877"/>
      <c r="E4157"/>
      <c r="F4157"/>
      <c r="G4157"/>
      <c r="H4157"/>
      <c r="I4157"/>
      <c r="J4157"/>
    </row>
    <row r="4158" spans="1:10">
      <c r="A4158"/>
      <c r="B4158"/>
      <c r="C4158"/>
      <c r="D4158" s="877"/>
      <c r="E4158"/>
      <c r="F4158"/>
      <c r="G4158"/>
      <c r="H4158"/>
      <c r="I4158"/>
      <c r="J4158"/>
    </row>
    <row r="4159" spans="1:10">
      <c r="A4159"/>
      <c r="B4159"/>
      <c r="C4159"/>
      <c r="D4159" s="877"/>
      <c r="E4159"/>
      <c r="F4159"/>
      <c r="G4159"/>
      <c r="H4159"/>
      <c r="I4159"/>
      <c r="J4159"/>
    </row>
    <row r="4160" spans="1:10">
      <c r="A4160"/>
      <c r="B4160"/>
      <c r="C4160"/>
      <c r="D4160" s="877"/>
      <c r="E4160"/>
      <c r="F4160"/>
      <c r="G4160"/>
      <c r="H4160"/>
      <c r="I4160"/>
      <c r="J4160"/>
    </row>
    <row r="4161" spans="1:10">
      <c r="A4161"/>
      <c r="B4161"/>
      <c r="C4161"/>
      <c r="D4161" s="877"/>
      <c r="E4161"/>
      <c r="F4161"/>
      <c r="G4161"/>
      <c r="H4161"/>
      <c r="I4161"/>
      <c r="J4161"/>
    </row>
    <row r="4162" spans="1:10">
      <c r="A4162"/>
      <c r="B4162"/>
      <c r="C4162"/>
      <c r="D4162" s="877"/>
      <c r="E4162"/>
      <c r="F4162"/>
      <c r="G4162"/>
      <c r="H4162"/>
      <c r="I4162"/>
      <c r="J4162"/>
    </row>
    <row r="4163" spans="1:10">
      <c r="A4163"/>
      <c r="B4163"/>
      <c r="C4163"/>
      <c r="D4163" s="877"/>
      <c r="E4163"/>
      <c r="F4163"/>
      <c r="G4163"/>
      <c r="H4163"/>
      <c r="I4163"/>
      <c r="J4163"/>
    </row>
    <row r="4164" spans="1:10">
      <c r="A4164"/>
      <c r="B4164"/>
      <c r="C4164"/>
      <c r="D4164" s="877"/>
      <c r="E4164"/>
      <c r="F4164"/>
      <c r="G4164"/>
      <c r="H4164"/>
      <c r="I4164"/>
      <c r="J4164"/>
    </row>
    <row r="4165" spans="1:10">
      <c r="A4165"/>
      <c r="B4165"/>
      <c r="C4165"/>
      <c r="D4165" s="877"/>
      <c r="E4165"/>
      <c r="F4165"/>
      <c r="G4165"/>
      <c r="H4165"/>
      <c r="I4165"/>
      <c r="J4165"/>
    </row>
    <row r="4166" spans="1:10">
      <c r="A4166"/>
      <c r="B4166"/>
      <c r="C4166"/>
      <c r="D4166" s="877"/>
      <c r="E4166"/>
      <c r="F4166"/>
      <c r="G4166"/>
      <c r="H4166"/>
      <c r="I4166"/>
      <c r="J4166"/>
    </row>
    <row r="4167" spans="1:10">
      <c r="A4167"/>
      <c r="B4167"/>
      <c r="C4167"/>
      <c r="D4167" s="877"/>
      <c r="E4167"/>
      <c r="F4167"/>
      <c r="G4167"/>
      <c r="H4167"/>
      <c r="I4167"/>
      <c r="J4167"/>
    </row>
    <row r="4168" spans="1:10">
      <c r="A4168"/>
      <c r="B4168"/>
      <c r="C4168"/>
      <c r="D4168" s="877"/>
      <c r="E4168"/>
      <c r="F4168"/>
      <c r="G4168"/>
      <c r="H4168"/>
      <c r="I4168"/>
      <c r="J4168"/>
    </row>
    <row r="4169" spans="1:10">
      <c r="A4169"/>
      <c r="B4169"/>
      <c r="C4169"/>
      <c r="D4169" s="877"/>
      <c r="E4169"/>
      <c r="F4169"/>
      <c r="G4169"/>
      <c r="H4169"/>
      <c r="I4169"/>
      <c r="J4169"/>
    </row>
    <row r="4170" spans="1:10">
      <c r="A4170"/>
      <c r="B4170"/>
      <c r="C4170"/>
      <c r="D4170" s="877"/>
      <c r="E4170"/>
      <c r="F4170"/>
      <c r="G4170"/>
      <c r="H4170"/>
      <c r="I4170"/>
      <c r="J4170"/>
    </row>
    <row r="4171" spans="1:10">
      <c r="A4171"/>
      <c r="B4171"/>
      <c r="C4171"/>
      <c r="D4171" s="877"/>
      <c r="E4171"/>
      <c r="F4171"/>
      <c r="G4171"/>
      <c r="H4171"/>
      <c r="I4171"/>
      <c r="J4171"/>
    </row>
    <row r="4172" spans="1:10">
      <c r="A4172"/>
      <c r="B4172"/>
      <c r="C4172"/>
      <c r="D4172" s="877"/>
      <c r="E4172"/>
      <c r="F4172"/>
      <c r="G4172"/>
      <c r="H4172"/>
      <c r="I4172"/>
      <c r="J4172"/>
    </row>
    <row r="4173" spans="1:10">
      <c r="A4173"/>
      <c r="B4173"/>
      <c r="C4173"/>
      <c r="D4173" s="877"/>
      <c r="E4173"/>
      <c r="F4173"/>
      <c r="G4173"/>
      <c r="H4173"/>
      <c r="I4173"/>
      <c r="J4173"/>
    </row>
    <row r="4174" spans="1:10">
      <c r="A4174"/>
      <c r="B4174"/>
      <c r="C4174"/>
      <c r="D4174" s="877"/>
      <c r="E4174"/>
      <c r="F4174"/>
      <c r="G4174"/>
      <c r="H4174"/>
      <c r="I4174"/>
      <c r="J4174"/>
    </row>
    <row r="4175" spans="1:10">
      <c r="A4175"/>
      <c r="B4175"/>
      <c r="C4175"/>
      <c r="D4175" s="877"/>
      <c r="E4175"/>
      <c r="F4175"/>
      <c r="G4175"/>
      <c r="H4175"/>
      <c r="I4175"/>
      <c r="J4175"/>
    </row>
    <row r="4176" spans="1:10">
      <c r="A4176"/>
      <c r="B4176"/>
      <c r="C4176"/>
      <c r="D4176" s="877"/>
      <c r="E4176"/>
      <c r="F4176"/>
      <c r="G4176"/>
      <c r="H4176"/>
      <c r="I4176"/>
      <c r="J4176"/>
    </row>
    <row r="4177" spans="1:10">
      <c r="A4177"/>
      <c r="B4177"/>
      <c r="C4177"/>
      <c r="D4177" s="877"/>
      <c r="E4177"/>
      <c r="F4177"/>
      <c r="G4177"/>
      <c r="H4177"/>
      <c r="I4177"/>
      <c r="J4177"/>
    </row>
    <row r="4178" spans="1:10">
      <c r="A4178"/>
      <c r="B4178"/>
      <c r="C4178"/>
      <c r="D4178" s="877"/>
      <c r="E4178"/>
      <c r="F4178"/>
      <c r="G4178"/>
      <c r="H4178"/>
      <c r="I4178"/>
      <c r="J4178"/>
    </row>
    <row r="4179" spans="1:10">
      <c r="A4179"/>
      <c r="B4179"/>
      <c r="C4179"/>
      <c r="D4179" s="877"/>
      <c r="E4179"/>
      <c r="F4179"/>
      <c r="G4179"/>
      <c r="H4179"/>
      <c r="I4179"/>
      <c r="J4179"/>
    </row>
    <row r="4180" spans="1:10">
      <c r="A4180"/>
      <c r="B4180"/>
      <c r="C4180"/>
      <c r="D4180" s="877"/>
      <c r="E4180"/>
      <c r="F4180"/>
      <c r="G4180"/>
      <c r="H4180"/>
      <c r="I4180"/>
      <c r="J4180"/>
    </row>
    <row r="4181" spans="1:10">
      <c r="A4181"/>
      <c r="B4181"/>
      <c r="C4181"/>
      <c r="D4181" s="877"/>
      <c r="E4181"/>
      <c r="F4181"/>
      <c r="G4181"/>
      <c r="H4181"/>
      <c r="I4181"/>
      <c r="J4181"/>
    </row>
    <row r="4182" spans="1:10">
      <c r="A4182"/>
      <c r="B4182"/>
      <c r="C4182"/>
      <c r="D4182" s="877"/>
      <c r="E4182"/>
      <c r="F4182"/>
      <c r="G4182"/>
      <c r="H4182"/>
      <c r="I4182"/>
      <c r="J4182"/>
    </row>
    <row r="4183" spans="1:10">
      <c r="A4183"/>
      <c r="B4183"/>
      <c r="C4183"/>
      <c r="D4183" s="877"/>
      <c r="E4183"/>
      <c r="F4183"/>
      <c r="G4183"/>
      <c r="H4183"/>
      <c r="I4183"/>
      <c r="J4183"/>
    </row>
    <row r="4184" spans="1:10">
      <c r="A4184"/>
      <c r="B4184"/>
      <c r="C4184"/>
      <c r="D4184" s="877"/>
      <c r="E4184"/>
      <c r="F4184"/>
      <c r="G4184"/>
      <c r="H4184"/>
      <c r="I4184"/>
      <c r="J4184"/>
    </row>
    <row r="4185" spans="1:10">
      <c r="A4185"/>
      <c r="B4185"/>
      <c r="C4185"/>
      <c r="D4185" s="877"/>
      <c r="E4185"/>
      <c r="F4185"/>
      <c r="G4185"/>
      <c r="H4185"/>
      <c r="I4185"/>
      <c r="J4185"/>
    </row>
    <row r="4186" spans="1:10">
      <c r="A4186"/>
      <c r="B4186"/>
      <c r="C4186"/>
      <c r="D4186" s="877"/>
      <c r="E4186"/>
      <c r="F4186"/>
      <c r="G4186"/>
      <c r="H4186"/>
      <c r="I4186"/>
      <c r="J4186"/>
    </row>
    <row r="4187" spans="1:10">
      <c r="A4187"/>
      <c r="B4187"/>
      <c r="C4187"/>
      <c r="D4187" s="877"/>
      <c r="E4187"/>
      <c r="F4187"/>
      <c r="G4187"/>
      <c r="H4187"/>
      <c r="I4187"/>
      <c r="J4187"/>
    </row>
    <row r="4188" spans="1:10">
      <c r="A4188"/>
      <c r="B4188"/>
      <c r="C4188"/>
      <c r="D4188" s="877"/>
      <c r="E4188"/>
      <c r="F4188"/>
      <c r="G4188"/>
      <c r="H4188"/>
      <c r="I4188"/>
      <c r="J4188"/>
    </row>
    <row r="4189" spans="1:10">
      <c r="A4189"/>
      <c r="B4189"/>
      <c r="C4189"/>
      <c r="D4189" s="877"/>
      <c r="E4189"/>
      <c r="F4189"/>
      <c r="G4189"/>
      <c r="H4189"/>
      <c r="I4189"/>
      <c r="J4189"/>
    </row>
    <row r="4190" spans="1:10">
      <c r="A4190"/>
      <c r="B4190"/>
      <c r="C4190"/>
      <c r="D4190" s="877"/>
      <c r="E4190"/>
      <c r="F4190"/>
      <c r="G4190"/>
      <c r="H4190"/>
      <c r="I4190"/>
      <c r="J4190"/>
    </row>
    <row r="4191" spans="1:10">
      <c r="A4191"/>
      <c r="B4191"/>
      <c r="C4191"/>
      <c r="D4191" s="877"/>
      <c r="E4191"/>
      <c r="F4191"/>
      <c r="G4191"/>
      <c r="H4191"/>
      <c r="I4191"/>
      <c r="J4191"/>
    </row>
    <row r="4192" spans="1:10">
      <c r="A4192"/>
      <c r="B4192"/>
      <c r="C4192"/>
      <c r="D4192" s="877"/>
      <c r="E4192"/>
      <c r="F4192"/>
      <c r="G4192"/>
      <c r="H4192"/>
      <c r="I4192"/>
      <c r="J4192"/>
    </row>
    <row r="4193" spans="1:10">
      <c r="A4193"/>
      <c r="B4193"/>
      <c r="C4193"/>
      <c r="D4193" s="877"/>
      <c r="E4193"/>
      <c r="F4193"/>
      <c r="G4193"/>
      <c r="H4193"/>
      <c r="I4193"/>
      <c r="J4193"/>
    </row>
    <row r="4194" spans="1:10">
      <c r="A4194"/>
      <c r="B4194"/>
      <c r="C4194"/>
      <c r="D4194" s="877"/>
      <c r="E4194"/>
      <c r="F4194"/>
      <c r="G4194"/>
      <c r="H4194"/>
      <c r="I4194"/>
      <c r="J4194"/>
    </row>
    <row r="4195" spans="1:10">
      <c r="A4195"/>
      <c r="B4195"/>
      <c r="C4195"/>
      <c r="D4195" s="877"/>
      <c r="E4195"/>
      <c r="F4195"/>
      <c r="G4195"/>
      <c r="H4195"/>
      <c r="I4195"/>
      <c r="J4195"/>
    </row>
    <row r="4196" spans="1:10">
      <c r="A4196"/>
      <c r="B4196"/>
      <c r="C4196"/>
      <c r="D4196" s="877"/>
      <c r="E4196"/>
      <c r="F4196"/>
      <c r="G4196"/>
      <c r="H4196"/>
      <c r="I4196"/>
      <c r="J4196"/>
    </row>
    <row r="4197" spans="1:10">
      <c r="A4197"/>
      <c r="B4197"/>
      <c r="C4197"/>
      <c r="D4197" s="877"/>
      <c r="E4197"/>
      <c r="F4197"/>
      <c r="G4197"/>
      <c r="H4197"/>
      <c r="I4197"/>
      <c r="J4197"/>
    </row>
    <row r="4198" spans="1:10">
      <c r="A4198"/>
      <c r="B4198"/>
      <c r="C4198"/>
      <c r="D4198" s="877"/>
      <c r="E4198"/>
      <c r="F4198"/>
      <c r="G4198"/>
      <c r="H4198"/>
      <c r="I4198"/>
      <c r="J4198"/>
    </row>
    <row r="4199" spans="1:10">
      <c r="A4199"/>
      <c r="B4199"/>
      <c r="C4199"/>
      <c r="D4199" s="877"/>
      <c r="E4199"/>
      <c r="F4199"/>
      <c r="G4199"/>
      <c r="H4199"/>
      <c r="I4199"/>
      <c r="J4199"/>
    </row>
    <row r="4200" spans="1:10">
      <c r="A4200"/>
      <c r="B4200"/>
      <c r="C4200"/>
      <c r="D4200" s="877"/>
      <c r="E4200"/>
      <c r="F4200"/>
      <c r="G4200"/>
      <c r="H4200"/>
      <c r="I4200"/>
      <c r="J4200"/>
    </row>
    <row r="4201" spans="1:10">
      <c r="A4201"/>
      <c r="B4201"/>
      <c r="C4201"/>
      <c r="D4201" s="877"/>
      <c r="E4201"/>
      <c r="F4201"/>
      <c r="G4201"/>
      <c r="H4201"/>
      <c r="I4201"/>
      <c r="J4201"/>
    </row>
    <row r="4202" spans="1:10">
      <c r="A4202"/>
      <c r="B4202"/>
      <c r="C4202"/>
      <c r="D4202" s="877"/>
      <c r="E4202"/>
      <c r="F4202"/>
      <c r="G4202"/>
      <c r="H4202"/>
      <c r="I4202"/>
      <c r="J4202"/>
    </row>
    <row r="4203" spans="1:10">
      <c r="A4203"/>
      <c r="B4203"/>
      <c r="C4203"/>
      <c r="D4203" s="877"/>
      <c r="E4203"/>
      <c r="F4203"/>
      <c r="G4203"/>
      <c r="H4203"/>
      <c r="I4203"/>
      <c r="J4203"/>
    </row>
    <row r="4204" spans="1:10">
      <c r="A4204"/>
      <c r="B4204"/>
      <c r="C4204"/>
      <c r="D4204" s="877"/>
      <c r="E4204"/>
      <c r="F4204"/>
      <c r="G4204"/>
      <c r="H4204"/>
      <c r="I4204"/>
      <c r="J4204"/>
    </row>
    <row r="4205" spans="1:10">
      <c r="A4205"/>
      <c r="B4205"/>
      <c r="C4205"/>
      <c r="D4205" s="877"/>
      <c r="E4205"/>
      <c r="F4205"/>
      <c r="G4205"/>
      <c r="H4205"/>
      <c r="I4205"/>
      <c r="J4205"/>
    </row>
    <row r="4206" spans="1:10">
      <c r="A4206"/>
      <c r="B4206"/>
      <c r="C4206"/>
      <c r="D4206" s="877"/>
      <c r="E4206"/>
      <c r="F4206"/>
      <c r="G4206"/>
      <c r="H4206"/>
      <c r="I4206"/>
      <c r="J4206"/>
    </row>
    <row r="4207" spans="1:10">
      <c r="A4207"/>
      <c r="B4207"/>
      <c r="C4207"/>
      <c r="D4207" s="877"/>
      <c r="E4207"/>
      <c r="F4207"/>
      <c r="G4207"/>
      <c r="H4207"/>
      <c r="I4207"/>
      <c r="J4207"/>
    </row>
    <row r="4208" spans="1:10">
      <c r="A4208"/>
      <c r="B4208"/>
      <c r="C4208"/>
      <c r="D4208" s="877"/>
      <c r="E4208"/>
      <c r="F4208"/>
      <c r="G4208"/>
      <c r="H4208"/>
      <c r="I4208"/>
      <c r="J4208"/>
    </row>
    <row r="4209" spans="1:10">
      <c r="A4209"/>
      <c r="B4209"/>
      <c r="C4209"/>
      <c r="D4209" s="877"/>
      <c r="E4209"/>
      <c r="F4209"/>
      <c r="G4209"/>
      <c r="H4209"/>
      <c r="I4209"/>
      <c r="J4209"/>
    </row>
    <row r="4210" spans="1:10">
      <c r="A4210"/>
      <c r="B4210"/>
      <c r="C4210"/>
      <c r="D4210" s="877"/>
      <c r="E4210"/>
      <c r="F4210"/>
      <c r="G4210"/>
      <c r="H4210"/>
      <c r="I4210"/>
      <c r="J4210"/>
    </row>
    <row r="4211" spans="1:10">
      <c r="A4211"/>
      <c r="B4211"/>
      <c r="C4211"/>
      <c r="D4211" s="877"/>
      <c r="E4211"/>
      <c r="F4211"/>
      <c r="G4211"/>
      <c r="H4211"/>
      <c r="I4211"/>
      <c r="J4211"/>
    </row>
    <row r="4212" spans="1:10">
      <c r="A4212"/>
      <c r="B4212"/>
      <c r="C4212"/>
      <c r="D4212" s="877"/>
      <c r="E4212"/>
      <c r="F4212"/>
      <c r="G4212"/>
      <c r="H4212"/>
      <c r="I4212"/>
      <c r="J4212"/>
    </row>
    <row r="4213" spans="1:10">
      <c r="A4213"/>
      <c r="B4213"/>
      <c r="C4213"/>
      <c r="D4213" s="877"/>
      <c r="E4213"/>
      <c r="F4213"/>
      <c r="G4213"/>
      <c r="H4213"/>
      <c r="I4213"/>
      <c r="J4213"/>
    </row>
    <row r="4214" spans="1:10">
      <c r="A4214"/>
      <c r="B4214"/>
      <c r="C4214"/>
      <c r="D4214" s="877"/>
      <c r="E4214"/>
      <c r="F4214"/>
      <c r="G4214"/>
      <c r="H4214"/>
      <c r="I4214"/>
      <c r="J4214"/>
    </row>
    <row r="4215" spans="1:10">
      <c r="A4215"/>
      <c r="B4215"/>
      <c r="C4215"/>
      <c r="D4215" s="877"/>
      <c r="E4215"/>
      <c r="F4215"/>
      <c r="G4215"/>
      <c r="H4215"/>
      <c r="I4215"/>
      <c r="J4215"/>
    </row>
    <row r="4216" spans="1:10">
      <c r="A4216"/>
      <c r="B4216"/>
      <c r="C4216"/>
      <c r="D4216" s="877"/>
      <c r="E4216"/>
      <c r="F4216"/>
      <c r="G4216"/>
      <c r="H4216"/>
      <c r="I4216"/>
      <c r="J4216"/>
    </row>
  </sheetData>
  <mergeCells count="7">
    <mergeCell ref="A2:J2"/>
    <mergeCell ref="A4:A5"/>
    <mergeCell ref="B4:B5"/>
    <mergeCell ref="C4:D4"/>
    <mergeCell ref="E4:F4"/>
    <mergeCell ref="G4:H4"/>
    <mergeCell ref="I4:J4"/>
  </mergeCells>
  <pageMargins left="0.77" right="0.74803149606299213" top="0.85" bottom="0.7" header="0.85" footer="0.27559055118110237"/>
  <pageSetup paperSize="9" scale="82" fitToHeight="3" orientation="landscape" r:id="rId1"/>
  <headerFooter differentFirst="1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40"/>
  <sheetViews>
    <sheetView zoomScaleNormal="100" workbookViewId="0">
      <pane xSplit="1" ySplit="6" topLeftCell="C56" activePane="bottomRight" state="frozen"/>
      <selection activeCell="K24" sqref="K24"/>
      <selection pane="topRight" activeCell="K24" sqref="K24"/>
      <selection pane="bottomLeft" activeCell="K24" sqref="K24"/>
      <selection pane="bottomRight" activeCell="A7" sqref="A7:G98"/>
    </sheetView>
  </sheetViews>
  <sheetFormatPr defaultRowHeight="12.75"/>
  <cols>
    <col min="1" max="1" width="37.42578125" style="73" customWidth="1"/>
    <col min="2" max="2" width="15.7109375" style="74" customWidth="1"/>
    <col min="3" max="3" width="11.7109375" style="75" customWidth="1"/>
    <col min="4" max="4" width="11.85546875" style="74" customWidth="1"/>
    <col min="5" max="5" width="11" style="74" customWidth="1"/>
    <col min="6" max="6" width="15.28515625" style="74" customWidth="1"/>
    <col min="7" max="8" width="13.140625" style="74" customWidth="1"/>
    <col min="9" max="9" width="11" style="74" customWidth="1"/>
    <col min="10" max="10" width="14.28515625" style="74" customWidth="1"/>
    <col min="11" max="16384" width="9.140625" style="72"/>
  </cols>
  <sheetData>
    <row r="1" spans="1:10">
      <c r="A1" s="143"/>
    </row>
    <row r="2" spans="1:10" ht="15.75">
      <c r="A2" s="962" t="s">
        <v>232</v>
      </c>
      <c r="B2" s="962"/>
      <c r="C2" s="962"/>
      <c r="D2" s="962"/>
      <c r="E2" s="962"/>
      <c r="F2" s="962"/>
      <c r="G2" s="962"/>
      <c r="H2" s="962"/>
      <c r="I2" s="962"/>
      <c r="J2" s="962"/>
    </row>
    <row r="3" spans="1:10" ht="15.75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H4" s="76"/>
      <c r="J4" s="76" t="s">
        <v>230</v>
      </c>
    </row>
    <row r="5" spans="1:10" ht="43.5" customHeight="1">
      <c r="A5" s="963"/>
      <c r="B5" s="965" t="s">
        <v>399</v>
      </c>
      <c r="C5" s="967" t="s">
        <v>207</v>
      </c>
      <c r="D5" s="968"/>
      <c r="E5" s="969" t="s">
        <v>233</v>
      </c>
      <c r="F5" s="969"/>
      <c r="G5" s="967" t="s">
        <v>234</v>
      </c>
      <c r="H5" s="968"/>
      <c r="I5" s="969" t="s">
        <v>233</v>
      </c>
      <c r="J5" s="969"/>
    </row>
    <row r="6" spans="1:10" ht="66.75" customHeight="1">
      <c r="A6" s="964"/>
      <c r="B6" s="966"/>
      <c r="C6" s="71" t="s">
        <v>400</v>
      </c>
      <c r="D6" s="71" t="s">
        <v>401</v>
      </c>
      <c r="E6" s="71" t="s">
        <v>235</v>
      </c>
      <c r="F6" s="144" t="s">
        <v>236</v>
      </c>
      <c r="G6" s="71" t="s">
        <v>400</v>
      </c>
      <c r="H6" s="71" t="s">
        <v>401</v>
      </c>
      <c r="I6" s="71" t="s">
        <v>235</v>
      </c>
      <c r="J6" s="144" t="s">
        <v>236</v>
      </c>
    </row>
    <row r="7" spans="1:10">
      <c r="A7" s="145" t="s">
        <v>237</v>
      </c>
      <c r="B7" s="77">
        <v>33077.599999999999</v>
      </c>
      <c r="C7" s="77">
        <v>18937.5</v>
      </c>
      <c r="D7" s="77">
        <v>17233</v>
      </c>
      <c r="E7" s="78">
        <f>C7/D7*100</f>
        <v>109.89090698079266</v>
      </c>
      <c r="F7" s="78">
        <f>C7/$B7*100</f>
        <v>57.251735313323827</v>
      </c>
      <c r="G7" s="77">
        <v>26317.8</v>
      </c>
      <c r="H7" s="77">
        <v>24605</v>
      </c>
      <c r="I7" s="78">
        <f>G7/H7*100</f>
        <v>106.96118675066045</v>
      </c>
      <c r="J7" s="78">
        <f t="shared" ref="J7:J70" si="0">G7/$B7*100</f>
        <v>79.563813577768641</v>
      </c>
    </row>
    <row r="8" spans="1:10" s="82" customFormat="1" ht="17.25" customHeight="1">
      <c r="A8" s="79" t="s">
        <v>0</v>
      </c>
      <c r="B8" s="77">
        <v>40573.300000000003</v>
      </c>
      <c r="C8" s="77">
        <v>21681.8</v>
      </c>
      <c r="D8" s="77">
        <v>19698.2</v>
      </c>
      <c r="E8" s="81">
        <f t="shared" ref="E8:E71" si="1">C8/D8*100</f>
        <v>110.0699556304637</v>
      </c>
      <c r="F8" s="78">
        <f t="shared" ref="F8:F71" si="2">C8/B8*100</f>
        <v>53.438591388918319</v>
      </c>
      <c r="G8" s="77">
        <v>30995.599999999999</v>
      </c>
      <c r="H8" s="77">
        <v>29356.799999999999</v>
      </c>
      <c r="I8" s="81">
        <f t="shared" ref="I8:I39" si="3">G8/H8*100</f>
        <v>105.58235229997818</v>
      </c>
      <c r="J8" s="78">
        <f t="shared" si="0"/>
        <v>76.394081822282132</v>
      </c>
    </row>
    <row r="9" spans="1:10">
      <c r="A9" s="83" t="s">
        <v>1</v>
      </c>
      <c r="B9" s="80">
        <v>24706.799999999999</v>
      </c>
      <c r="C9" s="80">
        <v>26698.1</v>
      </c>
      <c r="D9" s="80">
        <v>24138.6</v>
      </c>
      <c r="E9" s="84">
        <f t="shared" si="1"/>
        <v>110.60334899289934</v>
      </c>
      <c r="F9" s="85">
        <f t="shared" si="2"/>
        <v>108.05972444833</v>
      </c>
      <c r="G9" s="80">
        <v>25165.3</v>
      </c>
      <c r="H9" s="80">
        <v>23436.3</v>
      </c>
      <c r="I9" s="84">
        <f t="shared" si="3"/>
        <v>107.37744439181954</v>
      </c>
      <c r="J9" s="85">
        <f t="shared" si="0"/>
        <v>101.85576440494116</v>
      </c>
    </row>
    <row r="10" spans="1:10">
      <c r="A10" s="83" t="s">
        <v>2</v>
      </c>
      <c r="B10" s="80">
        <v>21269.3</v>
      </c>
      <c r="C10" s="80">
        <v>19501.7</v>
      </c>
      <c r="D10" s="80">
        <v>17057.900000000001</v>
      </c>
      <c r="E10" s="84">
        <f t="shared" si="1"/>
        <v>114.32649974498619</v>
      </c>
      <c r="F10" s="85">
        <f t="shared" si="2"/>
        <v>91.689430305651825</v>
      </c>
      <c r="G10" s="80">
        <v>22407.8</v>
      </c>
      <c r="H10" s="80">
        <v>20174.900000000001</v>
      </c>
      <c r="I10" s="84">
        <f t="shared" si="3"/>
        <v>111.06771285111697</v>
      </c>
      <c r="J10" s="85">
        <f t="shared" si="0"/>
        <v>105.35278547013772</v>
      </c>
    </row>
    <row r="11" spans="1:10">
      <c r="A11" s="83" t="s">
        <v>3</v>
      </c>
      <c r="B11" s="80">
        <v>23420.400000000001</v>
      </c>
      <c r="C11" s="80">
        <v>19520.8</v>
      </c>
      <c r="D11" s="80">
        <v>17722.3</v>
      </c>
      <c r="E11" s="84">
        <f t="shared" si="1"/>
        <v>110.14823132437664</v>
      </c>
      <c r="F11" s="85">
        <f t="shared" si="2"/>
        <v>83.349558504551581</v>
      </c>
      <c r="G11" s="80">
        <v>27671.1</v>
      </c>
      <c r="H11" s="80">
        <v>27580.6</v>
      </c>
      <c r="I11" s="84">
        <f t="shared" si="3"/>
        <v>100.32812919225833</v>
      </c>
      <c r="J11" s="85">
        <f t="shared" si="0"/>
        <v>118.1495619203771</v>
      </c>
    </row>
    <row r="12" spans="1:10">
      <c r="A12" s="83" t="s">
        <v>238</v>
      </c>
      <c r="B12" s="80">
        <v>24458.6</v>
      </c>
      <c r="C12" s="80">
        <v>19946.400000000001</v>
      </c>
      <c r="D12" s="80">
        <v>18182.2</v>
      </c>
      <c r="E12" s="84">
        <f t="shared" si="1"/>
        <v>109.70289623917897</v>
      </c>
      <c r="F12" s="85">
        <f t="shared" si="2"/>
        <v>81.551683252516511</v>
      </c>
      <c r="G12" s="80">
        <v>22717.5</v>
      </c>
      <c r="H12" s="80">
        <v>20806.599999999999</v>
      </c>
      <c r="I12" s="84">
        <f t="shared" si="3"/>
        <v>109.18410504359196</v>
      </c>
      <c r="J12" s="85">
        <f t="shared" si="0"/>
        <v>92.881440474924986</v>
      </c>
    </row>
    <row r="13" spans="1:10">
      <c r="A13" s="83" t="s">
        <v>4</v>
      </c>
      <c r="B13" s="80">
        <v>20721.8</v>
      </c>
      <c r="C13" s="80">
        <v>14936.5</v>
      </c>
      <c r="D13" s="80">
        <v>14241.1</v>
      </c>
      <c r="E13" s="84">
        <f t="shared" si="1"/>
        <v>104.88304976441427</v>
      </c>
      <c r="F13" s="85">
        <f t="shared" si="2"/>
        <v>72.081093341312055</v>
      </c>
      <c r="G13" s="80">
        <v>17922.400000000001</v>
      </c>
      <c r="H13" s="80">
        <v>16088.3</v>
      </c>
      <c r="I13" s="84">
        <f t="shared" si="3"/>
        <v>111.40021009056271</v>
      </c>
      <c r="J13" s="85">
        <f t="shared" si="0"/>
        <v>86.490555839743664</v>
      </c>
    </row>
    <row r="14" spans="1:10">
      <c r="A14" s="83" t="s">
        <v>5</v>
      </c>
      <c r="B14" s="80">
        <v>28743.200000000001</v>
      </c>
      <c r="C14" s="80">
        <v>22082.9</v>
      </c>
      <c r="D14" s="80">
        <v>21025.8</v>
      </c>
      <c r="E14" s="84">
        <f t="shared" si="1"/>
        <v>105.02763271789897</v>
      </c>
      <c r="F14" s="85">
        <f t="shared" si="2"/>
        <v>76.828258509838861</v>
      </c>
      <c r="G14" s="80">
        <v>31318.799999999999</v>
      </c>
      <c r="H14" s="80">
        <v>28857</v>
      </c>
      <c r="I14" s="84">
        <f t="shared" si="3"/>
        <v>108.53103233184322</v>
      </c>
      <c r="J14" s="85">
        <f t="shared" si="0"/>
        <v>108.96072810264687</v>
      </c>
    </row>
    <row r="15" spans="1:10">
      <c r="A15" s="83" t="s">
        <v>6</v>
      </c>
      <c r="B15" s="80">
        <v>21338.2</v>
      </c>
      <c r="C15" s="80">
        <v>14915.7</v>
      </c>
      <c r="D15" s="80">
        <v>14805.7</v>
      </c>
      <c r="E15" s="84">
        <f t="shared" si="1"/>
        <v>100.74295710435845</v>
      </c>
      <c r="F15" s="85">
        <f t="shared" si="2"/>
        <v>69.901397493696749</v>
      </c>
      <c r="G15" s="80">
        <v>17767.2</v>
      </c>
      <c r="H15" s="80">
        <v>16639.3</v>
      </c>
      <c r="I15" s="84">
        <f t="shared" si="3"/>
        <v>106.7785303468295</v>
      </c>
      <c r="J15" s="85">
        <f t="shared" si="0"/>
        <v>83.264755227713678</v>
      </c>
    </row>
    <row r="16" spans="1:10">
      <c r="A16" s="83" t="s">
        <v>86</v>
      </c>
      <c r="B16" s="80">
        <v>23237.3</v>
      </c>
      <c r="C16" s="80">
        <v>21444.1</v>
      </c>
      <c r="D16" s="80">
        <v>19757.400000000001</v>
      </c>
      <c r="E16" s="84">
        <f t="shared" si="1"/>
        <v>108.53705447072994</v>
      </c>
      <c r="F16" s="85">
        <f t="shared" si="2"/>
        <v>92.283096573181908</v>
      </c>
      <c r="G16" s="80">
        <v>21311.5</v>
      </c>
      <c r="H16" s="80">
        <v>19763.099999999999</v>
      </c>
      <c r="I16" s="84">
        <f t="shared" si="3"/>
        <v>107.83480324443029</v>
      </c>
      <c r="J16" s="85">
        <f t="shared" si="0"/>
        <v>91.71246229123004</v>
      </c>
    </row>
    <row r="17" spans="1:10">
      <c r="A17" s="83" t="s">
        <v>7</v>
      </c>
      <c r="B17" s="80">
        <v>23668.799999999999</v>
      </c>
      <c r="C17" s="80">
        <v>20920.900000000001</v>
      </c>
      <c r="D17" s="80">
        <v>19065.8</v>
      </c>
      <c r="E17" s="84">
        <f t="shared" si="1"/>
        <v>109.72998772671487</v>
      </c>
      <c r="F17" s="85">
        <f t="shared" si="2"/>
        <v>88.390201446630172</v>
      </c>
      <c r="G17" s="80">
        <v>25323.8</v>
      </c>
      <c r="H17" s="80">
        <v>23432.400000000001</v>
      </c>
      <c r="I17" s="84">
        <f t="shared" si="3"/>
        <v>108.07172974172512</v>
      </c>
      <c r="J17" s="85">
        <f t="shared" si="0"/>
        <v>106.99232745217333</v>
      </c>
    </row>
    <row r="18" spans="1:10">
      <c r="A18" s="83" t="s">
        <v>239</v>
      </c>
      <c r="B18" s="80">
        <v>39328.9</v>
      </c>
      <c r="C18" s="80">
        <v>32050.5</v>
      </c>
      <c r="D18" s="80">
        <v>29727.4</v>
      </c>
      <c r="E18" s="84">
        <f t="shared" si="1"/>
        <v>107.81467602279378</v>
      </c>
      <c r="F18" s="85">
        <f t="shared" si="2"/>
        <v>81.493507319045278</v>
      </c>
      <c r="G18" s="80">
        <v>40502.5</v>
      </c>
      <c r="H18" s="80">
        <v>38755.599999999999</v>
      </c>
      <c r="I18" s="84">
        <f t="shared" si="3"/>
        <v>104.50747762903943</v>
      </c>
      <c r="J18" s="85">
        <f t="shared" si="0"/>
        <v>102.98406515310623</v>
      </c>
    </row>
    <row r="19" spans="1:10">
      <c r="A19" s="83" t="s">
        <v>8</v>
      </c>
      <c r="B19" s="80">
        <v>21167.9</v>
      </c>
      <c r="C19" s="80">
        <v>19050.7</v>
      </c>
      <c r="D19" s="80">
        <v>17205.7</v>
      </c>
      <c r="E19" s="84">
        <f t="shared" si="1"/>
        <v>110.72319057056671</v>
      </c>
      <c r="F19" s="85">
        <f t="shared" si="2"/>
        <v>89.998063104984425</v>
      </c>
      <c r="G19" s="80">
        <v>20293.7</v>
      </c>
      <c r="H19" s="80">
        <v>18469.3</v>
      </c>
      <c r="I19" s="84">
        <f t="shared" si="3"/>
        <v>109.87801378503788</v>
      </c>
      <c r="J19" s="85">
        <f t="shared" si="0"/>
        <v>95.8701618960785</v>
      </c>
    </row>
    <row r="20" spans="1:10">
      <c r="A20" s="83" t="s">
        <v>9</v>
      </c>
      <c r="B20" s="80">
        <v>24812.6</v>
      </c>
      <c r="C20" s="80">
        <v>19359.2</v>
      </c>
      <c r="D20" s="80">
        <v>17371.599999999999</v>
      </c>
      <c r="E20" s="84">
        <f t="shared" si="1"/>
        <v>111.44166340463745</v>
      </c>
      <c r="F20" s="85">
        <f t="shared" si="2"/>
        <v>78.021650290578179</v>
      </c>
      <c r="G20" s="80">
        <v>20643.400000000001</v>
      </c>
      <c r="H20" s="80">
        <v>18965</v>
      </c>
      <c r="I20" s="84">
        <f t="shared" si="3"/>
        <v>108.84998681782233</v>
      </c>
      <c r="J20" s="85">
        <f t="shared" si="0"/>
        <v>83.19724656021539</v>
      </c>
    </row>
    <row r="21" spans="1:10">
      <c r="A21" s="83" t="s">
        <v>10</v>
      </c>
      <c r="B21" s="80">
        <v>22535.3</v>
      </c>
      <c r="C21" s="80">
        <v>13033.8</v>
      </c>
      <c r="D21" s="80">
        <v>11638.5</v>
      </c>
      <c r="E21" s="84">
        <f t="shared" si="1"/>
        <v>111.98865833225931</v>
      </c>
      <c r="F21" s="85">
        <f t="shared" si="2"/>
        <v>57.837259765789675</v>
      </c>
      <c r="G21" s="80">
        <v>19100</v>
      </c>
      <c r="H21" s="80">
        <v>17278.900000000001</v>
      </c>
      <c r="I21" s="84">
        <f t="shared" si="3"/>
        <v>110.53944406183263</v>
      </c>
      <c r="J21" s="85">
        <f t="shared" si="0"/>
        <v>84.755916273579686</v>
      </c>
    </row>
    <row r="22" spans="1:10">
      <c r="A22" s="83" t="s">
        <v>11</v>
      </c>
      <c r="B22" s="80">
        <v>21146.1</v>
      </c>
      <c r="C22" s="80">
        <v>21558.400000000001</v>
      </c>
      <c r="D22" s="80">
        <v>18774.900000000001</v>
      </c>
      <c r="E22" s="84">
        <f t="shared" si="1"/>
        <v>114.82564487693676</v>
      </c>
      <c r="F22" s="85">
        <f t="shared" si="2"/>
        <v>101.9497685152345</v>
      </c>
      <c r="G22" s="80">
        <v>18962.5</v>
      </c>
      <c r="H22" s="80">
        <v>17430.7</v>
      </c>
      <c r="I22" s="84">
        <f t="shared" si="3"/>
        <v>108.78794311186584</v>
      </c>
      <c r="J22" s="85">
        <f t="shared" si="0"/>
        <v>89.673745986257529</v>
      </c>
    </row>
    <row r="23" spans="1:10">
      <c r="A23" s="83" t="s">
        <v>12</v>
      </c>
      <c r="B23" s="80">
        <v>24196.5</v>
      </c>
      <c r="C23" s="80">
        <v>15471.4</v>
      </c>
      <c r="D23" s="80">
        <v>14369.6</v>
      </c>
      <c r="E23" s="84">
        <f t="shared" si="1"/>
        <v>107.66757599376461</v>
      </c>
      <c r="F23" s="85">
        <f t="shared" si="2"/>
        <v>63.940652573719333</v>
      </c>
      <c r="G23" s="80">
        <v>24537.4</v>
      </c>
      <c r="H23" s="80">
        <v>22695.7</v>
      </c>
      <c r="I23" s="84">
        <f t="shared" si="3"/>
        <v>108.11475301488829</v>
      </c>
      <c r="J23" s="85">
        <f t="shared" si="0"/>
        <v>101.40888144979647</v>
      </c>
    </row>
    <row r="24" spans="1:10">
      <c r="A24" s="83" t="s">
        <v>13</v>
      </c>
      <c r="B24" s="80">
        <v>26827.1</v>
      </c>
      <c r="C24" s="80">
        <v>19479.400000000001</v>
      </c>
      <c r="D24" s="80">
        <v>18248.7</v>
      </c>
      <c r="E24" s="84">
        <f t="shared" si="1"/>
        <v>106.74404204135088</v>
      </c>
      <c r="F24" s="85">
        <f t="shared" si="2"/>
        <v>72.610904644929946</v>
      </c>
      <c r="G24" s="80">
        <v>25922.400000000001</v>
      </c>
      <c r="H24" s="80">
        <v>24767.8</v>
      </c>
      <c r="I24" s="84">
        <f t="shared" si="3"/>
        <v>104.66169784962736</v>
      </c>
      <c r="J24" s="85">
        <f t="shared" si="0"/>
        <v>96.627663817557632</v>
      </c>
    </row>
    <row r="25" spans="1:10">
      <c r="A25" s="83" t="s">
        <v>14</v>
      </c>
      <c r="B25" s="80">
        <v>25917.1</v>
      </c>
      <c r="C25" s="80">
        <v>19914.099999999999</v>
      </c>
      <c r="D25" s="80">
        <v>17761.099999999999</v>
      </c>
      <c r="E25" s="84">
        <f t="shared" si="1"/>
        <v>112.12199694838721</v>
      </c>
      <c r="F25" s="85">
        <f t="shared" si="2"/>
        <v>76.837686315212736</v>
      </c>
      <c r="G25" s="80">
        <v>24298.5</v>
      </c>
      <c r="H25" s="80">
        <v>22940</v>
      </c>
      <c r="I25" s="84">
        <f t="shared" si="3"/>
        <v>105.92197035745423</v>
      </c>
      <c r="J25" s="85">
        <f t="shared" si="0"/>
        <v>93.754702493720359</v>
      </c>
    </row>
    <row r="26" spans="1:10">
      <c r="A26" s="83" t="s">
        <v>240</v>
      </c>
      <c r="B26" s="80">
        <v>62133.9</v>
      </c>
      <c r="C26" s="80">
        <v>40502.9</v>
      </c>
      <c r="D26" s="80">
        <v>38149.300000000003</v>
      </c>
      <c r="E26" s="84">
        <f t="shared" si="1"/>
        <v>106.16944478666713</v>
      </c>
      <c r="F26" s="85">
        <f t="shared" si="2"/>
        <v>65.186476303595938</v>
      </c>
      <c r="G26" s="80">
        <v>52816</v>
      </c>
      <c r="H26" s="80">
        <v>49590.1</v>
      </c>
      <c r="I26" s="84">
        <f t="shared" si="3"/>
        <v>106.50512904793497</v>
      </c>
      <c r="J26" s="85">
        <f t="shared" si="0"/>
        <v>85.003516598829293</v>
      </c>
    </row>
    <row r="27" spans="1:10" s="82" customFormat="1" ht="30" customHeight="1">
      <c r="A27" s="79" t="s">
        <v>15</v>
      </c>
      <c r="B27" s="77">
        <v>36610.800000000003</v>
      </c>
      <c r="C27" s="77">
        <v>24006</v>
      </c>
      <c r="D27" s="77">
        <v>22035.7</v>
      </c>
      <c r="E27" s="81">
        <f t="shared" si="1"/>
        <v>108.94139963786039</v>
      </c>
      <c r="F27" s="78">
        <f t="shared" si="2"/>
        <v>65.570815169294306</v>
      </c>
      <c r="G27" s="77">
        <v>33259</v>
      </c>
      <c r="H27" s="77">
        <v>30643.1</v>
      </c>
      <c r="I27" s="81">
        <f t="shared" si="3"/>
        <v>108.53666894015292</v>
      </c>
      <c r="J27" s="78">
        <f t="shared" si="0"/>
        <v>90.84477804363739</v>
      </c>
    </row>
    <row r="28" spans="1:10">
      <c r="A28" s="83" t="s">
        <v>16</v>
      </c>
      <c r="B28" s="80">
        <v>29687.9</v>
      </c>
      <c r="C28" s="80">
        <v>27296.5</v>
      </c>
      <c r="D28" s="80">
        <v>25153.200000000001</v>
      </c>
      <c r="E28" s="84">
        <f t="shared" si="1"/>
        <v>108.5209834136412</v>
      </c>
      <c r="F28" s="85">
        <f t="shared" si="2"/>
        <v>91.944866427062877</v>
      </c>
      <c r="G28" s="80">
        <v>22917.7</v>
      </c>
      <c r="H28" s="80">
        <v>21703.3</v>
      </c>
      <c r="I28" s="84">
        <f t="shared" si="3"/>
        <v>105.59546244119558</v>
      </c>
      <c r="J28" s="85">
        <f t="shared" si="0"/>
        <v>77.195423051142043</v>
      </c>
    </row>
    <row r="29" spans="1:10">
      <c r="A29" s="83" t="s">
        <v>17</v>
      </c>
      <c r="B29" s="80">
        <v>39978.6</v>
      </c>
      <c r="C29" s="80">
        <v>24636.2</v>
      </c>
      <c r="D29" s="80">
        <v>22429.200000000001</v>
      </c>
      <c r="E29" s="84">
        <f t="shared" si="1"/>
        <v>109.83985162199276</v>
      </c>
      <c r="F29" s="85">
        <f t="shared" si="2"/>
        <v>61.623468555677299</v>
      </c>
      <c r="G29" s="80">
        <v>29367.1</v>
      </c>
      <c r="H29" s="80">
        <v>26977.200000000001</v>
      </c>
      <c r="I29" s="84">
        <f t="shared" si="3"/>
        <v>108.85896238304937</v>
      </c>
      <c r="J29" s="85">
        <f t="shared" si="0"/>
        <v>73.457049521494</v>
      </c>
    </row>
    <row r="30" spans="1:10">
      <c r="A30" s="83" t="s">
        <v>241</v>
      </c>
      <c r="B30" s="80">
        <v>37450.1</v>
      </c>
      <c r="C30" s="80">
        <v>26037.9</v>
      </c>
      <c r="D30" s="80">
        <v>22751</v>
      </c>
      <c r="E30" s="84">
        <f t="shared" si="1"/>
        <v>114.44727704276735</v>
      </c>
      <c r="F30" s="85">
        <f t="shared" si="2"/>
        <v>69.526917151089052</v>
      </c>
      <c r="G30" s="80">
        <v>27904.400000000001</v>
      </c>
      <c r="H30" s="80">
        <v>25452.7</v>
      </c>
      <c r="I30" s="84">
        <f t="shared" si="3"/>
        <v>109.63237691875518</v>
      </c>
      <c r="J30" s="85">
        <f t="shared" si="0"/>
        <v>74.510882480954663</v>
      </c>
    </row>
    <row r="31" spans="1:10">
      <c r="A31" s="83" t="s">
        <v>18</v>
      </c>
      <c r="B31" s="80">
        <v>26889.4</v>
      </c>
      <c r="C31" s="80">
        <v>22244.799999999999</v>
      </c>
      <c r="D31" s="80">
        <v>20048.8</v>
      </c>
      <c r="E31" s="84">
        <f t="shared" si="1"/>
        <v>110.95327401141215</v>
      </c>
      <c r="F31" s="85">
        <f t="shared" si="2"/>
        <v>82.727022544199571</v>
      </c>
      <c r="G31" s="80">
        <v>21846.6</v>
      </c>
      <c r="H31" s="80">
        <v>22034.5</v>
      </c>
      <c r="I31" s="84">
        <f t="shared" si="3"/>
        <v>99.147246363656976</v>
      </c>
      <c r="J31" s="85">
        <f t="shared" si="0"/>
        <v>81.246141602267059</v>
      </c>
    </row>
    <row r="32" spans="1:10">
      <c r="A32" s="83" t="s">
        <v>19</v>
      </c>
      <c r="B32" s="80">
        <v>27740.6</v>
      </c>
      <c r="C32" s="80">
        <v>23972.6</v>
      </c>
      <c r="D32" s="80">
        <v>19903.599999999999</v>
      </c>
      <c r="E32" s="84">
        <f t="shared" si="1"/>
        <v>120.44353785244881</v>
      </c>
      <c r="F32" s="85">
        <f t="shared" si="2"/>
        <v>86.417020540291119</v>
      </c>
      <c r="G32" s="80">
        <v>19732.599999999999</v>
      </c>
      <c r="H32" s="80">
        <v>18692.7</v>
      </c>
      <c r="I32" s="84">
        <f t="shared" si="3"/>
        <v>105.56313427166755</v>
      </c>
      <c r="J32" s="85">
        <f t="shared" si="0"/>
        <v>71.132563823421265</v>
      </c>
    </row>
    <row r="33" spans="1:10">
      <c r="A33" s="83" t="s">
        <v>20</v>
      </c>
      <c r="B33" s="80">
        <v>33364.6</v>
      </c>
      <c r="C33" s="80">
        <v>28306.2</v>
      </c>
      <c r="D33" s="80">
        <v>26343</v>
      </c>
      <c r="E33" s="84">
        <f t="shared" si="1"/>
        <v>107.45245416239608</v>
      </c>
      <c r="F33" s="85">
        <f t="shared" si="2"/>
        <v>84.839020998303596</v>
      </c>
      <c r="G33" s="80">
        <v>45911.1</v>
      </c>
      <c r="H33" s="80">
        <v>41426.400000000001</v>
      </c>
      <c r="I33" s="84">
        <f t="shared" si="3"/>
        <v>110.82570534731475</v>
      </c>
      <c r="J33" s="85">
        <f t="shared" si="0"/>
        <v>137.60422723485371</v>
      </c>
    </row>
    <row r="34" spans="1:10">
      <c r="A34" s="83" t="s">
        <v>21</v>
      </c>
      <c r="B34" s="80">
        <v>44180.4</v>
      </c>
      <c r="C34" s="80">
        <v>26148.3</v>
      </c>
      <c r="D34" s="80">
        <v>25524.3</v>
      </c>
      <c r="E34" s="84">
        <f t="shared" si="1"/>
        <v>102.44472914046614</v>
      </c>
      <c r="F34" s="85">
        <f t="shared" si="2"/>
        <v>59.185294836624379</v>
      </c>
      <c r="G34" s="80">
        <v>23816</v>
      </c>
      <c r="H34" s="80">
        <v>20824.400000000001</v>
      </c>
      <c r="I34" s="84">
        <f t="shared" si="3"/>
        <v>114.36584007222297</v>
      </c>
      <c r="J34" s="85">
        <f t="shared" si="0"/>
        <v>53.906257073272315</v>
      </c>
    </row>
    <row r="35" spans="1:10">
      <c r="A35" s="83" t="s">
        <v>22</v>
      </c>
      <c r="B35" s="80">
        <v>25771.3</v>
      </c>
      <c r="C35" s="80">
        <v>17250.900000000001</v>
      </c>
      <c r="D35" s="80">
        <v>15376.2</v>
      </c>
      <c r="E35" s="84">
        <f t="shared" si="1"/>
        <v>112.1922191438717</v>
      </c>
      <c r="F35" s="85">
        <f t="shared" si="2"/>
        <v>66.938415989880212</v>
      </c>
      <c r="G35" s="80">
        <v>24423</v>
      </c>
      <c r="H35" s="80">
        <v>22918.5</v>
      </c>
      <c r="I35" s="84">
        <f t="shared" si="3"/>
        <v>106.56456574383139</v>
      </c>
      <c r="J35" s="85">
        <f t="shared" si="0"/>
        <v>94.768211149612171</v>
      </c>
    </row>
    <row r="36" spans="1:10">
      <c r="A36" s="83" t="s">
        <v>23</v>
      </c>
      <c r="B36" s="80">
        <v>21064.7</v>
      </c>
      <c r="C36" s="80">
        <v>14621.1</v>
      </c>
      <c r="D36" s="80">
        <v>12828.9</v>
      </c>
      <c r="E36" s="84">
        <f t="shared" si="1"/>
        <v>113.97002081238455</v>
      </c>
      <c r="F36" s="85">
        <f t="shared" si="2"/>
        <v>69.410435467868041</v>
      </c>
      <c r="G36" s="80">
        <v>17171.7</v>
      </c>
      <c r="H36" s="80">
        <v>15374.7</v>
      </c>
      <c r="I36" s="84">
        <f t="shared" si="3"/>
        <v>111.68803293722804</v>
      </c>
      <c r="J36" s="85">
        <f t="shared" si="0"/>
        <v>81.518844322492129</v>
      </c>
    </row>
    <row r="37" spans="1:10">
      <c r="A37" s="83" t="s">
        <v>242</v>
      </c>
      <c r="B37" s="80">
        <v>42214.2</v>
      </c>
      <c r="C37" s="80">
        <v>30392.3</v>
      </c>
      <c r="D37" s="80">
        <v>30324.3</v>
      </c>
      <c r="E37" s="84">
        <f t="shared" si="1"/>
        <v>100.22424260411617</v>
      </c>
      <c r="F37" s="85">
        <f t="shared" si="2"/>
        <v>71.995442291930217</v>
      </c>
      <c r="G37" s="80">
        <v>50006.5</v>
      </c>
      <c r="H37" s="80">
        <v>45340.5</v>
      </c>
      <c r="I37" s="84">
        <f t="shared" si="3"/>
        <v>110.29102016960555</v>
      </c>
      <c r="J37" s="85">
        <f t="shared" si="0"/>
        <v>118.45895456978933</v>
      </c>
    </row>
    <row r="38" spans="1:10" s="82" customFormat="1">
      <c r="A38" s="146" t="s">
        <v>24</v>
      </c>
      <c r="B38" s="77">
        <v>24664</v>
      </c>
      <c r="C38" s="77">
        <v>19394.8</v>
      </c>
      <c r="D38" s="77">
        <v>17425.599999999999</v>
      </c>
      <c r="E38" s="81">
        <f t="shared" si="1"/>
        <v>111.30061518685153</v>
      </c>
      <c r="F38" s="78">
        <f t="shared" si="2"/>
        <v>78.636068764190725</v>
      </c>
      <c r="G38" s="77">
        <v>23067.9</v>
      </c>
      <c r="H38" s="77">
        <v>21285.5</v>
      </c>
      <c r="I38" s="81">
        <f t="shared" si="3"/>
        <v>108.37377557492189</v>
      </c>
      <c r="J38" s="78">
        <f t="shared" si="0"/>
        <v>93.528624716185533</v>
      </c>
    </row>
    <row r="39" spans="1:10">
      <c r="A39" s="83" t="s">
        <v>25</v>
      </c>
      <c r="B39" s="80">
        <v>21248</v>
      </c>
      <c r="C39" s="80">
        <v>17088.099999999999</v>
      </c>
      <c r="D39" s="80">
        <v>16143.7</v>
      </c>
      <c r="E39" s="84">
        <f t="shared" si="1"/>
        <v>105.84996004633385</v>
      </c>
      <c r="F39" s="85">
        <f t="shared" si="2"/>
        <v>80.422157379518069</v>
      </c>
      <c r="G39" s="80">
        <v>17992.8</v>
      </c>
      <c r="H39" s="80">
        <v>16761.900000000001</v>
      </c>
      <c r="I39" s="84">
        <f t="shared" si="3"/>
        <v>107.3434395862044</v>
      </c>
      <c r="J39" s="85">
        <f t="shared" si="0"/>
        <v>84.679969879518069</v>
      </c>
    </row>
    <row r="40" spans="1:10">
      <c r="A40" s="83" t="s">
        <v>29</v>
      </c>
      <c r="B40" s="80">
        <v>19610.400000000001</v>
      </c>
      <c r="C40" s="80">
        <v>9753.2999999999993</v>
      </c>
      <c r="D40" s="80">
        <v>9025</v>
      </c>
      <c r="E40" s="84">
        <f t="shared" si="1"/>
        <v>108.06980609418282</v>
      </c>
      <c r="F40" s="85">
        <f t="shared" si="2"/>
        <v>49.735344511075745</v>
      </c>
      <c r="G40" s="80">
        <v>14823.3</v>
      </c>
      <c r="H40" s="80">
        <v>13444.2</v>
      </c>
      <c r="I40" s="84">
        <f>G40/H40*100</f>
        <v>110.25795510331591</v>
      </c>
      <c r="J40" s="85">
        <f t="shared" si="0"/>
        <v>75.588973197894987</v>
      </c>
    </row>
    <row r="41" spans="1:10">
      <c r="A41" s="83" t="s">
        <v>32</v>
      </c>
      <c r="B41" s="80">
        <v>26124.1</v>
      </c>
      <c r="C41" s="80">
        <v>21951.8</v>
      </c>
      <c r="D41" s="80">
        <v>19513.400000000001</v>
      </c>
      <c r="E41" s="84">
        <f t="shared" si="1"/>
        <v>112.49602837024813</v>
      </c>
      <c r="F41" s="85">
        <f t="shared" si="2"/>
        <v>84.0289234844454</v>
      </c>
      <c r="G41" s="80">
        <v>23822.5</v>
      </c>
      <c r="H41" s="80">
        <v>21958.1</v>
      </c>
      <c r="I41" s="84">
        <f>G41/H41*100</f>
        <v>108.49071640988974</v>
      </c>
      <c r="J41" s="85">
        <f t="shared" si="0"/>
        <v>91.189744335690037</v>
      </c>
    </row>
    <row r="42" spans="1:10">
      <c r="A42" s="83" t="s">
        <v>34</v>
      </c>
      <c r="B42" s="80">
        <v>25053.3</v>
      </c>
      <c r="C42" s="80">
        <v>14048.5</v>
      </c>
      <c r="D42" s="80">
        <v>12332.4</v>
      </c>
      <c r="E42" s="84">
        <f t="shared" si="1"/>
        <v>113.91537737990984</v>
      </c>
      <c r="F42" s="85">
        <f t="shared" si="2"/>
        <v>56.074449274147518</v>
      </c>
      <c r="G42" s="80">
        <v>12613.8</v>
      </c>
      <c r="H42" s="80">
        <v>11690.1</v>
      </c>
      <c r="I42" s="84">
        <f>G42/H42*100</f>
        <v>107.90155772833423</v>
      </c>
      <c r="J42" s="85">
        <f t="shared" si="0"/>
        <v>50.347858365963759</v>
      </c>
    </row>
    <row r="43" spans="1:10">
      <c r="A43" s="83" t="s">
        <v>35</v>
      </c>
      <c r="B43" s="80">
        <v>23443.599999999999</v>
      </c>
      <c r="C43" s="80">
        <v>15517.6</v>
      </c>
      <c r="D43" s="80">
        <v>14481.9</v>
      </c>
      <c r="E43" s="84">
        <f t="shared" si="1"/>
        <v>107.1516858975687</v>
      </c>
      <c r="F43" s="85">
        <f t="shared" si="2"/>
        <v>66.191199303861197</v>
      </c>
      <c r="G43" s="80">
        <v>20989.599999999999</v>
      </c>
      <c r="H43" s="80">
        <v>19202.099999999999</v>
      </c>
      <c r="I43" s="84">
        <f>G43/H43*100</f>
        <v>109.30887767483766</v>
      </c>
      <c r="J43" s="85">
        <f t="shared" si="0"/>
        <v>89.532324387039523</v>
      </c>
    </row>
    <row r="44" spans="1:10">
      <c r="A44" s="83" t="s">
        <v>36</v>
      </c>
      <c r="B44" s="80">
        <v>23967.7</v>
      </c>
      <c r="C44" s="80">
        <v>18125.3</v>
      </c>
      <c r="D44" s="80">
        <v>16475.2</v>
      </c>
      <c r="E44" s="84">
        <f t="shared" si="1"/>
        <v>110.01565990094203</v>
      </c>
      <c r="F44" s="85">
        <f t="shared" si="2"/>
        <v>75.623860445516257</v>
      </c>
      <c r="G44" s="80">
        <v>24838.400000000001</v>
      </c>
      <c r="H44" s="80">
        <v>23315.3</v>
      </c>
      <c r="I44" s="84">
        <f>G44/H44*100</f>
        <v>106.5326202107629</v>
      </c>
      <c r="J44" s="85">
        <f t="shared" si="0"/>
        <v>103.63280581782983</v>
      </c>
    </row>
    <row r="45" spans="1:10" ht="29.25" customHeight="1">
      <c r="A45" s="79" t="s">
        <v>95</v>
      </c>
      <c r="B45" s="77">
        <v>21257.7</v>
      </c>
      <c r="C45" s="77">
        <v>15637</v>
      </c>
      <c r="D45" s="77">
        <v>14175.1</v>
      </c>
      <c r="E45" s="81">
        <f t="shared" si="1"/>
        <v>110.31315475728567</v>
      </c>
      <c r="F45" s="78">
        <f t="shared" si="2"/>
        <v>73.559227950342702</v>
      </c>
      <c r="G45" s="77">
        <v>15732.9</v>
      </c>
      <c r="H45" s="77">
        <v>13966.5</v>
      </c>
      <c r="I45" s="81">
        <f t="shared" ref="I45:I95" si="4">G45/H45*100</f>
        <v>112.64740629363119</v>
      </c>
      <c r="J45" s="78">
        <f t="shared" si="0"/>
        <v>74.010358599472198</v>
      </c>
    </row>
    <row r="46" spans="1:10">
      <c r="A46" s="83" t="s">
        <v>26</v>
      </c>
      <c r="B46" s="80">
        <v>18498.3</v>
      </c>
      <c r="C46" s="80">
        <v>6610.6</v>
      </c>
      <c r="D46" s="80">
        <v>5777.4</v>
      </c>
      <c r="E46" s="84">
        <f t="shared" si="1"/>
        <v>114.4217121888739</v>
      </c>
      <c r="F46" s="85">
        <f t="shared" si="2"/>
        <v>35.736256845223622</v>
      </c>
      <c r="G46" s="80">
        <v>12583.5</v>
      </c>
      <c r="H46" s="80">
        <v>10784.3</v>
      </c>
      <c r="I46" s="84">
        <f t="shared" si="4"/>
        <v>116.68351214265182</v>
      </c>
      <c r="J46" s="85">
        <f t="shared" si="0"/>
        <v>68.025169880475516</v>
      </c>
    </row>
    <row r="47" spans="1:10">
      <c r="A47" s="83" t="s">
        <v>27</v>
      </c>
      <c r="B47" s="80">
        <v>21620.7</v>
      </c>
      <c r="C47" s="80">
        <v>8580</v>
      </c>
      <c r="D47" s="80">
        <v>9043.5</v>
      </c>
      <c r="E47" s="84">
        <f t="shared" si="1"/>
        <v>94.874771935644389</v>
      </c>
      <c r="F47" s="85">
        <f t="shared" si="2"/>
        <v>39.684191538664329</v>
      </c>
      <c r="G47" s="80">
        <v>5891.4</v>
      </c>
      <c r="H47" s="80">
        <v>5993.9</v>
      </c>
      <c r="I47" s="84">
        <f t="shared" si="4"/>
        <v>98.289928093561784</v>
      </c>
      <c r="J47" s="85">
        <f t="shared" si="0"/>
        <v>27.248886483786368</v>
      </c>
    </row>
    <row r="48" spans="1:10">
      <c r="A48" s="147" t="s">
        <v>28</v>
      </c>
      <c r="B48" s="80">
        <v>20286.3</v>
      </c>
      <c r="C48" s="80">
        <v>11848.1</v>
      </c>
      <c r="D48" s="80">
        <v>10413.200000000001</v>
      </c>
      <c r="E48" s="84">
        <f t="shared" si="1"/>
        <v>113.77962585948602</v>
      </c>
      <c r="F48" s="85">
        <f t="shared" si="2"/>
        <v>58.404440435170535</v>
      </c>
      <c r="G48" s="80">
        <v>10913.1</v>
      </c>
      <c r="H48" s="80">
        <v>9436.7999999999993</v>
      </c>
      <c r="I48" s="84">
        <f t="shared" si="4"/>
        <v>115.64407426246186</v>
      </c>
      <c r="J48" s="85">
        <f t="shared" si="0"/>
        <v>53.795418582984581</v>
      </c>
    </row>
    <row r="49" spans="1:10">
      <c r="A49" s="147" t="s">
        <v>30</v>
      </c>
      <c r="B49" s="80">
        <v>20182.3</v>
      </c>
      <c r="C49" s="80">
        <v>17767.2</v>
      </c>
      <c r="D49" s="80">
        <v>14058.7</v>
      </c>
      <c r="E49" s="84">
        <f t="shared" si="1"/>
        <v>126.37868366207401</v>
      </c>
      <c r="F49" s="85">
        <f t="shared" si="2"/>
        <v>88.033573973233985</v>
      </c>
      <c r="G49" s="80">
        <v>14694.7</v>
      </c>
      <c r="H49" s="80">
        <v>13855.8</v>
      </c>
      <c r="I49" s="84">
        <f t="shared" si="4"/>
        <v>106.05450425092742</v>
      </c>
      <c r="J49" s="85">
        <f t="shared" si="0"/>
        <v>72.809838323679671</v>
      </c>
    </row>
    <row r="50" spans="1:10">
      <c r="A50" s="83" t="s">
        <v>243</v>
      </c>
      <c r="B50" s="80">
        <v>20612.900000000001</v>
      </c>
      <c r="C50" s="80">
        <v>6544.9</v>
      </c>
      <c r="D50" s="80">
        <v>7718.5</v>
      </c>
      <c r="E50" s="84">
        <f t="shared" si="1"/>
        <v>84.794973116538188</v>
      </c>
      <c r="F50" s="85">
        <f t="shared" si="2"/>
        <v>31.751476017445384</v>
      </c>
      <c r="G50" s="80">
        <v>9781.9</v>
      </c>
      <c r="H50" s="80">
        <v>4748.3999999999996</v>
      </c>
      <c r="I50" s="84">
        <f t="shared" si="4"/>
        <v>206.00412770617473</v>
      </c>
      <c r="J50" s="85">
        <f t="shared" si="0"/>
        <v>47.455234343542145</v>
      </c>
    </row>
    <row r="51" spans="1:10">
      <c r="A51" s="83" t="s">
        <v>31</v>
      </c>
      <c r="B51" s="80">
        <v>21994.799999999999</v>
      </c>
      <c r="C51" s="80">
        <v>8800.7999999999993</v>
      </c>
      <c r="D51" s="80">
        <v>10171.799999999999</v>
      </c>
      <c r="E51" s="84">
        <f t="shared" si="1"/>
        <v>86.521559605969443</v>
      </c>
      <c r="F51" s="85">
        <f t="shared" si="2"/>
        <v>40.013094004037313</v>
      </c>
      <c r="G51" s="80">
        <v>10853.2</v>
      </c>
      <c r="H51" s="80">
        <v>11827.2</v>
      </c>
      <c r="I51" s="84">
        <f t="shared" si="4"/>
        <v>91.76474567099568</v>
      </c>
      <c r="J51" s="85">
        <f t="shared" si="0"/>
        <v>49.344390492298182</v>
      </c>
    </row>
    <row r="52" spans="1:10">
      <c r="A52" s="83" t="s">
        <v>33</v>
      </c>
      <c r="B52" s="80">
        <v>22873.9</v>
      </c>
      <c r="C52" s="80">
        <v>19953.099999999999</v>
      </c>
      <c r="D52" s="80">
        <v>17849.400000000001</v>
      </c>
      <c r="E52" s="84">
        <f t="shared" si="1"/>
        <v>111.78583033603368</v>
      </c>
      <c r="F52" s="85">
        <f t="shared" si="2"/>
        <v>87.230861374754625</v>
      </c>
      <c r="G52" s="80">
        <v>19078.8</v>
      </c>
      <c r="H52" s="80">
        <v>17452.5</v>
      </c>
      <c r="I52" s="84">
        <f t="shared" si="4"/>
        <v>109.31843575418993</v>
      </c>
      <c r="J52" s="85">
        <f t="shared" si="0"/>
        <v>83.408601069341032</v>
      </c>
    </row>
    <row r="53" spans="1:10" s="82" customFormat="1" ht="29.25" customHeight="1">
      <c r="A53" s="79" t="s">
        <v>37</v>
      </c>
      <c r="B53" s="77">
        <v>25086.6</v>
      </c>
      <c r="C53" s="77">
        <v>15775.9</v>
      </c>
      <c r="D53" s="77">
        <v>14360.6</v>
      </c>
      <c r="E53" s="81">
        <f t="shared" si="1"/>
        <v>109.8554377950782</v>
      </c>
      <c r="F53" s="78">
        <f t="shared" si="2"/>
        <v>62.885763714493002</v>
      </c>
      <c r="G53" s="77">
        <v>21100.5</v>
      </c>
      <c r="H53" s="77">
        <v>19833.099999999999</v>
      </c>
      <c r="I53" s="81">
        <f t="shared" si="4"/>
        <v>106.39032728116129</v>
      </c>
      <c r="J53" s="78">
        <f t="shared" si="0"/>
        <v>84.110640740474992</v>
      </c>
    </row>
    <row r="54" spans="1:10">
      <c r="A54" s="83" t="s">
        <v>38</v>
      </c>
      <c r="B54" s="80">
        <v>25165.3</v>
      </c>
      <c r="C54" s="80">
        <v>13905.1</v>
      </c>
      <c r="D54" s="80">
        <v>13513</v>
      </c>
      <c r="E54" s="84">
        <f t="shared" si="1"/>
        <v>102.90165026270999</v>
      </c>
      <c r="F54" s="85">
        <f t="shared" si="2"/>
        <v>55.255053585691414</v>
      </c>
      <c r="G54" s="80">
        <v>20242.5</v>
      </c>
      <c r="H54" s="80">
        <v>19770.3</v>
      </c>
      <c r="I54" s="84">
        <f t="shared" si="4"/>
        <v>102.38843113154581</v>
      </c>
      <c r="J54" s="85">
        <f t="shared" si="0"/>
        <v>80.438142998493959</v>
      </c>
    </row>
    <row r="55" spans="1:10">
      <c r="A55" s="83" t="s">
        <v>39</v>
      </c>
      <c r="B55" s="80">
        <v>21146.400000000001</v>
      </c>
      <c r="C55" s="80">
        <v>19277.2</v>
      </c>
      <c r="D55" s="80">
        <v>16469.099999999999</v>
      </c>
      <c r="E55" s="84">
        <f t="shared" si="1"/>
        <v>117.05071922570147</v>
      </c>
      <c r="F55" s="85">
        <f t="shared" si="2"/>
        <v>91.160670374153511</v>
      </c>
      <c r="G55" s="80">
        <v>21921.7</v>
      </c>
      <c r="H55" s="80">
        <v>20166.400000000001</v>
      </c>
      <c r="I55" s="84">
        <f t="shared" si="4"/>
        <v>108.70408203744843</v>
      </c>
      <c r="J55" s="85">
        <f t="shared" si="0"/>
        <v>103.66634509892936</v>
      </c>
    </row>
    <row r="56" spans="1:10">
      <c r="A56" s="83" t="s">
        <v>40</v>
      </c>
      <c r="B56" s="80">
        <v>21721.9</v>
      </c>
      <c r="C56" s="80">
        <v>18131.599999999999</v>
      </c>
      <c r="D56" s="80">
        <v>15311.7</v>
      </c>
      <c r="E56" s="84">
        <f t="shared" si="1"/>
        <v>118.41663564463774</v>
      </c>
      <c r="F56" s="85">
        <f t="shared" si="2"/>
        <v>83.471519526376596</v>
      </c>
      <c r="G56" s="80">
        <v>23085.1</v>
      </c>
      <c r="H56" s="80">
        <v>20417.099999999999</v>
      </c>
      <c r="I56" s="84">
        <f t="shared" si="4"/>
        <v>113.06747775149262</v>
      </c>
      <c r="J56" s="85">
        <f t="shared" si="0"/>
        <v>106.27569411515564</v>
      </c>
    </row>
    <row r="57" spans="1:10">
      <c r="A57" s="83" t="s">
        <v>41</v>
      </c>
      <c r="B57" s="80">
        <v>28603.200000000001</v>
      </c>
      <c r="C57" s="80">
        <v>15993.6</v>
      </c>
      <c r="D57" s="80">
        <v>14463.3</v>
      </c>
      <c r="E57" s="84">
        <f t="shared" si="1"/>
        <v>110.58057289830123</v>
      </c>
      <c r="F57" s="85">
        <f t="shared" si="2"/>
        <v>55.915422050679645</v>
      </c>
      <c r="G57" s="80">
        <v>26077.9</v>
      </c>
      <c r="H57" s="80">
        <v>23889.599999999999</v>
      </c>
      <c r="I57" s="84">
        <f t="shared" si="4"/>
        <v>109.16005291005293</v>
      </c>
      <c r="J57" s="85">
        <f t="shared" si="0"/>
        <v>91.171267550483876</v>
      </c>
    </row>
    <row r="58" spans="1:10">
      <c r="A58" s="83" t="s">
        <v>42</v>
      </c>
      <c r="B58" s="80">
        <v>24653</v>
      </c>
      <c r="C58" s="80">
        <v>15620.5</v>
      </c>
      <c r="D58" s="80">
        <v>14241.2</v>
      </c>
      <c r="E58" s="84">
        <f t="shared" si="1"/>
        <v>109.6852793303935</v>
      </c>
      <c r="F58" s="85">
        <f t="shared" si="2"/>
        <v>63.36145702348599</v>
      </c>
      <c r="G58" s="80">
        <v>18707.3</v>
      </c>
      <c r="H58" s="80">
        <v>16995</v>
      </c>
      <c r="I58" s="84">
        <f t="shared" si="4"/>
        <v>110.07531626949103</v>
      </c>
      <c r="J58" s="85">
        <f t="shared" si="0"/>
        <v>75.882448383563855</v>
      </c>
    </row>
    <row r="59" spans="1:10">
      <c r="A59" s="83" t="s">
        <v>43</v>
      </c>
      <c r="B59" s="80">
        <v>20817.7</v>
      </c>
      <c r="C59" s="80">
        <v>14332</v>
      </c>
      <c r="D59" s="80">
        <v>12698.5</v>
      </c>
      <c r="E59" s="84">
        <f t="shared" si="1"/>
        <v>112.86372406189706</v>
      </c>
      <c r="F59" s="85">
        <f t="shared" si="2"/>
        <v>68.845261484217758</v>
      </c>
      <c r="G59" s="80">
        <v>20086.2</v>
      </c>
      <c r="H59" s="80">
        <v>18749.8</v>
      </c>
      <c r="I59" s="84">
        <f t="shared" si="4"/>
        <v>107.12754269378874</v>
      </c>
      <c r="J59" s="85">
        <f t="shared" si="0"/>
        <v>96.486163216877941</v>
      </c>
    </row>
    <row r="60" spans="1:10">
      <c r="A60" s="83" t="s">
        <v>44</v>
      </c>
      <c r="B60" s="80">
        <v>27407.7</v>
      </c>
      <c r="C60" s="80">
        <v>14780.5</v>
      </c>
      <c r="D60" s="80">
        <v>13251</v>
      </c>
      <c r="E60" s="84">
        <f t="shared" si="1"/>
        <v>111.54252509244584</v>
      </c>
      <c r="F60" s="85">
        <f t="shared" si="2"/>
        <v>53.928275630570965</v>
      </c>
      <c r="G60" s="80">
        <v>23436.1</v>
      </c>
      <c r="H60" s="80">
        <v>23307.5</v>
      </c>
      <c r="I60" s="84">
        <f t="shared" si="4"/>
        <v>100.55175372734098</v>
      </c>
      <c r="J60" s="85">
        <f t="shared" si="0"/>
        <v>85.509181726303183</v>
      </c>
    </row>
    <row r="61" spans="1:10">
      <c r="A61" s="83" t="s">
        <v>45</v>
      </c>
      <c r="B61" s="80">
        <v>21569.9</v>
      </c>
      <c r="C61" s="80">
        <v>16812.5</v>
      </c>
      <c r="D61" s="80">
        <v>15299.7</v>
      </c>
      <c r="E61" s="84">
        <f t="shared" si="1"/>
        <v>109.8877755772989</v>
      </c>
      <c r="F61" s="85">
        <f t="shared" si="2"/>
        <v>77.944264924733076</v>
      </c>
      <c r="G61" s="80">
        <v>20790.599999999999</v>
      </c>
      <c r="H61" s="80">
        <v>19123</v>
      </c>
      <c r="I61" s="84">
        <f t="shared" si="4"/>
        <v>108.72038906029388</v>
      </c>
      <c r="J61" s="85">
        <f t="shared" si="0"/>
        <v>96.387094979578009</v>
      </c>
    </row>
    <row r="62" spans="1:10">
      <c r="A62" s="83" t="s">
        <v>46</v>
      </c>
      <c r="B62" s="80">
        <v>25983.200000000001</v>
      </c>
      <c r="C62" s="80">
        <v>16546.2</v>
      </c>
      <c r="D62" s="80">
        <v>15675.6</v>
      </c>
      <c r="E62" s="84">
        <f t="shared" si="1"/>
        <v>105.55385439791777</v>
      </c>
      <c r="F62" s="85">
        <f t="shared" si="2"/>
        <v>63.680378090458454</v>
      </c>
      <c r="G62" s="80">
        <v>21540.400000000001</v>
      </c>
      <c r="H62" s="80">
        <v>20985.3</v>
      </c>
      <c r="I62" s="84">
        <f t="shared" si="4"/>
        <v>102.64518496280731</v>
      </c>
      <c r="J62" s="85">
        <f t="shared" si="0"/>
        <v>82.901259275223993</v>
      </c>
    </row>
    <row r="63" spans="1:10">
      <c r="A63" s="83" t="s">
        <v>47</v>
      </c>
      <c r="B63" s="80">
        <v>23977.200000000001</v>
      </c>
      <c r="C63" s="80">
        <v>12392.1</v>
      </c>
      <c r="D63" s="80">
        <v>11395.1</v>
      </c>
      <c r="E63" s="84">
        <f t="shared" si="1"/>
        <v>108.74937473124413</v>
      </c>
      <c r="F63" s="85">
        <f t="shared" si="2"/>
        <v>51.68284870627096</v>
      </c>
      <c r="G63" s="80">
        <v>15920.7</v>
      </c>
      <c r="H63" s="80">
        <v>15301.2</v>
      </c>
      <c r="I63" s="84">
        <f t="shared" si="4"/>
        <v>104.04870206258332</v>
      </c>
      <c r="J63" s="85">
        <f t="shared" si="0"/>
        <v>66.399329362894761</v>
      </c>
    </row>
    <row r="64" spans="1:10">
      <c r="A64" s="83" t="s">
        <v>48</v>
      </c>
      <c r="B64" s="80">
        <v>22960.2</v>
      </c>
      <c r="C64" s="80">
        <v>22315</v>
      </c>
      <c r="D64" s="80">
        <v>19203.099999999999</v>
      </c>
      <c r="E64" s="84">
        <f t="shared" si="1"/>
        <v>116.20519603605668</v>
      </c>
      <c r="F64" s="85">
        <f t="shared" si="2"/>
        <v>97.189919948432504</v>
      </c>
      <c r="G64" s="80">
        <v>21540.9</v>
      </c>
      <c r="H64" s="80">
        <v>19073.099999999999</v>
      </c>
      <c r="I64" s="84">
        <f t="shared" si="4"/>
        <v>112.93864133255738</v>
      </c>
      <c r="J64" s="85">
        <f t="shared" si="0"/>
        <v>93.818433637337662</v>
      </c>
    </row>
    <row r="65" spans="1:10">
      <c r="A65" s="83" t="s">
        <v>49</v>
      </c>
      <c r="B65" s="80">
        <v>26498.1</v>
      </c>
      <c r="C65" s="80">
        <v>16748.5</v>
      </c>
      <c r="D65" s="80">
        <v>15150.3</v>
      </c>
      <c r="E65" s="84">
        <f t="shared" si="1"/>
        <v>110.54896602707538</v>
      </c>
      <c r="F65" s="85">
        <f t="shared" si="2"/>
        <v>63.206418573407156</v>
      </c>
      <c r="G65" s="80">
        <v>21734.5</v>
      </c>
      <c r="H65" s="80">
        <v>21141.4</v>
      </c>
      <c r="I65" s="84">
        <f t="shared" si="4"/>
        <v>102.80539604756542</v>
      </c>
      <c r="J65" s="85">
        <f t="shared" si="0"/>
        <v>82.022862016521941</v>
      </c>
    </row>
    <row r="66" spans="1:10">
      <c r="A66" s="83" t="s">
        <v>50</v>
      </c>
      <c r="B66" s="80">
        <v>22227.7</v>
      </c>
      <c r="C66" s="80">
        <v>13591.7</v>
      </c>
      <c r="D66" s="80">
        <v>13214.1</v>
      </c>
      <c r="E66" s="84">
        <f t="shared" si="1"/>
        <v>102.85755367372731</v>
      </c>
      <c r="F66" s="85">
        <f t="shared" si="2"/>
        <v>61.147577122239369</v>
      </c>
      <c r="G66" s="80">
        <v>16502</v>
      </c>
      <c r="H66" s="80">
        <v>15357.7</v>
      </c>
      <c r="I66" s="84">
        <f t="shared" si="4"/>
        <v>107.45098549913072</v>
      </c>
      <c r="J66" s="85">
        <f t="shared" si="0"/>
        <v>74.240699667531956</v>
      </c>
    </row>
    <row r="67" spans="1:10">
      <c r="A67" s="83" t="s">
        <v>51</v>
      </c>
      <c r="B67" s="80">
        <v>22182.400000000001</v>
      </c>
      <c r="C67" s="80">
        <v>14344.4</v>
      </c>
      <c r="D67" s="80">
        <v>13423.3</v>
      </c>
      <c r="E67" s="84">
        <f t="shared" si="1"/>
        <v>106.86194899912837</v>
      </c>
      <c r="F67" s="85">
        <f t="shared" si="2"/>
        <v>64.665680900173101</v>
      </c>
      <c r="G67" s="80">
        <v>20653.2</v>
      </c>
      <c r="H67" s="80">
        <v>19301</v>
      </c>
      <c r="I67" s="84">
        <f t="shared" si="4"/>
        <v>107.00585461893166</v>
      </c>
      <c r="J67" s="85">
        <f t="shared" si="0"/>
        <v>93.106246393537219</v>
      </c>
    </row>
    <row r="68" spans="1:10" s="82" customFormat="1">
      <c r="A68" s="146" t="s">
        <v>52</v>
      </c>
      <c r="B68" s="77">
        <v>38560.6</v>
      </c>
      <c r="C68" s="77">
        <v>19658.099999999999</v>
      </c>
      <c r="D68" s="77">
        <v>18278</v>
      </c>
      <c r="E68" s="81">
        <f t="shared" si="1"/>
        <v>107.55060728744938</v>
      </c>
      <c r="F68" s="78">
        <f t="shared" si="2"/>
        <v>50.979756539057995</v>
      </c>
      <c r="G68" s="77">
        <v>24781.5</v>
      </c>
      <c r="H68" s="77">
        <v>22771.200000000001</v>
      </c>
      <c r="I68" s="81">
        <f t="shared" si="4"/>
        <v>108.82825674536257</v>
      </c>
      <c r="J68" s="78">
        <f t="shared" si="0"/>
        <v>64.266375523202441</v>
      </c>
    </row>
    <row r="69" spans="1:10">
      <c r="A69" s="83" t="s">
        <v>53</v>
      </c>
      <c r="B69" s="80">
        <v>21420.6</v>
      </c>
      <c r="C69" s="80">
        <v>13603.6</v>
      </c>
      <c r="D69" s="80">
        <v>14070.4</v>
      </c>
      <c r="E69" s="84">
        <f t="shared" si="1"/>
        <v>96.682397088924276</v>
      </c>
      <c r="F69" s="85">
        <f t="shared" si="2"/>
        <v>63.507091304631992</v>
      </c>
      <c r="G69" s="80">
        <v>19043.7</v>
      </c>
      <c r="H69" s="80">
        <v>18204.599999999999</v>
      </c>
      <c r="I69" s="84">
        <f t="shared" si="4"/>
        <v>104.60927457895259</v>
      </c>
      <c r="J69" s="85">
        <f t="shared" si="0"/>
        <v>88.90367216604578</v>
      </c>
    </row>
    <row r="70" spans="1:10">
      <c r="A70" s="83" t="s">
        <v>54</v>
      </c>
      <c r="B70" s="80">
        <v>30339.1</v>
      </c>
      <c r="C70" s="80">
        <v>20028.400000000001</v>
      </c>
      <c r="D70" s="80">
        <v>18595</v>
      </c>
      <c r="E70" s="84">
        <f t="shared" si="1"/>
        <v>107.70852379671956</v>
      </c>
      <c r="F70" s="85">
        <f t="shared" si="2"/>
        <v>66.015142176267588</v>
      </c>
      <c r="G70" s="80">
        <v>26555.9</v>
      </c>
      <c r="H70" s="80">
        <v>24383.3</v>
      </c>
      <c r="I70" s="84">
        <f t="shared" si="4"/>
        <v>108.9101967330099</v>
      </c>
      <c r="J70" s="85">
        <f t="shared" si="0"/>
        <v>87.530282704496841</v>
      </c>
    </row>
    <row r="71" spans="1:10">
      <c r="A71" s="83" t="s">
        <v>55</v>
      </c>
      <c r="B71" s="80">
        <v>55981.1</v>
      </c>
      <c r="C71" s="80">
        <v>22508.9</v>
      </c>
      <c r="D71" s="80">
        <v>20771</v>
      </c>
      <c r="E71" s="84">
        <f t="shared" si="1"/>
        <v>108.36695392614703</v>
      </c>
      <c r="F71" s="85">
        <f t="shared" si="2"/>
        <v>40.208034497357147</v>
      </c>
      <c r="G71" s="80">
        <v>25297.3</v>
      </c>
      <c r="H71" s="80">
        <v>24147</v>
      </c>
      <c r="I71" s="84">
        <f t="shared" si="4"/>
        <v>104.76373876672049</v>
      </c>
      <c r="J71" s="85">
        <f t="shared" ref="J71:J98" si="5">G71/$B71*100</f>
        <v>45.18900128793468</v>
      </c>
    </row>
    <row r="72" spans="1:10">
      <c r="A72" s="83" t="s">
        <v>56</v>
      </c>
      <c r="B72" s="80">
        <v>29154.7</v>
      </c>
      <c r="C72" s="80">
        <v>19295.900000000001</v>
      </c>
      <c r="D72" s="80">
        <v>17553.8</v>
      </c>
      <c r="E72" s="84">
        <f t="shared" ref="E72:E95" si="6">C72/D72*100</f>
        <v>109.92434686506627</v>
      </c>
      <c r="F72" s="85">
        <f t="shared" ref="F72:F98" si="7">C72/B72*100</f>
        <v>66.184525994093576</v>
      </c>
      <c r="G72" s="80">
        <v>24301</v>
      </c>
      <c r="H72" s="80">
        <v>21833.8</v>
      </c>
      <c r="I72" s="84">
        <f t="shared" si="4"/>
        <v>111.29991114693732</v>
      </c>
      <c r="J72" s="85">
        <f t="shared" si="5"/>
        <v>83.3519123846241</v>
      </c>
    </row>
    <row r="73" spans="1:10" s="86" customFormat="1">
      <c r="A73" s="148" t="s">
        <v>57</v>
      </c>
      <c r="B73" s="77">
        <v>28869.599999999999</v>
      </c>
      <c r="C73" s="77">
        <v>17599.7</v>
      </c>
      <c r="D73" s="77">
        <v>16028.4</v>
      </c>
      <c r="E73" s="81">
        <f t="shared" si="6"/>
        <v>109.80322427690849</v>
      </c>
      <c r="F73" s="78">
        <f t="shared" si="7"/>
        <v>60.962742815972518</v>
      </c>
      <c r="G73" s="77">
        <v>21622.799999999999</v>
      </c>
      <c r="H73" s="77">
        <v>20636.3</v>
      </c>
      <c r="I73" s="81">
        <f t="shared" si="4"/>
        <v>104.78041121712711</v>
      </c>
      <c r="J73" s="78">
        <f t="shared" si="5"/>
        <v>74.898162773297855</v>
      </c>
    </row>
    <row r="74" spans="1:10">
      <c r="A74" s="83" t="s">
        <v>58</v>
      </c>
      <c r="B74" s="80">
        <v>22225.4</v>
      </c>
      <c r="C74" s="80">
        <v>11700.9</v>
      </c>
      <c r="D74" s="80">
        <v>11168</v>
      </c>
      <c r="E74" s="84">
        <f t="shared" si="6"/>
        <v>104.77166905444126</v>
      </c>
      <c r="F74" s="85">
        <f t="shared" si="7"/>
        <v>52.646521547418715</v>
      </c>
      <c r="G74" s="80">
        <v>12216.9</v>
      </c>
      <c r="H74" s="80">
        <v>11365.1</v>
      </c>
      <c r="I74" s="84">
        <f t="shared" si="4"/>
        <v>107.49487466014375</v>
      </c>
      <c r="J74" s="85">
        <f t="shared" si="5"/>
        <v>54.968189548894507</v>
      </c>
    </row>
    <row r="75" spans="1:10">
      <c r="A75" s="83" t="s">
        <v>59</v>
      </c>
      <c r="B75" s="80">
        <v>27814.400000000001</v>
      </c>
      <c r="C75" s="80">
        <v>18445.3</v>
      </c>
      <c r="D75" s="80">
        <v>16363.7</v>
      </c>
      <c r="E75" s="84">
        <f t="shared" si="6"/>
        <v>112.72083941895781</v>
      </c>
      <c r="F75" s="85">
        <f t="shared" si="7"/>
        <v>66.315649447768052</v>
      </c>
      <c r="G75" s="80">
        <v>20448.2</v>
      </c>
      <c r="H75" s="80">
        <v>20255.900000000001</v>
      </c>
      <c r="I75" s="84">
        <f t="shared" si="4"/>
        <v>100.94935302800666</v>
      </c>
      <c r="J75" s="85">
        <f t="shared" si="5"/>
        <v>73.516595720202488</v>
      </c>
    </row>
    <row r="76" spans="1:10">
      <c r="A76" s="83" t="s">
        <v>60</v>
      </c>
      <c r="B76" s="80">
        <v>27422.6</v>
      </c>
      <c r="C76" s="80">
        <v>12724.7</v>
      </c>
      <c r="D76" s="80">
        <v>11478.6</v>
      </c>
      <c r="E76" s="84">
        <f t="shared" si="6"/>
        <v>110.85585350129807</v>
      </c>
      <c r="F76" s="85">
        <f t="shared" si="7"/>
        <v>46.40223757047108</v>
      </c>
      <c r="G76" s="80">
        <v>11421.3</v>
      </c>
      <c r="H76" s="80">
        <v>8747.5</v>
      </c>
      <c r="I76" s="84">
        <f t="shared" si="4"/>
        <v>130.5664475564447</v>
      </c>
      <c r="J76" s="85">
        <f t="shared" si="5"/>
        <v>41.64922363306178</v>
      </c>
    </row>
    <row r="77" spans="1:10">
      <c r="A77" s="83" t="s">
        <v>61</v>
      </c>
      <c r="B77" s="80">
        <v>29498.3</v>
      </c>
      <c r="C77" s="80">
        <v>13792.5</v>
      </c>
      <c r="D77" s="80">
        <v>12233.5</v>
      </c>
      <c r="E77" s="84">
        <f t="shared" si="6"/>
        <v>112.74369558997834</v>
      </c>
      <c r="F77" s="85">
        <f t="shared" si="7"/>
        <v>46.756931755389296</v>
      </c>
      <c r="G77" s="80">
        <v>27090</v>
      </c>
      <c r="H77" s="80">
        <v>24447.8</v>
      </c>
      <c r="I77" s="84">
        <f t="shared" si="4"/>
        <v>110.80751642274561</v>
      </c>
      <c r="J77" s="85">
        <f t="shared" si="5"/>
        <v>91.835800707159393</v>
      </c>
    </row>
    <row r="78" spans="1:10">
      <c r="A78" s="83" t="s">
        <v>62</v>
      </c>
      <c r="B78" s="80">
        <v>19426.5</v>
      </c>
      <c r="C78" s="80">
        <v>14683.9</v>
      </c>
      <c r="D78" s="80">
        <v>13674.8</v>
      </c>
      <c r="E78" s="84">
        <f t="shared" si="6"/>
        <v>107.37926697282593</v>
      </c>
      <c r="F78" s="85">
        <f t="shared" si="7"/>
        <v>75.586955962216564</v>
      </c>
      <c r="G78" s="80">
        <v>17528.099999999999</v>
      </c>
      <c r="H78" s="80">
        <v>16517.2</v>
      </c>
      <c r="I78" s="84">
        <f t="shared" si="4"/>
        <v>106.12028673140725</v>
      </c>
      <c r="J78" s="85">
        <f t="shared" si="5"/>
        <v>90.227781638483506</v>
      </c>
    </row>
    <row r="79" spans="1:10">
      <c r="A79" s="83" t="s">
        <v>63</v>
      </c>
      <c r="B79" s="80">
        <v>30082.7</v>
      </c>
      <c r="C79" s="80">
        <v>12719.4</v>
      </c>
      <c r="D79" s="80">
        <v>9652.5</v>
      </c>
      <c r="E79" s="84">
        <f t="shared" si="6"/>
        <v>131.77311577311576</v>
      </c>
      <c r="F79" s="85">
        <f t="shared" si="7"/>
        <v>42.281444152286859</v>
      </c>
      <c r="G79" s="80">
        <v>18330.599999999999</v>
      </c>
      <c r="H79" s="80">
        <v>17263.400000000001</v>
      </c>
      <c r="I79" s="84">
        <f t="shared" si="4"/>
        <v>106.18186452263167</v>
      </c>
      <c r="J79" s="85">
        <f t="shared" si="5"/>
        <v>60.934025203854702</v>
      </c>
    </row>
    <row r="80" spans="1:10">
      <c r="A80" s="83" t="s">
        <v>64</v>
      </c>
      <c r="B80" s="80">
        <v>34968.9</v>
      </c>
      <c r="C80" s="80">
        <v>18086.8</v>
      </c>
      <c r="D80" s="80">
        <v>16660.7</v>
      </c>
      <c r="E80" s="84">
        <f t="shared" si="6"/>
        <v>108.55966435984081</v>
      </c>
      <c r="F80" s="85">
        <f t="shared" si="7"/>
        <v>51.72253059146842</v>
      </c>
      <c r="G80" s="80">
        <v>20937.5</v>
      </c>
      <c r="H80" s="80">
        <v>21171.5</v>
      </c>
      <c r="I80" s="84">
        <f t="shared" si="4"/>
        <v>98.894740571050704</v>
      </c>
      <c r="J80" s="85">
        <f t="shared" si="5"/>
        <v>59.874631458238603</v>
      </c>
    </row>
    <row r="81" spans="1:10">
      <c r="A81" s="83" t="s">
        <v>65</v>
      </c>
      <c r="B81" s="80">
        <v>31863.599999999999</v>
      </c>
      <c r="C81" s="80">
        <v>28748.6</v>
      </c>
      <c r="D81" s="80">
        <v>25311.599999999999</v>
      </c>
      <c r="E81" s="84">
        <f t="shared" si="6"/>
        <v>113.57875440509491</v>
      </c>
      <c r="F81" s="85">
        <f t="shared" si="7"/>
        <v>90.223954606510247</v>
      </c>
      <c r="G81" s="80">
        <v>26164.2</v>
      </c>
      <c r="H81" s="80">
        <v>25079.7</v>
      </c>
      <c r="I81" s="84">
        <f t="shared" si="4"/>
        <v>104.32421440447852</v>
      </c>
      <c r="J81" s="85">
        <f t="shared" si="5"/>
        <v>82.113132226113819</v>
      </c>
    </row>
    <row r="82" spans="1:10">
      <c r="A82" s="83" t="s">
        <v>66</v>
      </c>
      <c r="B82" s="80">
        <v>27627.200000000001</v>
      </c>
      <c r="C82" s="80">
        <v>17297.5</v>
      </c>
      <c r="D82" s="80">
        <v>15550</v>
      </c>
      <c r="E82" s="84">
        <f t="shared" si="6"/>
        <v>111.2379421221865</v>
      </c>
      <c r="F82" s="85">
        <f t="shared" si="7"/>
        <v>62.610398447906412</v>
      </c>
      <c r="G82" s="80">
        <v>20402</v>
      </c>
      <c r="H82" s="80">
        <v>18934.2</v>
      </c>
      <c r="I82" s="84">
        <f t="shared" si="4"/>
        <v>107.75210993862956</v>
      </c>
      <c r="J82" s="85">
        <f t="shared" si="5"/>
        <v>73.847512596281931</v>
      </c>
    </row>
    <row r="83" spans="1:10">
      <c r="A83" s="83" t="s">
        <v>67</v>
      </c>
      <c r="B83" s="80">
        <v>27331.200000000001</v>
      </c>
      <c r="C83" s="80">
        <v>15488.8</v>
      </c>
      <c r="D83" s="80">
        <v>14478.6</v>
      </c>
      <c r="E83" s="84">
        <f t="shared" si="6"/>
        <v>106.97719392758968</v>
      </c>
      <c r="F83" s="85">
        <f t="shared" si="7"/>
        <v>56.670764547476871</v>
      </c>
      <c r="G83" s="80">
        <v>25481.8</v>
      </c>
      <c r="H83" s="80">
        <v>24560.6</v>
      </c>
      <c r="I83" s="84">
        <f t="shared" si="4"/>
        <v>103.75072270221412</v>
      </c>
      <c r="J83" s="85">
        <f t="shared" si="5"/>
        <v>93.233374312141422</v>
      </c>
    </row>
    <row r="84" spans="1:10">
      <c r="A84" s="83" t="s">
        <v>68</v>
      </c>
      <c r="B84" s="80">
        <v>26886.799999999999</v>
      </c>
      <c r="C84" s="80">
        <v>17408.099999999999</v>
      </c>
      <c r="D84" s="80">
        <v>15836.5</v>
      </c>
      <c r="E84" s="84">
        <f t="shared" si="6"/>
        <v>109.92390995485113</v>
      </c>
      <c r="F84" s="85">
        <f t="shared" si="7"/>
        <v>64.745897615186635</v>
      </c>
      <c r="G84" s="80">
        <v>22696.6</v>
      </c>
      <c r="H84" s="80">
        <v>21319.599999999999</v>
      </c>
      <c r="I84" s="84">
        <f t="shared" si="4"/>
        <v>106.45884538171448</v>
      </c>
      <c r="J84" s="85">
        <f t="shared" si="5"/>
        <v>84.415400865852391</v>
      </c>
    </row>
    <row r="85" spans="1:10">
      <c r="A85" s="83" t="s">
        <v>69</v>
      </c>
      <c r="B85" s="80">
        <v>33344.199999999997</v>
      </c>
      <c r="C85" s="80">
        <v>19387.2</v>
      </c>
      <c r="D85" s="80">
        <v>17964.5</v>
      </c>
      <c r="E85" s="84">
        <f t="shared" si="6"/>
        <v>107.91950791839461</v>
      </c>
      <c r="F85" s="85">
        <f t="shared" si="7"/>
        <v>58.142645497567798</v>
      </c>
      <c r="G85" s="80">
        <v>21455.8</v>
      </c>
      <c r="H85" s="80">
        <v>20387.2</v>
      </c>
      <c r="I85" s="84">
        <f t="shared" si="4"/>
        <v>105.24152409354888</v>
      </c>
      <c r="J85" s="85">
        <f t="shared" si="5"/>
        <v>64.346423066080462</v>
      </c>
    </row>
    <row r="86" spans="1:10" s="82" customFormat="1" ht="30.75" customHeight="1">
      <c r="A86" s="79" t="s">
        <v>70</v>
      </c>
      <c r="B86" s="77">
        <v>41609.699999999997</v>
      </c>
      <c r="C86" s="77">
        <v>25570.799999999999</v>
      </c>
      <c r="D86" s="77">
        <v>22807.3</v>
      </c>
      <c r="E86" s="81">
        <f t="shared" si="6"/>
        <v>112.11673455428743</v>
      </c>
      <c r="F86" s="78">
        <f t="shared" si="7"/>
        <v>61.453939826530835</v>
      </c>
      <c r="G86" s="77">
        <v>38755.5</v>
      </c>
      <c r="H86" s="77">
        <v>32366.2</v>
      </c>
      <c r="I86" s="81">
        <f t="shared" si="4"/>
        <v>119.74065537505174</v>
      </c>
      <c r="J86" s="78">
        <f t="shared" si="5"/>
        <v>93.1405417486788</v>
      </c>
    </row>
    <row r="87" spans="1:10">
      <c r="A87" s="83" t="s">
        <v>71</v>
      </c>
      <c r="B87" s="80">
        <v>51722.8</v>
      </c>
      <c r="C87" s="80">
        <v>19055.7</v>
      </c>
      <c r="D87" s="80">
        <v>17400.099999999999</v>
      </c>
      <c r="E87" s="84">
        <f t="shared" si="6"/>
        <v>109.51488784547216</v>
      </c>
      <c r="F87" s="85">
        <f t="shared" si="7"/>
        <v>36.841972979034395</v>
      </c>
      <c r="G87" s="80">
        <v>23248.3</v>
      </c>
      <c r="H87" s="80">
        <v>21829.4</v>
      </c>
      <c r="I87" s="84">
        <f t="shared" si="4"/>
        <v>106.49994960924256</v>
      </c>
      <c r="J87" s="85">
        <f t="shared" si="5"/>
        <v>44.947875985058808</v>
      </c>
    </row>
    <row r="88" spans="1:10">
      <c r="A88" s="83" t="s">
        <v>72</v>
      </c>
      <c r="B88" s="80">
        <v>55082.5</v>
      </c>
      <c r="C88" s="80">
        <v>36915.199999999997</v>
      </c>
      <c r="D88" s="80">
        <v>33982.5</v>
      </c>
      <c r="E88" s="84">
        <f>C88/D88*100</f>
        <v>108.63003016258368</v>
      </c>
      <c r="F88" s="85">
        <f t="shared" si="7"/>
        <v>67.018018426905087</v>
      </c>
      <c r="G88" s="80">
        <v>69065.5</v>
      </c>
      <c r="H88" s="80">
        <v>53245.2</v>
      </c>
      <c r="I88" s="84">
        <f>G88/H88*100</f>
        <v>129.71216184745293</v>
      </c>
      <c r="J88" s="85">
        <f t="shared" si="5"/>
        <v>125.38555802659647</v>
      </c>
    </row>
    <row r="89" spans="1:10">
      <c r="A89" s="83" t="s">
        <v>73</v>
      </c>
      <c r="B89" s="80">
        <v>33049.5</v>
      </c>
      <c r="C89" s="80">
        <v>23676.3</v>
      </c>
      <c r="D89" s="80">
        <v>20654.8</v>
      </c>
      <c r="E89" s="84">
        <f t="shared" si="6"/>
        <v>114.62856091562253</v>
      </c>
      <c r="F89" s="85">
        <f t="shared" si="7"/>
        <v>71.638905278445961</v>
      </c>
      <c r="G89" s="80">
        <v>24411.599999999999</v>
      </c>
      <c r="H89" s="80">
        <v>22493.9</v>
      </c>
      <c r="I89" s="84">
        <f t="shared" si="4"/>
        <v>108.52542244786363</v>
      </c>
      <c r="J89" s="85">
        <f t="shared" si="5"/>
        <v>73.863749829800753</v>
      </c>
    </row>
    <row r="90" spans="1:10">
      <c r="A90" s="83" t="s">
        <v>74</v>
      </c>
      <c r="B90" s="80">
        <v>36962.199999999997</v>
      </c>
      <c r="C90" s="80">
        <v>30809.3</v>
      </c>
      <c r="D90" s="80">
        <v>26548.5</v>
      </c>
      <c r="E90" s="84">
        <f t="shared" si="6"/>
        <v>116.04911765259807</v>
      </c>
      <c r="F90" s="85">
        <f t="shared" si="7"/>
        <v>83.35353415110572</v>
      </c>
      <c r="G90" s="80">
        <v>25938.1</v>
      </c>
      <c r="H90" s="80">
        <v>22951.1</v>
      </c>
      <c r="I90" s="84">
        <f t="shared" si="4"/>
        <v>113.01462674991613</v>
      </c>
      <c r="J90" s="85">
        <f t="shared" si="5"/>
        <v>70.17466492795343</v>
      </c>
    </row>
    <row r="91" spans="1:10">
      <c r="A91" s="83" t="s">
        <v>75</v>
      </c>
      <c r="B91" s="80">
        <v>30971.3</v>
      </c>
      <c r="C91" s="80">
        <v>22246.5</v>
      </c>
      <c r="D91" s="80">
        <v>20496.099999999999</v>
      </c>
      <c r="E91" s="84">
        <f t="shared" si="6"/>
        <v>108.54016129897883</v>
      </c>
      <c r="F91" s="85">
        <f t="shared" si="7"/>
        <v>71.829403350844174</v>
      </c>
      <c r="G91" s="80">
        <v>24587.3</v>
      </c>
      <c r="H91" s="80">
        <v>21032.3</v>
      </c>
      <c r="I91" s="84">
        <f t="shared" si="4"/>
        <v>116.90257366051264</v>
      </c>
      <c r="J91" s="85">
        <f t="shared" si="5"/>
        <v>79.387368305495727</v>
      </c>
    </row>
    <row r="92" spans="1:10">
      <c r="A92" s="83" t="s">
        <v>76</v>
      </c>
      <c r="B92" s="80">
        <v>62466.3</v>
      </c>
      <c r="C92" s="80">
        <v>36367</v>
      </c>
      <c r="D92" s="80">
        <v>34192.699999999997</v>
      </c>
      <c r="E92" s="84">
        <f t="shared" si="6"/>
        <v>106.35895966098028</v>
      </c>
      <c r="F92" s="85">
        <f t="shared" si="7"/>
        <v>58.218591464517665</v>
      </c>
      <c r="G92" s="80">
        <v>65687.199999999997</v>
      </c>
      <c r="H92" s="80">
        <v>49755.6</v>
      </c>
      <c r="I92" s="84">
        <f t="shared" si="4"/>
        <v>132.01971235398628</v>
      </c>
      <c r="J92" s="85">
        <f t="shared" si="5"/>
        <v>105.15622023395012</v>
      </c>
    </row>
    <row r="93" spans="1:10">
      <c r="A93" s="83" t="s">
        <v>77</v>
      </c>
      <c r="B93" s="80">
        <v>59821.599999999999</v>
      </c>
      <c r="C93" s="80">
        <v>36460.699999999997</v>
      </c>
      <c r="D93" s="80">
        <v>33977.9</v>
      </c>
      <c r="E93" s="84">
        <f t="shared" si="6"/>
        <v>107.30710255783906</v>
      </c>
      <c r="F93" s="85">
        <f t="shared" si="7"/>
        <v>60.949055190767211</v>
      </c>
      <c r="G93" s="80">
        <v>39207.4</v>
      </c>
      <c r="H93" s="80">
        <v>35371.699999999997</v>
      </c>
      <c r="I93" s="84">
        <f t="shared" si="4"/>
        <v>110.84397979175445</v>
      </c>
      <c r="J93" s="85">
        <f t="shared" si="5"/>
        <v>65.540540540540547</v>
      </c>
    </row>
    <row r="94" spans="1:10">
      <c r="A94" s="83" t="s">
        <v>78</v>
      </c>
      <c r="B94" s="80">
        <v>29989</v>
      </c>
      <c r="C94" s="80">
        <v>15731.4</v>
      </c>
      <c r="D94" s="80">
        <v>14645.3</v>
      </c>
      <c r="E94" s="84">
        <f t="shared" si="6"/>
        <v>107.41603108164395</v>
      </c>
      <c r="F94" s="85">
        <f t="shared" si="7"/>
        <v>52.457234319250389</v>
      </c>
      <c r="G94" s="80">
        <v>11172.7</v>
      </c>
      <c r="H94" s="80">
        <v>10706.5</v>
      </c>
      <c r="I94" s="84">
        <f t="shared" si="4"/>
        <v>104.35436417129782</v>
      </c>
      <c r="J94" s="85">
        <f t="shared" si="5"/>
        <v>37.255993864416951</v>
      </c>
    </row>
    <row r="95" spans="1:10">
      <c r="A95" s="83" t="s">
        <v>79</v>
      </c>
      <c r="B95" s="80">
        <v>77499.199999999997</v>
      </c>
      <c r="C95" s="80">
        <v>27677.3</v>
      </c>
      <c r="D95" s="80">
        <v>26754.2</v>
      </c>
      <c r="E95" s="84">
        <f t="shared" si="6"/>
        <v>103.45029939224494</v>
      </c>
      <c r="F95" s="85">
        <f t="shared" si="7"/>
        <v>35.713013811755481</v>
      </c>
      <c r="G95" s="80">
        <v>47500.7</v>
      </c>
      <c r="H95" s="80">
        <v>44914.6</v>
      </c>
      <c r="I95" s="84">
        <f t="shared" si="4"/>
        <v>105.75781594403601</v>
      </c>
      <c r="J95" s="85">
        <f t="shared" si="5"/>
        <v>61.291858496603837</v>
      </c>
    </row>
    <row r="96" spans="1:10">
      <c r="A96" s="149" t="s">
        <v>267</v>
      </c>
      <c r="B96" s="77">
        <v>21364</v>
      </c>
      <c r="C96" s="77">
        <v>14288</v>
      </c>
      <c r="D96" s="77">
        <v>0</v>
      </c>
      <c r="E96" s="150"/>
      <c r="F96" s="78">
        <f t="shared" si="7"/>
        <v>66.878861636397673</v>
      </c>
      <c r="G96" s="77">
        <v>17860.8</v>
      </c>
      <c r="H96" s="77">
        <v>0</v>
      </c>
      <c r="I96" s="151"/>
      <c r="J96" s="78">
        <f t="shared" si="5"/>
        <v>83.602321662609995</v>
      </c>
    </row>
    <row r="97" spans="1:10" customFormat="1">
      <c r="A97" s="87" t="s">
        <v>178</v>
      </c>
      <c r="B97" s="80">
        <v>21053</v>
      </c>
      <c r="C97" s="80">
        <v>14031.1</v>
      </c>
      <c r="D97" s="80">
        <v>0</v>
      </c>
      <c r="E97" s="65"/>
      <c r="F97" s="85">
        <f t="shared" si="7"/>
        <v>66.646558685223013</v>
      </c>
      <c r="G97" s="80">
        <v>17369.599999999999</v>
      </c>
      <c r="H97" s="80">
        <v>0</v>
      </c>
      <c r="I97" s="65"/>
      <c r="J97" s="85">
        <f t="shared" si="5"/>
        <v>82.504156177266893</v>
      </c>
    </row>
    <row r="98" spans="1:10" customFormat="1">
      <c r="A98" s="87" t="s">
        <v>179</v>
      </c>
      <c r="B98" s="80">
        <v>22741.7</v>
      </c>
      <c r="C98" s="80">
        <v>17870.2</v>
      </c>
      <c r="D98" s="80">
        <v>0</v>
      </c>
      <c r="E98" s="65"/>
      <c r="F98" s="85">
        <f t="shared" si="7"/>
        <v>78.578998052036567</v>
      </c>
      <c r="G98" s="80">
        <v>21008.400000000001</v>
      </c>
      <c r="H98" s="80">
        <v>0</v>
      </c>
      <c r="I98" s="65"/>
      <c r="J98" s="85">
        <f t="shared" si="5"/>
        <v>92.378318243578988</v>
      </c>
    </row>
    <row r="99" spans="1:10" customFormat="1" ht="12.75" customHeight="1"/>
    <row r="100" spans="1:10" customFormat="1"/>
    <row r="101" spans="1:10" customFormat="1"/>
    <row r="102" spans="1:10" customFormat="1"/>
    <row r="103" spans="1:10" customFormat="1"/>
    <row r="104" spans="1:10" customFormat="1"/>
    <row r="105" spans="1:10" customFormat="1"/>
    <row r="106" spans="1:10" customFormat="1"/>
    <row r="107" spans="1:10" customFormat="1"/>
    <row r="108" spans="1:10" customFormat="1"/>
    <row r="109" spans="1:10" customFormat="1"/>
    <row r="110" spans="1:10" customFormat="1"/>
    <row r="111" spans="1:10" customFormat="1"/>
    <row r="112" spans="1:10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spans="4:4">
      <c r="D193" s="75"/>
    </row>
    <row r="194" spans="4:4">
      <c r="D194" s="75"/>
    </row>
    <row r="195" spans="4:4">
      <c r="D195" s="75"/>
    </row>
    <row r="196" spans="4:4">
      <c r="D196" s="75"/>
    </row>
    <row r="197" spans="4:4">
      <c r="D197" s="75"/>
    </row>
    <row r="198" spans="4:4">
      <c r="D198" s="75"/>
    </row>
    <row r="199" spans="4:4">
      <c r="D199" s="75"/>
    </row>
    <row r="200" spans="4:4">
      <c r="D200" s="75"/>
    </row>
    <row r="201" spans="4:4">
      <c r="D201" s="75"/>
    </row>
    <row r="202" spans="4:4">
      <c r="D202" s="75"/>
    </row>
    <row r="203" spans="4:4">
      <c r="D203" s="75"/>
    </row>
    <row r="204" spans="4:4">
      <c r="D204" s="75"/>
    </row>
    <row r="205" spans="4:4">
      <c r="D205" s="75"/>
    </row>
    <row r="206" spans="4:4">
      <c r="D206" s="75"/>
    </row>
    <row r="207" spans="4:4">
      <c r="D207" s="75"/>
    </row>
    <row r="208" spans="4:4">
      <c r="D208" s="75"/>
    </row>
    <row r="209" spans="4:4">
      <c r="D209" s="75"/>
    </row>
    <row r="210" spans="4:4">
      <c r="D210" s="75"/>
    </row>
    <row r="211" spans="4:4">
      <c r="D211" s="75"/>
    </row>
    <row r="212" spans="4:4">
      <c r="D212" s="75"/>
    </row>
    <row r="213" spans="4:4">
      <c r="D213" s="75"/>
    </row>
    <row r="214" spans="4:4">
      <c r="D214" s="75"/>
    </row>
    <row r="215" spans="4:4">
      <c r="D215" s="75"/>
    </row>
    <row r="216" spans="4:4">
      <c r="D216" s="75"/>
    </row>
    <row r="217" spans="4:4">
      <c r="D217" s="75"/>
    </row>
    <row r="218" spans="4:4">
      <c r="D218" s="75"/>
    </row>
    <row r="219" spans="4:4">
      <c r="D219" s="75"/>
    </row>
    <row r="220" spans="4:4">
      <c r="D220" s="75"/>
    </row>
    <row r="221" spans="4:4">
      <c r="D221" s="75"/>
    </row>
    <row r="222" spans="4:4">
      <c r="D222" s="75"/>
    </row>
    <row r="223" spans="4:4">
      <c r="D223" s="75"/>
    </row>
    <row r="224" spans="4:4">
      <c r="D224" s="75"/>
    </row>
    <row r="225" spans="4:4">
      <c r="D225" s="75"/>
    </row>
    <row r="226" spans="4:4">
      <c r="D226" s="75"/>
    </row>
    <row r="227" spans="4:4">
      <c r="D227" s="75"/>
    </row>
    <row r="228" spans="4:4">
      <c r="D228" s="75"/>
    </row>
    <row r="229" spans="4:4">
      <c r="D229" s="75"/>
    </row>
    <row r="230" spans="4:4">
      <c r="D230" s="75"/>
    </row>
    <row r="231" spans="4:4">
      <c r="D231" s="75"/>
    </row>
    <row r="232" spans="4:4">
      <c r="D232" s="75"/>
    </row>
    <row r="233" spans="4:4">
      <c r="D233" s="75"/>
    </row>
    <row r="234" spans="4:4">
      <c r="D234" s="75"/>
    </row>
    <row r="235" spans="4:4">
      <c r="D235" s="75"/>
    </row>
    <row r="236" spans="4:4">
      <c r="D236" s="75"/>
    </row>
    <row r="237" spans="4:4">
      <c r="D237" s="75"/>
    </row>
    <row r="238" spans="4:4">
      <c r="D238" s="75"/>
    </row>
    <row r="239" spans="4:4">
      <c r="D239" s="75"/>
    </row>
    <row r="240" spans="4:4">
      <c r="D240" s="75"/>
    </row>
    <row r="241" spans="4:4">
      <c r="D241" s="75"/>
    </row>
    <row r="242" spans="4:4">
      <c r="D242" s="75"/>
    </row>
    <row r="243" spans="4:4">
      <c r="D243" s="75"/>
    </row>
    <row r="244" spans="4:4">
      <c r="D244" s="75"/>
    </row>
    <row r="245" spans="4:4">
      <c r="D245" s="75"/>
    </row>
    <row r="246" spans="4:4">
      <c r="D246" s="75"/>
    </row>
    <row r="247" spans="4:4">
      <c r="D247" s="75"/>
    </row>
    <row r="248" spans="4:4">
      <c r="D248" s="75"/>
    </row>
    <row r="249" spans="4:4">
      <c r="D249" s="75"/>
    </row>
    <row r="250" spans="4:4">
      <c r="D250" s="75"/>
    </row>
    <row r="251" spans="4:4">
      <c r="D251" s="75"/>
    </row>
    <row r="252" spans="4:4">
      <c r="D252" s="75"/>
    </row>
    <row r="253" spans="4:4">
      <c r="D253" s="75"/>
    </row>
    <row r="254" spans="4:4">
      <c r="D254" s="75"/>
    </row>
    <row r="255" spans="4:4">
      <c r="D255" s="75"/>
    </row>
    <row r="256" spans="4:4">
      <c r="D256" s="75"/>
    </row>
    <row r="257" spans="4:4">
      <c r="D257" s="75"/>
    </row>
    <row r="258" spans="4:4">
      <c r="D258" s="75"/>
    </row>
    <row r="259" spans="4:4">
      <c r="D259" s="75"/>
    </row>
    <row r="260" spans="4:4">
      <c r="D260" s="75"/>
    </row>
    <row r="261" spans="4:4">
      <c r="D261" s="75"/>
    </row>
    <row r="262" spans="4:4">
      <c r="D262" s="75"/>
    </row>
    <row r="263" spans="4:4">
      <c r="D263" s="75"/>
    </row>
    <row r="264" spans="4:4">
      <c r="D264" s="75"/>
    </row>
    <row r="265" spans="4:4">
      <c r="D265" s="75"/>
    </row>
    <row r="266" spans="4:4">
      <c r="D266" s="75"/>
    </row>
    <row r="267" spans="4:4">
      <c r="D267" s="75"/>
    </row>
    <row r="268" spans="4:4">
      <c r="D268" s="75"/>
    </row>
    <row r="269" spans="4:4">
      <c r="D269" s="75"/>
    </row>
    <row r="270" spans="4:4">
      <c r="D270" s="75"/>
    </row>
    <row r="271" spans="4:4">
      <c r="D271" s="75"/>
    </row>
    <row r="272" spans="4:4">
      <c r="D272" s="75"/>
    </row>
    <row r="273" spans="4:4">
      <c r="D273" s="75"/>
    </row>
    <row r="274" spans="4:4">
      <c r="D274" s="75"/>
    </row>
    <row r="275" spans="4:4">
      <c r="D275" s="75"/>
    </row>
    <row r="276" spans="4:4">
      <c r="D276" s="75"/>
    </row>
    <row r="277" spans="4:4">
      <c r="D277" s="75"/>
    </row>
    <row r="278" spans="4:4">
      <c r="D278" s="75"/>
    </row>
    <row r="279" spans="4:4">
      <c r="D279" s="75"/>
    </row>
    <row r="280" spans="4:4">
      <c r="D280" s="75"/>
    </row>
    <row r="281" spans="4:4">
      <c r="D281" s="75"/>
    </row>
    <row r="282" spans="4:4">
      <c r="D282" s="75"/>
    </row>
    <row r="283" spans="4:4">
      <c r="D283" s="75"/>
    </row>
    <row r="284" spans="4:4">
      <c r="D284" s="75"/>
    </row>
    <row r="285" spans="4:4">
      <c r="D285" s="75"/>
    </row>
    <row r="286" spans="4:4">
      <c r="D286" s="75"/>
    </row>
    <row r="287" spans="4:4">
      <c r="D287" s="75"/>
    </row>
    <row r="288" spans="4:4">
      <c r="D288" s="75"/>
    </row>
    <row r="289" spans="4:4">
      <c r="D289" s="75"/>
    </row>
    <row r="290" spans="4:4">
      <c r="D290" s="75"/>
    </row>
    <row r="291" spans="4:4">
      <c r="D291" s="75"/>
    </row>
    <row r="292" spans="4:4">
      <c r="D292" s="75"/>
    </row>
    <row r="293" spans="4:4">
      <c r="D293" s="75"/>
    </row>
    <row r="294" spans="4:4">
      <c r="D294" s="75"/>
    </row>
    <row r="295" spans="4:4">
      <c r="D295" s="75"/>
    </row>
    <row r="296" spans="4:4">
      <c r="D296" s="75"/>
    </row>
    <row r="297" spans="4:4">
      <c r="D297" s="75"/>
    </row>
    <row r="298" spans="4:4">
      <c r="D298" s="75"/>
    </row>
    <row r="299" spans="4:4">
      <c r="D299" s="75"/>
    </row>
    <row r="300" spans="4:4">
      <c r="D300" s="75"/>
    </row>
    <row r="301" spans="4:4">
      <c r="D301" s="75"/>
    </row>
    <row r="302" spans="4:4">
      <c r="D302" s="75"/>
    </row>
    <row r="303" spans="4:4">
      <c r="D303" s="75"/>
    </row>
    <row r="304" spans="4:4">
      <c r="D304" s="75"/>
    </row>
    <row r="305" spans="4:4">
      <c r="D305" s="75"/>
    </row>
    <row r="306" spans="4:4">
      <c r="D306" s="75"/>
    </row>
    <row r="307" spans="4:4">
      <c r="D307" s="75"/>
    </row>
    <row r="308" spans="4:4">
      <c r="D308" s="75"/>
    </row>
    <row r="309" spans="4:4">
      <c r="D309" s="75"/>
    </row>
    <row r="310" spans="4:4">
      <c r="D310" s="75"/>
    </row>
    <row r="311" spans="4:4">
      <c r="D311" s="75"/>
    </row>
    <row r="312" spans="4:4">
      <c r="D312" s="75"/>
    </row>
    <row r="313" spans="4:4">
      <c r="D313" s="75"/>
    </row>
    <row r="314" spans="4:4">
      <c r="D314" s="75"/>
    </row>
    <row r="315" spans="4:4">
      <c r="D315" s="75"/>
    </row>
    <row r="316" spans="4:4">
      <c r="D316" s="75"/>
    </row>
    <row r="317" spans="4:4">
      <c r="D317" s="75"/>
    </row>
    <row r="318" spans="4:4">
      <c r="D318" s="75"/>
    </row>
    <row r="319" spans="4:4">
      <c r="D319" s="75"/>
    </row>
    <row r="320" spans="4:4">
      <c r="D320" s="75"/>
    </row>
    <row r="321" spans="4:4">
      <c r="D321" s="75"/>
    </row>
    <row r="322" spans="4:4">
      <c r="D322" s="75"/>
    </row>
    <row r="323" spans="4:4">
      <c r="D323" s="75"/>
    </row>
    <row r="324" spans="4:4">
      <c r="D324" s="75"/>
    </row>
    <row r="325" spans="4:4">
      <c r="D325" s="75"/>
    </row>
    <row r="326" spans="4:4">
      <c r="D326" s="75"/>
    </row>
    <row r="327" spans="4:4">
      <c r="D327" s="75"/>
    </row>
    <row r="328" spans="4:4">
      <c r="D328" s="75"/>
    </row>
    <row r="329" spans="4:4">
      <c r="D329" s="75"/>
    </row>
    <row r="330" spans="4:4">
      <c r="D330" s="75"/>
    </row>
    <row r="331" spans="4:4">
      <c r="D331" s="75"/>
    </row>
    <row r="332" spans="4:4">
      <c r="D332" s="75"/>
    </row>
    <row r="333" spans="4:4">
      <c r="D333" s="75"/>
    </row>
    <row r="334" spans="4:4">
      <c r="D334" s="75"/>
    </row>
    <row r="335" spans="4:4">
      <c r="D335" s="75"/>
    </row>
    <row r="336" spans="4:4">
      <c r="D336" s="75"/>
    </row>
    <row r="337" spans="4:4">
      <c r="D337" s="75"/>
    </row>
    <row r="338" spans="4:4">
      <c r="D338" s="75"/>
    </row>
    <row r="339" spans="4:4">
      <c r="D339" s="75"/>
    </row>
    <row r="340" spans="4:4">
      <c r="D340" s="75"/>
    </row>
    <row r="341" spans="4:4">
      <c r="D341" s="75"/>
    </row>
    <row r="342" spans="4:4">
      <c r="D342" s="75"/>
    </row>
    <row r="343" spans="4:4">
      <c r="D343" s="75"/>
    </row>
    <row r="344" spans="4:4">
      <c r="D344" s="75"/>
    </row>
    <row r="345" spans="4:4">
      <c r="D345" s="75"/>
    </row>
    <row r="346" spans="4:4">
      <c r="D346" s="75"/>
    </row>
    <row r="347" spans="4:4">
      <c r="D347" s="75"/>
    </row>
    <row r="348" spans="4:4">
      <c r="D348" s="75"/>
    </row>
    <row r="349" spans="4:4">
      <c r="D349" s="75"/>
    </row>
    <row r="350" spans="4:4">
      <c r="D350" s="75"/>
    </row>
    <row r="351" spans="4:4">
      <c r="D351" s="75"/>
    </row>
    <row r="352" spans="4:4">
      <c r="D352" s="75"/>
    </row>
    <row r="353" spans="4:4">
      <c r="D353" s="75"/>
    </row>
    <row r="354" spans="4:4">
      <c r="D354" s="75"/>
    </row>
    <row r="355" spans="4:4">
      <c r="D355" s="75"/>
    </row>
    <row r="356" spans="4:4">
      <c r="D356" s="75"/>
    </row>
    <row r="357" spans="4:4">
      <c r="D357" s="75"/>
    </row>
    <row r="358" spans="4:4">
      <c r="D358" s="75"/>
    </row>
    <row r="359" spans="4:4">
      <c r="D359" s="75"/>
    </row>
    <row r="360" spans="4:4">
      <c r="D360" s="75"/>
    </row>
    <row r="361" spans="4:4">
      <c r="D361" s="75"/>
    </row>
    <row r="362" spans="4:4">
      <c r="D362" s="75"/>
    </row>
    <row r="363" spans="4:4">
      <c r="D363" s="75"/>
    </row>
    <row r="364" spans="4:4">
      <c r="D364" s="75"/>
    </row>
    <row r="365" spans="4:4">
      <c r="D365" s="75"/>
    </row>
    <row r="366" spans="4:4">
      <c r="D366" s="75"/>
    </row>
    <row r="367" spans="4:4">
      <c r="D367" s="75"/>
    </row>
    <row r="368" spans="4:4">
      <c r="D368" s="75"/>
    </row>
    <row r="369" spans="4:4">
      <c r="D369" s="75"/>
    </row>
    <row r="370" spans="4:4">
      <c r="D370" s="75"/>
    </row>
    <row r="371" spans="4:4">
      <c r="D371" s="75"/>
    </row>
    <row r="372" spans="4:4">
      <c r="D372" s="75"/>
    </row>
    <row r="373" spans="4:4">
      <c r="D373" s="75"/>
    </row>
    <row r="374" spans="4:4">
      <c r="D374" s="75"/>
    </row>
    <row r="375" spans="4:4">
      <c r="D375" s="75"/>
    </row>
    <row r="376" spans="4:4">
      <c r="D376" s="75"/>
    </row>
    <row r="377" spans="4:4">
      <c r="D377" s="75"/>
    </row>
    <row r="378" spans="4:4">
      <c r="D378" s="75"/>
    </row>
    <row r="379" spans="4:4">
      <c r="D379" s="75"/>
    </row>
    <row r="380" spans="4:4">
      <c r="D380" s="75"/>
    </row>
    <row r="381" spans="4:4">
      <c r="D381" s="75"/>
    </row>
    <row r="382" spans="4:4">
      <c r="D382" s="75"/>
    </row>
    <row r="383" spans="4:4">
      <c r="D383" s="75"/>
    </row>
    <row r="384" spans="4:4">
      <c r="D384" s="75"/>
    </row>
    <row r="385" spans="4:4">
      <c r="D385" s="75"/>
    </row>
    <row r="386" spans="4:4">
      <c r="D386" s="75"/>
    </row>
    <row r="387" spans="4:4">
      <c r="D387" s="75"/>
    </row>
    <row r="388" spans="4:4">
      <c r="D388" s="75"/>
    </row>
    <row r="389" spans="4:4">
      <c r="D389" s="75"/>
    </row>
    <row r="390" spans="4:4">
      <c r="D390" s="75"/>
    </row>
    <row r="391" spans="4:4">
      <c r="D391" s="75"/>
    </row>
    <row r="392" spans="4:4">
      <c r="D392" s="75"/>
    </row>
    <row r="393" spans="4:4">
      <c r="D393" s="75"/>
    </row>
    <row r="394" spans="4:4">
      <c r="D394" s="75"/>
    </row>
    <row r="395" spans="4:4">
      <c r="D395" s="75"/>
    </row>
    <row r="396" spans="4:4">
      <c r="D396" s="75"/>
    </row>
    <row r="397" spans="4:4">
      <c r="D397" s="75"/>
    </row>
    <row r="398" spans="4:4">
      <c r="D398" s="75"/>
    </row>
    <row r="399" spans="4:4">
      <c r="D399" s="75"/>
    </row>
    <row r="400" spans="4:4">
      <c r="D400" s="75"/>
    </row>
    <row r="401" spans="4:4">
      <c r="D401" s="75"/>
    </row>
    <row r="402" spans="4:4">
      <c r="D402" s="75"/>
    </row>
    <row r="403" spans="4:4">
      <c r="D403" s="75"/>
    </row>
    <row r="404" spans="4:4">
      <c r="D404" s="75"/>
    </row>
    <row r="405" spans="4:4">
      <c r="D405" s="75"/>
    </row>
    <row r="406" spans="4:4">
      <c r="D406" s="75"/>
    </row>
    <row r="407" spans="4:4">
      <c r="D407" s="75"/>
    </row>
    <row r="408" spans="4:4">
      <c r="D408" s="75"/>
    </row>
    <row r="409" spans="4:4">
      <c r="D409" s="75"/>
    </row>
    <row r="410" spans="4:4">
      <c r="D410" s="75"/>
    </row>
    <row r="411" spans="4:4">
      <c r="D411" s="75"/>
    </row>
    <row r="412" spans="4:4">
      <c r="D412" s="75"/>
    </row>
    <row r="413" spans="4:4">
      <c r="D413" s="75"/>
    </row>
    <row r="414" spans="4:4">
      <c r="D414" s="75"/>
    </row>
    <row r="415" spans="4:4">
      <c r="D415" s="75"/>
    </row>
    <row r="416" spans="4:4">
      <c r="D416" s="75"/>
    </row>
    <row r="417" spans="4:4">
      <c r="D417" s="75"/>
    </row>
    <row r="418" spans="4:4">
      <c r="D418" s="75"/>
    </row>
    <row r="419" spans="4:4">
      <c r="D419" s="75"/>
    </row>
    <row r="420" spans="4:4">
      <c r="D420" s="75"/>
    </row>
    <row r="421" spans="4:4">
      <c r="D421" s="75"/>
    </row>
    <row r="422" spans="4:4">
      <c r="D422" s="75"/>
    </row>
    <row r="423" spans="4:4">
      <c r="D423" s="75"/>
    </row>
    <row r="424" spans="4:4">
      <c r="D424" s="75"/>
    </row>
    <row r="425" spans="4:4">
      <c r="D425" s="75"/>
    </row>
    <row r="426" spans="4:4">
      <c r="D426" s="75"/>
    </row>
    <row r="427" spans="4:4">
      <c r="D427" s="75"/>
    </row>
    <row r="428" spans="4:4">
      <c r="D428" s="75"/>
    </row>
    <row r="429" spans="4:4">
      <c r="D429" s="75"/>
    </row>
    <row r="430" spans="4:4">
      <c r="D430" s="75"/>
    </row>
    <row r="431" spans="4:4">
      <c r="D431" s="75"/>
    </row>
    <row r="432" spans="4:4">
      <c r="D432" s="75"/>
    </row>
    <row r="433" spans="4:4">
      <c r="D433" s="75"/>
    </row>
    <row r="434" spans="4:4">
      <c r="D434" s="75"/>
    </row>
    <row r="435" spans="4:4">
      <c r="D435" s="75"/>
    </row>
    <row r="436" spans="4:4">
      <c r="D436" s="75"/>
    </row>
    <row r="437" spans="4:4">
      <c r="D437" s="75"/>
    </row>
    <row r="438" spans="4:4">
      <c r="D438" s="75"/>
    </row>
    <row r="439" spans="4:4">
      <c r="D439" s="75"/>
    </row>
    <row r="440" spans="4:4">
      <c r="D440" s="75"/>
    </row>
    <row r="441" spans="4:4">
      <c r="D441" s="75"/>
    </row>
    <row r="442" spans="4:4">
      <c r="D442" s="75"/>
    </row>
    <row r="443" spans="4:4">
      <c r="D443" s="75"/>
    </row>
    <row r="444" spans="4:4">
      <c r="D444" s="75"/>
    </row>
    <row r="445" spans="4:4">
      <c r="D445" s="75"/>
    </row>
    <row r="446" spans="4:4">
      <c r="D446" s="75"/>
    </row>
    <row r="447" spans="4:4">
      <c r="D447" s="75"/>
    </row>
    <row r="448" spans="4:4">
      <c r="D448" s="75"/>
    </row>
    <row r="449" spans="4:4">
      <c r="D449" s="75"/>
    </row>
    <row r="450" spans="4:4">
      <c r="D450" s="75"/>
    </row>
    <row r="451" spans="4:4">
      <c r="D451" s="75"/>
    </row>
    <row r="452" spans="4:4">
      <c r="D452" s="75"/>
    </row>
    <row r="453" spans="4:4">
      <c r="D453" s="75"/>
    </row>
    <row r="454" spans="4:4">
      <c r="D454" s="75"/>
    </row>
    <row r="455" spans="4:4">
      <c r="D455" s="75"/>
    </row>
    <row r="456" spans="4:4">
      <c r="D456" s="75"/>
    </row>
    <row r="457" spans="4:4">
      <c r="D457" s="75"/>
    </row>
    <row r="458" spans="4:4">
      <c r="D458" s="75"/>
    </row>
    <row r="459" spans="4:4">
      <c r="D459" s="75"/>
    </row>
    <row r="460" spans="4:4">
      <c r="D460" s="75"/>
    </row>
    <row r="461" spans="4:4">
      <c r="D461" s="75"/>
    </row>
    <row r="462" spans="4:4">
      <c r="D462" s="75"/>
    </row>
    <row r="463" spans="4:4">
      <c r="D463" s="75"/>
    </row>
    <row r="464" spans="4:4">
      <c r="D464" s="75"/>
    </row>
    <row r="465" spans="4:4">
      <c r="D465" s="75"/>
    </row>
    <row r="466" spans="4:4">
      <c r="D466" s="75"/>
    </row>
    <row r="467" spans="4:4">
      <c r="D467" s="75"/>
    </row>
    <row r="468" spans="4:4">
      <c r="D468" s="75"/>
    </row>
    <row r="469" spans="4:4">
      <c r="D469" s="75"/>
    </row>
    <row r="470" spans="4:4">
      <c r="D470" s="75"/>
    </row>
    <row r="471" spans="4:4">
      <c r="D471" s="75"/>
    </row>
    <row r="472" spans="4:4">
      <c r="D472" s="75"/>
    </row>
    <row r="473" spans="4:4">
      <c r="D473" s="75"/>
    </row>
    <row r="474" spans="4:4">
      <c r="D474" s="75"/>
    </row>
    <row r="475" spans="4:4">
      <c r="D475" s="75"/>
    </row>
    <row r="476" spans="4:4">
      <c r="D476" s="75"/>
    </row>
    <row r="477" spans="4:4">
      <c r="D477" s="75"/>
    </row>
    <row r="478" spans="4:4">
      <c r="D478" s="75"/>
    </row>
    <row r="479" spans="4:4">
      <c r="D479" s="75"/>
    </row>
    <row r="480" spans="4:4">
      <c r="D480" s="75"/>
    </row>
    <row r="481" spans="4:4">
      <c r="D481" s="75"/>
    </row>
    <row r="482" spans="4:4">
      <c r="D482" s="75"/>
    </row>
    <row r="483" spans="4:4">
      <c r="D483" s="75"/>
    </row>
    <row r="484" spans="4:4">
      <c r="D484" s="75"/>
    </row>
    <row r="485" spans="4:4">
      <c r="D485" s="75"/>
    </row>
    <row r="486" spans="4:4">
      <c r="D486" s="75"/>
    </row>
    <row r="487" spans="4:4">
      <c r="D487" s="75"/>
    </row>
    <row r="488" spans="4:4">
      <c r="D488" s="75"/>
    </row>
    <row r="489" spans="4:4">
      <c r="D489" s="75"/>
    </row>
    <row r="490" spans="4:4">
      <c r="D490" s="75"/>
    </row>
    <row r="491" spans="4:4">
      <c r="D491" s="75"/>
    </row>
    <row r="492" spans="4:4">
      <c r="D492" s="75"/>
    </row>
    <row r="493" spans="4:4">
      <c r="D493" s="75"/>
    </row>
    <row r="494" spans="4:4">
      <c r="D494" s="75"/>
    </row>
    <row r="495" spans="4:4">
      <c r="D495" s="75"/>
    </row>
    <row r="496" spans="4:4">
      <c r="D496" s="75"/>
    </row>
    <row r="497" spans="4:4">
      <c r="D497" s="75"/>
    </row>
    <row r="498" spans="4:4">
      <c r="D498" s="75"/>
    </row>
    <row r="499" spans="4:4">
      <c r="D499" s="75"/>
    </row>
    <row r="500" spans="4:4">
      <c r="D500" s="75"/>
    </row>
    <row r="501" spans="4:4">
      <c r="D501" s="75"/>
    </row>
    <row r="502" spans="4:4">
      <c r="D502" s="75"/>
    </row>
    <row r="503" spans="4:4">
      <c r="D503" s="75"/>
    </row>
    <row r="504" spans="4:4">
      <c r="D504" s="75"/>
    </row>
    <row r="505" spans="4:4">
      <c r="D505" s="75"/>
    </row>
    <row r="506" spans="4:4">
      <c r="D506" s="75"/>
    </row>
    <row r="507" spans="4:4">
      <c r="D507" s="75"/>
    </row>
    <row r="508" spans="4:4">
      <c r="D508" s="75"/>
    </row>
    <row r="509" spans="4:4">
      <c r="D509" s="75"/>
    </row>
    <row r="510" spans="4:4">
      <c r="D510" s="75"/>
    </row>
    <row r="511" spans="4:4">
      <c r="D511" s="75"/>
    </row>
    <row r="512" spans="4:4">
      <c r="D512" s="75"/>
    </row>
    <row r="513" spans="4:4">
      <c r="D513" s="75"/>
    </row>
    <row r="514" spans="4:4">
      <c r="D514" s="75"/>
    </row>
    <row r="515" spans="4:4">
      <c r="D515" s="75"/>
    </row>
    <row r="516" spans="4:4">
      <c r="D516" s="75"/>
    </row>
    <row r="517" spans="4:4">
      <c r="D517" s="75"/>
    </row>
    <row r="518" spans="4:4">
      <c r="D518" s="75"/>
    </row>
    <row r="519" spans="4:4">
      <c r="D519" s="75"/>
    </row>
    <row r="520" spans="4:4">
      <c r="D520" s="75"/>
    </row>
    <row r="521" spans="4:4">
      <c r="D521" s="75"/>
    </row>
    <row r="522" spans="4:4">
      <c r="D522" s="75"/>
    </row>
    <row r="523" spans="4:4">
      <c r="D523" s="75"/>
    </row>
    <row r="524" spans="4:4">
      <c r="D524" s="75"/>
    </row>
    <row r="525" spans="4:4">
      <c r="D525" s="75"/>
    </row>
    <row r="526" spans="4:4">
      <c r="D526" s="75"/>
    </row>
    <row r="527" spans="4:4">
      <c r="D527" s="75"/>
    </row>
    <row r="528" spans="4:4">
      <c r="D528" s="75"/>
    </row>
    <row r="529" spans="4:4">
      <c r="D529" s="75"/>
    </row>
    <row r="530" spans="4:4">
      <c r="D530" s="75"/>
    </row>
    <row r="531" spans="4:4">
      <c r="D531" s="75"/>
    </row>
    <row r="532" spans="4:4">
      <c r="D532" s="75"/>
    </row>
    <row r="533" spans="4:4">
      <c r="D533" s="75"/>
    </row>
    <row r="534" spans="4:4">
      <c r="D534" s="75"/>
    </row>
    <row r="535" spans="4:4">
      <c r="D535" s="75"/>
    </row>
    <row r="536" spans="4:4">
      <c r="D536" s="75"/>
    </row>
    <row r="537" spans="4:4">
      <c r="D537" s="75"/>
    </row>
    <row r="538" spans="4:4">
      <c r="D538" s="75"/>
    </row>
    <row r="539" spans="4:4">
      <c r="D539" s="75"/>
    </row>
    <row r="540" spans="4:4">
      <c r="D540" s="75"/>
    </row>
    <row r="541" spans="4:4">
      <c r="D541" s="75"/>
    </row>
    <row r="542" spans="4:4">
      <c r="D542" s="75"/>
    </row>
    <row r="543" spans="4:4">
      <c r="D543" s="75"/>
    </row>
    <row r="544" spans="4:4">
      <c r="D544" s="75"/>
    </row>
    <row r="545" spans="4:4">
      <c r="D545" s="75"/>
    </row>
    <row r="546" spans="4:4">
      <c r="D546" s="75"/>
    </row>
    <row r="547" spans="4:4">
      <c r="D547" s="75"/>
    </row>
    <row r="548" spans="4:4">
      <c r="D548" s="75"/>
    </row>
    <row r="549" spans="4:4">
      <c r="D549" s="75"/>
    </row>
    <row r="550" spans="4:4">
      <c r="D550" s="75"/>
    </row>
    <row r="551" spans="4:4">
      <c r="D551" s="75"/>
    </row>
    <row r="552" spans="4:4">
      <c r="D552" s="75"/>
    </row>
    <row r="553" spans="4:4">
      <c r="D553" s="75"/>
    </row>
    <row r="554" spans="4:4">
      <c r="D554" s="75"/>
    </row>
    <row r="555" spans="4:4">
      <c r="D555" s="75"/>
    </row>
    <row r="556" spans="4:4">
      <c r="D556" s="75"/>
    </row>
    <row r="557" spans="4:4">
      <c r="D557" s="75"/>
    </row>
    <row r="558" spans="4:4">
      <c r="D558" s="75"/>
    </row>
    <row r="559" spans="4:4">
      <c r="D559" s="75"/>
    </row>
    <row r="560" spans="4:4">
      <c r="D560" s="75"/>
    </row>
    <row r="561" spans="4:4">
      <c r="D561" s="75"/>
    </row>
    <row r="562" spans="4:4">
      <c r="D562" s="75"/>
    </row>
    <row r="563" spans="4:4">
      <c r="D563" s="75"/>
    </row>
    <row r="564" spans="4:4">
      <c r="D564" s="75"/>
    </row>
    <row r="565" spans="4:4">
      <c r="D565" s="75"/>
    </row>
    <row r="566" spans="4:4">
      <c r="D566" s="75"/>
    </row>
    <row r="567" spans="4:4">
      <c r="D567" s="75"/>
    </row>
    <row r="568" spans="4:4">
      <c r="D568" s="75"/>
    </row>
    <row r="569" spans="4:4">
      <c r="D569" s="75"/>
    </row>
    <row r="570" spans="4:4">
      <c r="D570" s="75"/>
    </row>
    <row r="571" spans="4:4">
      <c r="D571" s="75"/>
    </row>
    <row r="572" spans="4:4">
      <c r="D572" s="75"/>
    </row>
    <row r="573" spans="4:4">
      <c r="D573" s="75"/>
    </row>
    <row r="574" spans="4:4">
      <c r="D574" s="75"/>
    </row>
    <row r="575" spans="4:4">
      <c r="D575" s="75"/>
    </row>
    <row r="576" spans="4:4">
      <c r="D576" s="75"/>
    </row>
    <row r="577" spans="4:4">
      <c r="D577" s="75"/>
    </row>
    <row r="578" spans="4:4">
      <c r="D578" s="75"/>
    </row>
    <row r="579" spans="4:4">
      <c r="D579" s="75"/>
    </row>
    <row r="580" spans="4:4">
      <c r="D580" s="75"/>
    </row>
    <row r="581" spans="4:4">
      <c r="D581" s="75"/>
    </row>
    <row r="582" spans="4:4">
      <c r="D582" s="75"/>
    </row>
    <row r="583" spans="4:4">
      <c r="D583" s="75"/>
    </row>
    <row r="584" spans="4:4">
      <c r="D584" s="75"/>
    </row>
    <row r="585" spans="4:4">
      <c r="D585" s="75"/>
    </row>
    <row r="586" spans="4:4">
      <c r="D586" s="75"/>
    </row>
    <row r="587" spans="4:4">
      <c r="D587" s="75"/>
    </row>
    <row r="588" spans="4:4">
      <c r="D588" s="75"/>
    </row>
    <row r="589" spans="4:4">
      <c r="D589" s="75"/>
    </row>
    <row r="590" spans="4:4">
      <c r="D590" s="75"/>
    </row>
    <row r="591" spans="4:4">
      <c r="D591" s="75"/>
    </row>
    <row r="592" spans="4:4">
      <c r="D592" s="75"/>
    </row>
    <row r="593" spans="4:4">
      <c r="D593" s="75"/>
    </row>
    <row r="594" spans="4:4">
      <c r="D594" s="75"/>
    </row>
    <row r="595" spans="4:4">
      <c r="D595" s="75"/>
    </row>
    <row r="596" spans="4:4">
      <c r="D596" s="75"/>
    </row>
    <row r="597" spans="4:4">
      <c r="D597" s="75"/>
    </row>
    <row r="598" spans="4:4">
      <c r="D598" s="75"/>
    </row>
    <row r="599" spans="4:4">
      <c r="D599" s="75"/>
    </row>
    <row r="600" spans="4:4">
      <c r="D600" s="75"/>
    </row>
    <row r="601" spans="4:4">
      <c r="D601" s="75"/>
    </row>
    <row r="602" spans="4:4">
      <c r="D602" s="75"/>
    </row>
    <row r="603" spans="4:4">
      <c r="D603" s="75"/>
    </row>
    <row r="604" spans="4:4">
      <c r="D604" s="75"/>
    </row>
    <row r="605" spans="4:4">
      <c r="D605" s="75"/>
    </row>
    <row r="606" spans="4:4">
      <c r="D606" s="75"/>
    </row>
    <row r="607" spans="4:4">
      <c r="D607" s="75"/>
    </row>
    <row r="608" spans="4:4">
      <c r="D608" s="75"/>
    </row>
    <row r="609" spans="4:4">
      <c r="D609" s="75"/>
    </row>
    <row r="610" spans="4:4">
      <c r="D610" s="75"/>
    </row>
    <row r="611" spans="4:4">
      <c r="D611" s="75"/>
    </row>
    <row r="612" spans="4:4">
      <c r="D612" s="75"/>
    </row>
    <row r="613" spans="4:4">
      <c r="D613" s="75"/>
    </row>
    <row r="614" spans="4:4">
      <c r="D614" s="75"/>
    </row>
    <row r="615" spans="4:4">
      <c r="D615" s="75"/>
    </row>
    <row r="616" spans="4:4">
      <c r="D616" s="75"/>
    </row>
    <row r="617" spans="4:4">
      <c r="D617" s="75"/>
    </row>
    <row r="618" spans="4:4">
      <c r="D618" s="75"/>
    </row>
    <row r="619" spans="4:4">
      <c r="D619" s="75"/>
    </row>
    <row r="620" spans="4:4">
      <c r="D620" s="75"/>
    </row>
    <row r="621" spans="4:4">
      <c r="D621" s="75"/>
    </row>
    <row r="622" spans="4:4">
      <c r="D622" s="75"/>
    </row>
    <row r="623" spans="4:4">
      <c r="D623" s="75"/>
    </row>
    <row r="624" spans="4:4">
      <c r="D624" s="75"/>
    </row>
    <row r="625" spans="4:4">
      <c r="D625" s="75"/>
    </row>
    <row r="626" spans="4:4">
      <c r="D626" s="75"/>
    </row>
    <row r="627" spans="4:4">
      <c r="D627" s="75"/>
    </row>
    <row r="628" spans="4:4">
      <c r="D628" s="75"/>
    </row>
    <row r="629" spans="4:4">
      <c r="D629" s="75"/>
    </row>
    <row r="630" spans="4:4">
      <c r="D630" s="75"/>
    </row>
    <row r="631" spans="4:4">
      <c r="D631" s="75"/>
    </row>
    <row r="632" spans="4:4">
      <c r="D632" s="75"/>
    </row>
    <row r="633" spans="4:4">
      <c r="D633" s="75"/>
    </row>
    <row r="634" spans="4:4">
      <c r="D634" s="75"/>
    </row>
    <row r="635" spans="4:4">
      <c r="D635" s="75"/>
    </row>
    <row r="636" spans="4:4">
      <c r="D636" s="75"/>
    </row>
    <row r="637" spans="4:4">
      <c r="D637" s="75"/>
    </row>
    <row r="638" spans="4:4">
      <c r="D638" s="75"/>
    </row>
    <row r="639" spans="4:4">
      <c r="D639" s="75"/>
    </row>
    <row r="640" spans="4:4">
      <c r="D640" s="75"/>
    </row>
    <row r="641" spans="4:4">
      <c r="D641" s="75"/>
    </row>
    <row r="642" spans="4:4">
      <c r="D642" s="75"/>
    </row>
    <row r="643" spans="4:4">
      <c r="D643" s="75"/>
    </row>
    <row r="644" spans="4:4">
      <c r="D644" s="75"/>
    </row>
    <row r="645" spans="4:4">
      <c r="D645" s="75"/>
    </row>
    <row r="646" spans="4:4">
      <c r="D646" s="75"/>
    </row>
    <row r="647" spans="4:4">
      <c r="D647" s="75"/>
    </row>
    <row r="648" spans="4:4">
      <c r="D648" s="75"/>
    </row>
    <row r="649" spans="4:4">
      <c r="D649" s="75"/>
    </row>
    <row r="650" spans="4:4">
      <c r="D650" s="75"/>
    </row>
    <row r="651" spans="4:4">
      <c r="D651" s="75"/>
    </row>
    <row r="652" spans="4:4">
      <c r="D652" s="75"/>
    </row>
    <row r="653" spans="4:4">
      <c r="D653" s="75"/>
    </row>
    <row r="654" spans="4:4">
      <c r="D654" s="75"/>
    </row>
    <row r="655" spans="4:4">
      <c r="D655" s="75"/>
    </row>
    <row r="656" spans="4:4">
      <c r="D656" s="75"/>
    </row>
    <row r="657" spans="4:4">
      <c r="D657" s="75"/>
    </row>
    <row r="658" spans="4:4">
      <c r="D658" s="75"/>
    </row>
    <row r="659" spans="4:4">
      <c r="D659" s="75"/>
    </row>
    <row r="660" spans="4:4">
      <c r="D660" s="75"/>
    </row>
    <row r="661" spans="4:4">
      <c r="D661" s="75"/>
    </row>
    <row r="662" spans="4:4">
      <c r="D662" s="75"/>
    </row>
    <row r="663" spans="4:4">
      <c r="D663" s="75"/>
    </row>
    <row r="664" spans="4:4">
      <c r="D664" s="75"/>
    </row>
    <row r="665" spans="4:4">
      <c r="D665" s="75"/>
    </row>
    <row r="666" spans="4:4">
      <c r="D666" s="75"/>
    </row>
    <row r="667" spans="4:4">
      <c r="D667" s="75"/>
    </row>
    <row r="668" spans="4:4">
      <c r="D668" s="75"/>
    </row>
    <row r="669" spans="4:4">
      <c r="D669" s="75"/>
    </row>
    <row r="670" spans="4:4">
      <c r="D670" s="75"/>
    </row>
    <row r="671" spans="4:4">
      <c r="D671" s="75"/>
    </row>
    <row r="672" spans="4:4">
      <c r="D672" s="75"/>
    </row>
    <row r="673" spans="4:4">
      <c r="D673" s="75"/>
    </row>
    <row r="674" spans="4:4">
      <c r="D674" s="75"/>
    </row>
    <row r="675" spans="4:4">
      <c r="D675" s="75"/>
    </row>
    <row r="676" spans="4:4">
      <c r="D676" s="75"/>
    </row>
    <row r="677" spans="4:4">
      <c r="D677" s="75"/>
    </row>
    <row r="678" spans="4:4">
      <c r="D678" s="75"/>
    </row>
    <row r="679" spans="4:4">
      <c r="D679" s="75"/>
    </row>
    <row r="680" spans="4:4">
      <c r="D680" s="75"/>
    </row>
    <row r="681" spans="4:4">
      <c r="D681" s="75"/>
    </row>
    <row r="682" spans="4:4">
      <c r="D682" s="75"/>
    </row>
    <row r="683" spans="4:4">
      <c r="D683" s="75"/>
    </row>
    <row r="684" spans="4:4">
      <c r="D684" s="75"/>
    </row>
    <row r="685" spans="4:4">
      <c r="D685" s="75"/>
    </row>
    <row r="686" spans="4:4">
      <c r="D686" s="75"/>
    </row>
    <row r="687" spans="4:4">
      <c r="D687" s="75"/>
    </row>
    <row r="688" spans="4:4">
      <c r="D688" s="75"/>
    </row>
    <row r="689" spans="4:4">
      <c r="D689" s="75"/>
    </row>
    <row r="690" spans="4:4">
      <c r="D690" s="75"/>
    </row>
    <row r="691" spans="4:4">
      <c r="D691" s="75"/>
    </row>
    <row r="692" spans="4:4">
      <c r="D692" s="75"/>
    </row>
    <row r="693" spans="4:4">
      <c r="D693" s="75"/>
    </row>
    <row r="694" spans="4:4">
      <c r="D694" s="75"/>
    </row>
    <row r="695" spans="4:4">
      <c r="D695" s="75"/>
    </row>
    <row r="696" spans="4:4">
      <c r="D696" s="75"/>
    </row>
    <row r="697" spans="4:4">
      <c r="D697" s="75"/>
    </row>
    <row r="698" spans="4:4">
      <c r="D698" s="75"/>
    </row>
    <row r="699" spans="4:4">
      <c r="D699" s="75"/>
    </row>
    <row r="700" spans="4:4">
      <c r="D700" s="75"/>
    </row>
    <row r="701" spans="4:4">
      <c r="D701" s="75"/>
    </row>
    <row r="702" spans="4:4">
      <c r="D702" s="75"/>
    </row>
    <row r="703" spans="4:4">
      <c r="D703" s="75"/>
    </row>
    <row r="704" spans="4:4">
      <c r="D704" s="75"/>
    </row>
    <row r="705" spans="4:4">
      <c r="D705" s="75"/>
    </row>
    <row r="706" spans="4:4">
      <c r="D706" s="75"/>
    </row>
    <row r="707" spans="4:4">
      <c r="D707" s="75"/>
    </row>
    <row r="708" spans="4:4">
      <c r="D708" s="75"/>
    </row>
    <row r="709" spans="4:4">
      <c r="D709" s="75"/>
    </row>
    <row r="710" spans="4:4">
      <c r="D710" s="75"/>
    </row>
    <row r="711" spans="4:4">
      <c r="D711" s="75"/>
    </row>
    <row r="712" spans="4:4">
      <c r="D712" s="75"/>
    </row>
    <row r="713" spans="4:4">
      <c r="D713" s="75"/>
    </row>
    <row r="714" spans="4:4">
      <c r="D714" s="75"/>
    </row>
    <row r="715" spans="4:4">
      <c r="D715" s="75"/>
    </row>
    <row r="716" spans="4:4">
      <c r="D716" s="75"/>
    </row>
    <row r="717" spans="4:4">
      <c r="D717" s="75"/>
    </row>
    <row r="718" spans="4:4">
      <c r="D718" s="75"/>
    </row>
    <row r="719" spans="4:4">
      <c r="D719" s="75"/>
    </row>
    <row r="720" spans="4:4">
      <c r="D720" s="75"/>
    </row>
    <row r="721" spans="4:4">
      <c r="D721" s="75"/>
    </row>
    <row r="722" spans="4:4">
      <c r="D722" s="75"/>
    </row>
    <row r="723" spans="4:4">
      <c r="D723" s="75"/>
    </row>
    <row r="724" spans="4:4">
      <c r="D724" s="75"/>
    </row>
    <row r="725" spans="4:4">
      <c r="D725" s="75"/>
    </row>
    <row r="726" spans="4:4">
      <c r="D726" s="75"/>
    </row>
    <row r="727" spans="4:4">
      <c r="D727" s="75"/>
    </row>
    <row r="728" spans="4:4">
      <c r="D728" s="75"/>
    </row>
    <row r="729" spans="4:4">
      <c r="D729" s="75"/>
    </row>
    <row r="730" spans="4:4">
      <c r="D730" s="75"/>
    </row>
    <row r="731" spans="4:4">
      <c r="D731" s="75"/>
    </row>
    <row r="732" spans="4:4">
      <c r="D732" s="75"/>
    </row>
    <row r="733" spans="4:4">
      <c r="D733" s="75"/>
    </row>
    <row r="734" spans="4:4">
      <c r="D734" s="75"/>
    </row>
    <row r="735" spans="4:4">
      <c r="D735" s="75"/>
    </row>
    <row r="736" spans="4:4">
      <c r="D736" s="75"/>
    </row>
    <row r="737" spans="4:4">
      <c r="D737" s="75"/>
    </row>
    <row r="738" spans="4:4">
      <c r="D738" s="75"/>
    </row>
    <row r="739" spans="4:4">
      <c r="D739" s="75"/>
    </row>
    <row r="740" spans="4:4">
      <c r="D740" s="75"/>
    </row>
    <row r="741" spans="4:4">
      <c r="D741" s="75"/>
    </row>
    <row r="742" spans="4:4">
      <c r="D742" s="75"/>
    </row>
    <row r="743" spans="4:4">
      <c r="D743" s="75"/>
    </row>
    <row r="744" spans="4:4">
      <c r="D744" s="75"/>
    </row>
    <row r="745" spans="4:4">
      <c r="D745" s="75"/>
    </row>
    <row r="746" spans="4:4">
      <c r="D746" s="75"/>
    </row>
    <row r="747" spans="4:4">
      <c r="D747" s="75"/>
    </row>
    <row r="748" spans="4:4">
      <c r="D748" s="75"/>
    </row>
    <row r="749" spans="4:4">
      <c r="D749" s="75"/>
    </row>
    <row r="750" spans="4:4">
      <c r="D750" s="75"/>
    </row>
    <row r="751" spans="4:4">
      <c r="D751" s="75"/>
    </row>
    <row r="752" spans="4:4">
      <c r="D752" s="75"/>
    </row>
    <row r="753" spans="4:4">
      <c r="D753" s="75"/>
    </row>
    <row r="754" spans="4:4">
      <c r="D754" s="75"/>
    </row>
    <row r="755" spans="4:4">
      <c r="D755" s="75"/>
    </row>
    <row r="756" spans="4:4">
      <c r="D756" s="75"/>
    </row>
    <row r="757" spans="4:4">
      <c r="D757" s="75"/>
    </row>
    <row r="758" spans="4:4">
      <c r="D758" s="75"/>
    </row>
    <row r="759" spans="4:4">
      <c r="D759" s="75"/>
    </row>
    <row r="760" spans="4:4">
      <c r="D760" s="75"/>
    </row>
    <row r="761" spans="4:4">
      <c r="D761" s="75"/>
    </row>
    <row r="762" spans="4:4">
      <c r="D762" s="75"/>
    </row>
    <row r="763" spans="4:4">
      <c r="D763" s="75"/>
    </row>
    <row r="764" spans="4:4">
      <c r="D764" s="75"/>
    </row>
    <row r="765" spans="4:4">
      <c r="D765" s="75"/>
    </row>
    <row r="766" spans="4:4">
      <c r="D766" s="75"/>
    </row>
    <row r="767" spans="4:4">
      <c r="D767" s="75"/>
    </row>
    <row r="768" spans="4:4">
      <c r="D768" s="75"/>
    </row>
    <row r="769" spans="4:4">
      <c r="D769" s="75"/>
    </row>
    <row r="770" spans="4:4">
      <c r="D770" s="75"/>
    </row>
    <row r="771" spans="4:4">
      <c r="D771" s="75"/>
    </row>
    <row r="772" spans="4:4">
      <c r="D772" s="75"/>
    </row>
    <row r="773" spans="4:4">
      <c r="D773" s="75"/>
    </row>
    <row r="774" spans="4:4">
      <c r="D774" s="75"/>
    </row>
    <row r="775" spans="4:4">
      <c r="D775" s="75"/>
    </row>
    <row r="776" spans="4:4">
      <c r="D776" s="75"/>
    </row>
    <row r="777" spans="4:4">
      <c r="D777" s="75"/>
    </row>
    <row r="778" spans="4:4">
      <c r="D778" s="75"/>
    </row>
    <row r="779" spans="4:4">
      <c r="D779" s="75"/>
    </row>
    <row r="780" spans="4:4">
      <c r="D780" s="75"/>
    </row>
    <row r="781" spans="4:4">
      <c r="D781" s="75"/>
    </row>
    <row r="782" spans="4:4">
      <c r="D782" s="75"/>
    </row>
    <row r="783" spans="4:4">
      <c r="D783" s="75"/>
    </row>
    <row r="784" spans="4:4">
      <c r="D784" s="75"/>
    </row>
    <row r="785" spans="4:4">
      <c r="D785" s="75"/>
    </row>
    <row r="786" spans="4:4">
      <c r="D786" s="75"/>
    </row>
    <row r="787" spans="4:4">
      <c r="D787" s="75"/>
    </row>
    <row r="788" spans="4:4">
      <c r="D788" s="75"/>
    </row>
    <row r="789" spans="4:4">
      <c r="D789" s="75"/>
    </row>
    <row r="790" spans="4:4">
      <c r="D790" s="75"/>
    </row>
    <row r="791" spans="4:4">
      <c r="D791" s="75"/>
    </row>
    <row r="792" spans="4:4">
      <c r="D792" s="75"/>
    </row>
    <row r="793" spans="4:4">
      <c r="D793" s="75"/>
    </row>
    <row r="794" spans="4:4">
      <c r="D794" s="75"/>
    </row>
    <row r="795" spans="4:4">
      <c r="D795" s="75"/>
    </row>
    <row r="796" spans="4:4">
      <c r="D796" s="75"/>
    </row>
    <row r="797" spans="4:4">
      <c r="D797" s="75"/>
    </row>
    <row r="798" spans="4:4">
      <c r="D798" s="75"/>
    </row>
    <row r="799" spans="4:4">
      <c r="D799" s="75"/>
    </row>
    <row r="800" spans="4:4">
      <c r="D800" s="75"/>
    </row>
    <row r="801" spans="4:4">
      <c r="D801" s="75"/>
    </row>
    <row r="802" spans="4:4">
      <c r="D802" s="75"/>
    </row>
    <row r="803" spans="4:4">
      <c r="D803" s="75"/>
    </row>
    <row r="804" spans="4:4">
      <c r="D804" s="75"/>
    </row>
    <row r="805" spans="4:4">
      <c r="D805" s="75"/>
    </row>
    <row r="806" spans="4:4">
      <c r="D806" s="75"/>
    </row>
    <row r="807" spans="4:4">
      <c r="D807" s="75"/>
    </row>
    <row r="808" spans="4:4">
      <c r="D808" s="75"/>
    </row>
    <row r="809" spans="4:4">
      <c r="D809" s="75"/>
    </row>
    <row r="810" spans="4:4">
      <c r="D810" s="75"/>
    </row>
    <row r="811" spans="4:4">
      <c r="D811" s="75"/>
    </row>
    <row r="812" spans="4:4">
      <c r="D812" s="75"/>
    </row>
    <row r="813" spans="4:4">
      <c r="D813" s="75"/>
    </row>
    <row r="814" spans="4:4">
      <c r="D814" s="75"/>
    </row>
    <row r="815" spans="4:4">
      <c r="D815" s="75"/>
    </row>
    <row r="816" spans="4:4">
      <c r="D816" s="75"/>
    </row>
    <row r="817" spans="4:4">
      <c r="D817" s="75"/>
    </row>
    <row r="818" spans="4:4">
      <c r="D818" s="75"/>
    </row>
    <row r="819" spans="4:4">
      <c r="D819" s="75"/>
    </row>
    <row r="820" spans="4:4">
      <c r="D820" s="75"/>
    </row>
    <row r="821" spans="4:4">
      <c r="D821" s="75"/>
    </row>
    <row r="822" spans="4:4">
      <c r="D822" s="75"/>
    </row>
    <row r="823" spans="4:4">
      <c r="D823" s="75"/>
    </row>
    <row r="824" spans="4:4">
      <c r="D824" s="75"/>
    </row>
    <row r="825" spans="4:4">
      <c r="D825" s="75"/>
    </row>
    <row r="826" spans="4:4">
      <c r="D826" s="75"/>
    </row>
    <row r="827" spans="4:4">
      <c r="D827" s="75"/>
    </row>
    <row r="828" spans="4:4">
      <c r="D828" s="75"/>
    </row>
    <row r="829" spans="4:4">
      <c r="D829" s="75"/>
    </row>
    <row r="830" spans="4:4">
      <c r="D830" s="75"/>
    </row>
    <row r="831" spans="4:4">
      <c r="D831" s="75"/>
    </row>
    <row r="832" spans="4:4">
      <c r="D832" s="75"/>
    </row>
    <row r="833" spans="4:4">
      <c r="D833" s="75"/>
    </row>
    <row r="834" spans="4:4">
      <c r="D834" s="75"/>
    </row>
    <row r="835" spans="4:4">
      <c r="D835" s="75"/>
    </row>
    <row r="836" spans="4:4">
      <c r="D836" s="75"/>
    </row>
    <row r="837" spans="4:4">
      <c r="D837" s="75"/>
    </row>
    <row r="838" spans="4:4">
      <c r="D838" s="75"/>
    </row>
    <row r="839" spans="4:4">
      <c r="D839" s="75"/>
    </row>
    <row r="840" spans="4:4">
      <c r="D840" s="75"/>
    </row>
    <row r="841" spans="4:4">
      <c r="D841" s="75"/>
    </row>
    <row r="842" spans="4:4">
      <c r="D842" s="75"/>
    </row>
    <row r="843" spans="4:4">
      <c r="D843" s="75"/>
    </row>
    <row r="844" spans="4:4">
      <c r="D844" s="75"/>
    </row>
    <row r="845" spans="4:4">
      <c r="D845" s="75"/>
    </row>
    <row r="846" spans="4:4">
      <c r="D846" s="75"/>
    </row>
    <row r="847" spans="4:4">
      <c r="D847" s="75"/>
    </row>
    <row r="848" spans="4:4">
      <c r="D848" s="75"/>
    </row>
    <row r="849" spans="4:4">
      <c r="D849" s="75"/>
    </row>
    <row r="850" spans="4:4">
      <c r="D850" s="75"/>
    </row>
    <row r="851" spans="4:4">
      <c r="D851" s="75"/>
    </row>
    <row r="852" spans="4:4">
      <c r="D852" s="75"/>
    </row>
    <row r="853" spans="4:4">
      <c r="D853" s="75"/>
    </row>
    <row r="854" spans="4:4">
      <c r="D854" s="75"/>
    </row>
    <row r="855" spans="4:4">
      <c r="D855" s="75"/>
    </row>
    <row r="856" spans="4:4">
      <c r="D856" s="75"/>
    </row>
    <row r="857" spans="4:4">
      <c r="D857" s="75"/>
    </row>
    <row r="858" spans="4:4">
      <c r="D858" s="75"/>
    </row>
    <row r="859" spans="4:4">
      <c r="D859" s="75"/>
    </row>
    <row r="860" spans="4:4">
      <c r="D860" s="75"/>
    </row>
    <row r="861" spans="4:4">
      <c r="D861" s="75"/>
    </row>
    <row r="862" spans="4:4">
      <c r="D862" s="75"/>
    </row>
    <row r="863" spans="4:4">
      <c r="D863" s="75"/>
    </row>
    <row r="864" spans="4:4">
      <c r="D864" s="75"/>
    </row>
    <row r="865" spans="4:4">
      <c r="D865" s="75"/>
    </row>
    <row r="866" spans="4:4">
      <c r="D866" s="75"/>
    </row>
    <row r="867" spans="4:4">
      <c r="D867" s="75"/>
    </row>
    <row r="868" spans="4:4">
      <c r="D868" s="75"/>
    </row>
    <row r="869" spans="4:4">
      <c r="D869" s="75"/>
    </row>
    <row r="870" spans="4:4">
      <c r="D870" s="75"/>
    </row>
    <row r="871" spans="4:4">
      <c r="D871" s="75"/>
    </row>
    <row r="872" spans="4:4">
      <c r="D872" s="75"/>
    </row>
    <row r="873" spans="4:4">
      <c r="D873" s="75"/>
    </row>
    <row r="874" spans="4:4">
      <c r="D874" s="75"/>
    </row>
    <row r="875" spans="4:4">
      <c r="D875" s="75"/>
    </row>
    <row r="876" spans="4:4">
      <c r="D876" s="75"/>
    </row>
    <row r="877" spans="4:4">
      <c r="D877" s="75"/>
    </row>
    <row r="878" spans="4:4">
      <c r="D878" s="75"/>
    </row>
    <row r="879" spans="4:4">
      <c r="D879" s="75"/>
    </row>
    <row r="880" spans="4:4">
      <c r="D880" s="75"/>
    </row>
    <row r="881" spans="4:4">
      <c r="D881" s="75"/>
    </row>
    <row r="882" spans="4:4">
      <c r="D882" s="75"/>
    </row>
    <row r="883" spans="4:4">
      <c r="D883" s="75"/>
    </row>
    <row r="884" spans="4:4">
      <c r="D884" s="75"/>
    </row>
    <row r="885" spans="4:4">
      <c r="D885" s="75"/>
    </row>
    <row r="886" spans="4:4">
      <c r="D886" s="75"/>
    </row>
    <row r="887" spans="4:4">
      <c r="D887" s="75"/>
    </row>
    <row r="888" spans="4:4">
      <c r="D888" s="75"/>
    </row>
    <row r="889" spans="4:4">
      <c r="D889" s="75"/>
    </row>
    <row r="890" spans="4:4">
      <c r="D890" s="75"/>
    </row>
    <row r="891" spans="4:4">
      <c r="D891" s="75"/>
    </row>
    <row r="892" spans="4:4">
      <c r="D892" s="75"/>
    </row>
    <row r="893" spans="4:4">
      <c r="D893" s="75"/>
    </row>
    <row r="894" spans="4:4">
      <c r="D894" s="75"/>
    </row>
    <row r="895" spans="4:4">
      <c r="D895" s="75"/>
    </row>
    <row r="896" spans="4:4">
      <c r="D896" s="75"/>
    </row>
    <row r="897" spans="4:4">
      <c r="D897" s="75"/>
    </row>
    <row r="898" spans="4:4">
      <c r="D898" s="75"/>
    </row>
    <row r="899" spans="4:4">
      <c r="D899" s="75"/>
    </row>
    <row r="900" spans="4:4">
      <c r="D900" s="75"/>
    </row>
    <row r="901" spans="4:4">
      <c r="D901" s="75"/>
    </row>
    <row r="902" spans="4:4">
      <c r="D902" s="75"/>
    </row>
    <row r="903" spans="4:4">
      <c r="D903" s="75"/>
    </row>
    <row r="904" spans="4:4">
      <c r="D904" s="75"/>
    </row>
    <row r="905" spans="4:4">
      <c r="D905" s="75"/>
    </row>
    <row r="906" spans="4:4">
      <c r="D906" s="75"/>
    </row>
    <row r="907" spans="4:4">
      <c r="D907" s="75"/>
    </row>
    <row r="908" spans="4:4">
      <c r="D908" s="75"/>
    </row>
    <row r="909" spans="4:4">
      <c r="D909" s="75"/>
    </row>
    <row r="910" spans="4:4">
      <c r="D910" s="75"/>
    </row>
    <row r="911" spans="4:4">
      <c r="D911" s="75"/>
    </row>
    <row r="912" spans="4:4">
      <c r="D912" s="75"/>
    </row>
    <row r="913" spans="4:4">
      <c r="D913" s="75"/>
    </row>
    <row r="914" spans="4:4">
      <c r="D914" s="75"/>
    </row>
    <row r="915" spans="4:4">
      <c r="D915" s="75"/>
    </row>
    <row r="916" spans="4:4">
      <c r="D916" s="75"/>
    </row>
    <row r="917" spans="4:4">
      <c r="D917" s="75"/>
    </row>
    <row r="918" spans="4:4">
      <c r="D918" s="75"/>
    </row>
    <row r="919" spans="4:4">
      <c r="D919" s="75"/>
    </row>
    <row r="920" spans="4:4">
      <c r="D920" s="75"/>
    </row>
    <row r="921" spans="4:4">
      <c r="D921" s="75"/>
    </row>
    <row r="922" spans="4:4">
      <c r="D922" s="75"/>
    </row>
    <row r="923" spans="4:4">
      <c r="D923" s="75"/>
    </row>
    <row r="924" spans="4:4">
      <c r="D924" s="75"/>
    </row>
    <row r="925" spans="4:4">
      <c r="D925" s="75"/>
    </row>
    <row r="926" spans="4:4">
      <c r="D926" s="75"/>
    </row>
    <row r="927" spans="4:4">
      <c r="D927" s="75"/>
    </row>
    <row r="928" spans="4:4">
      <c r="D928" s="75"/>
    </row>
    <row r="929" spans="4:4">
      <c r="D929" s="75"/>
    </row>
    <row r="930" spans="4:4">
      <c r="D930" s="75"/>
    </row>
    <row r="931" spans="4:4">
      <c r="D931" s="75"/>
    </row>
    <row r="932" spans="4:4">
      <c r="D932" s="75"/>
    </row>
    <row r="933" spans="4:4">
      <c r="D933" s="75"/>
    </row>
    <row r="934" spans="4:4">
      <c r="D934" s="75"/>
    </row>
    <row r="935" spans="4:4">
      <c r="D935" s="75"/>
    </row>
    <row r="936" spans="4:4">
      <c r="D936" s="75"/>
    </row>
    <row r="937" spans="4:4">
      <c r="D937" s="75"/>
    </row>
    <row r="938" spans="4:4">
      <c r="D938" s="75"/>
    </row>
    <row r="939" spans="4:4">
      <c r="D939" s="75"/>
    </row>
    <row r="940" spans="4:4">
      <c r="D940" s="75"/>
    </row>
    <row r="941" spans="4:4">
      <c r="D941" s="75"/>
    </row>
    <row r="942" spans="4:4">
      <c r="D942" s="75"/>
    </row>
    <row r="943" spans="4:4">
      <c r="D943" s="75"/>
    </row>
    <row r="944" spans="4:4">
      <c r="D944" s="75"/>
    </row>
    <row r="945" spans="4:4">
      <c r="D945" s="75"/>
    </row>
    <row r="946" spans="4:4">
      <c r="D946" s="75"/>
    </row>
    <row r="947" spans="4:4">
      <c r="D947" s="75"/>
    </row>
    <row r="948" spans="4:4">
      <c r="D948" s="75"/>
    </row>
    <row r="949" spans="4:4">
      <c r="D949" s="75"/>
    </row>
    <row r="950" spans="4:4">
      <c r="D950" s="75"/>
    </row>
    <row r="951" spans="4:4">
      <c r="D951" s="75"/>
    </row>
    <row r="952" spans="4:4">
      <c r="D952" s="75"/>
    </row>
    <row r="953" spans="4:4">
      <c r="D953" s="75"/>
    </row>
    <row r="954" spans="4:4">
      <c r="D954" s="75"/>
    </row>
    <row r="955" spans="4:4">
      <c r="D955" s="75"/>
    </row>
    <row r="956" spans="4:4">
      <c r="D956" s="75"/>
    </row>
    <row r="957" spans="4:4">
      <c r="D957" s="75"/>
    </row>
    <row r="958" spans="4:4">
      <c r="D958" s="75"/>
    </row>
    <row r="959" spans="4:4">
      <c r="D959" s="75"/>
    </row>
    <row r="960" spans="4:4">
      <c r="D960" s="75"/>
    </row>
    <row r="961" spans="4:4">
      <c r="D961" s="75"/>
    </row>
    <row r="962" spans="4:4">
      <c r="D962" s="75"/>
    </row>
    <row r="963" spans="4:4">
      <c r="D963" s="75"/>
    </row>
    <row r="964" spans="4:4">
      <c r="D964" s="75"/>
    </row>
    <row r="965" spans="4:4">
      <c r="D965" s="75"/>
    </row>
    <row r="966" spans="4:4">
      <c r="D966" s="75"/>
    </row>
    <row r="967" spans="4:4">
      <c r="D967" s="75"/>
    </row>
    <row r="968" spans="4:4">
      <c r="D968" s="75"/>
    </row>
    <row r="969" spans="4:4">
      <c r="D969" s="75"/>
    </row>
    <row r="970" spans="4:4">
      <c r="D970" s="75"/>
    </row>
    <row r="971" spans="4:4">
      <c r="D971" s="75"/>
    </row>
    <row r="972" spans="4:4">
      <c r="D972" s="75"/>
    </row>
    <row r="973" spans="4:4">
      <c r="D973" s="75"/>
    </row>
    <row r="974" spans="4:4">
      <c r="D974" s="75"/>
    </row>
    <row r="975" spans="4:4">
      <c r="D975" s="75"/>
    </row>
    <row r="976" spans="4:4">
      <c r="D976" s="75"/>
    </row>
    <row r="977" spans="4:4">
      <c r="D977" s="75"/>
    </row>
    <row r="978" spans="4:4">
      <c r="D978" s="75"/>
    </row>
    <row r="979" spans="4:4">
      <c r="D979" s="75"/>
    </row>
    <row r="980" spans="4:4">
      <c r="D980" s="75"/>
    </row>
    <row r="981" spans="4:4">
      <c r="D981" s="75"/>
    </row>
    <row r="982" spans="4:4">
      <c r="D982" s="75"/>
    </row>
    <row r="983" spans="4:4">
      <c r="D983" s="75"/>
    </row>
    <row r="984" spans="4:4">
      <c r="D984" s="75"/>
    </row>
    <row r="985" spans="4:4">
      <c r="D985" s="75"/>
    </row>
    <row r="986" spans="4:4">
      <c r="D986" s="75"/>
    </row>
    <row r="987" spans="4:4">
      <c r="D987" s="75"/>
    </row>
    <row r="988" spans="4:4">
      <c r="D988" s="75"/>
    </row>
    <row r="989" spans="4:4">
      <c r="D989" s="75"/>
    </row>
    <row r="990" spans="4:4">
      <c r="D990" s="75"/>
    </row>
    <row r="991" spans="4:4">
      <c r="D991" s="75"/>
    </row>
    <row r="992" spans="4:4">
      <c r="D992" s="75"/>
    </row>
    <row r="993" spans="4:4">
      <c r="D993" s="75"/>
    </row>
    <row r="994" spans="4:4">
      <c r="D994" s="75"/>
    </row>
    <row r="995" spans="4:4">
      <c r="D995" s="75"/>
    </row>
    <row r="996" spans="4:4">
      <c r="D996" s="75"/>
    </row>
    <row r="997" spans="4:4">
      <c r="D997" s="75"/>
    </row>
    <row r="998" spans="4:4">
      <c r="D998" s="75"/>
    </row>
    <row r="999" spans="4:4">
      <c r="D999" s="75"/>
    </row>
    <row r="1000" spans="4:4">
      <c r="D1000" s="75"/>
    </row>
    <row r="1001" spans="4:4">
      <c r="D1001" s="75"/>
    </row>
    <row r="1002" spans="4:4">
      <c r="D1002" s="75"/>
    </row>
    <row r="1003" spans="4:4">
      <c r="D1003" s="75"/>
    </row>
    <row r="1004" spans="4:4">
      <c r="D1004" s="75"/>
    </row>
    <row r="1005" spans="4:4">
      <c r="D1005" s="75"/>
    </row>
    <row r="1006" spans="4:4">
      <c r="D1006" s="75"/>
    </row>
    <row r="1007" spans="4:4">
      <c r="D1007" s="75"/>
    </row>
    <row r="1008" spans="4:4">
      <c r="D1008" s="75"/>
    </row>
    <row r="1009" spans="4:4">
      <c r="D1009" s="75"/>
    </row>
    <row r="1010" spans="4:4">
      <c r="D1010" s="75"/>
    </row>
    <row r="1011" spans="4:4">
      <c r="D1011" s="75"/>
    </row>
    <row r="1012" spans="4:4">
      <c r="D1012" s="75"/>
    </row>
    <row r="1013" spans="4:4">
      <c r="D1013" s="75"/>
    </row>
    <row r="1014" spans="4:4">
      <c r="D1014" s="75"/>
    </row>
    <row r="1015" spans="4:4">
      <c r="D1015" s="75"/>
    </row>
    <row r="1016" spans="4:4">
      <c r="D1016" s="75"/>
    </row>
    <row r="1017" spans="4:4">
      <c r="D1017" s="75"/>
    </row>
    <row r="1018" spans="4:4">
      <c r="D1018" s="75"/>
    </row>
    <row r="1019" spans="4:4">
      <c r="D1019" s="75"/>
    </row>
    <row r="1020" spans="4:4">
      <c r="D1020" s="75"/>
    </row>
    <row r="1021" spans="4:4">
      <c r="D1021" s="75"/>
    </row>
    <row r="1022" spans="4:4">
      <c r="D1022" s="75"/>
    </row>
    <row r="1023" spans="4:4">
      <c r="D1023" s="75"/>
    </row>
    <row r="1024" spans="4:4">
      <c r="D1024" s="75"/>
    </row>
    <row r="1025" spans="4:4">
      <c r="D1025" s="75"/>
    </row>
    <row r="1026" spans="4:4">
      <c r="D1026" s="75"/>
    </row>
    <row r="1027" spans="4:4">
      <c r="D1027" s="75"/>
    </row>
    <row r="1028" spans="4:4">
      <c r="D1028" s="75"/>
    </row>
    <row r="1029" spans="4:4">
      <c r="D1029" s="75"/>
    </row>
    <row r="1030" spans="4:4">
      <c r="D1030" s="75"/>
    </row>
    <row r="1031" spans="4:4">
      <c r="D1031" s="75"/>
    </row>
    <row r="1032" spans="4:4">
      <c r="D1032" s="75"/>
    </row>
    <row r="1033" spans="4:4">
      <c r="D1033" s="75"/>
    </row>
    <row r="1034" spans="4:4">
      <c r="D1034" s="75"/>
    </row>
    <row r="1035" spans="4:4">
      <c r="D1035" s="75"/>
    </row>
    <row r="1036" spans="4:4">
      <c r="D1036" s="75"/>
    </row>
    <row r="1037" spans="4:4">
      <c r="D1037" s="75"/>
    </row>
    <row r="1038" spans="4:4">
      <c r="D1038" s="75"/>
    </row>
    <row r="1039" spans="4:4">
      <c r="D1039" s="75"/>
    </row>
    <row r="1040" spans="4:4">
      <c r="D1040" s="75"/>
    </row>
    <row r="1041" spans="4:4">
      <c r="D1041" s="75"/>
    </row>
    <row r="1042" spans="4:4">
      <c r="D1042" s="75"/>
    </row>
    <row r="1043" spans="4:4">
      <c r="D1043" s="75"/>
    </row>
    <row r="1044" spans="4:4">
      <c r="D1044" s="75"/>
    </row>
    <row r="1045" spans="4:4">
      <c r="D1045" s="75"/>
    </row>
    <row r="1046" spans="4:4">
      <c r="D1046" s="75"/>
    </row>
    <row r="1047" spans="4:4">
      <c r="D1047" s="75"/>
    </row>
    <row r="1048" spans="4:4">
      <c r="D1048" s="75"/>
    </row>
    <row r="1049" spans="4:4">
      <c r="D1049" s="75"/>
    </row>
    <row r="1050" spans="4:4">
      <c r="D1050" s="75"/>
    </row>
    <row r="1051" spans="4:4">
      <c r="D1051" s="75"/>
    </row>
    <row r="1052" spans="4:4">
      <c r="D1052" s="75"/>
    </row>
    <row r="1053" spans="4:4">
      <c r="D1053" s="75"/>
    </row>
    <row r="1054" spans="4:4">
      <c r="D1054" s="75"/>
    </row>
    <row r="1055" spans="4:4">
      <c r="D1055" s="75"/>
    </row>
    <row r="1056" spans="4:4">
      <c r="D1056" s="75"/>
    </row>
    <row r="1057" spans="4:4">
      <c r="D1057" s="75"/>
    </row>
    <row r="1058" spans="4:4">
      <c r="D1058" s="75"/>
    </row>
    <row r="1059" spans="4:4">
      <c r="D1059" s="75"/>
    </row>
    <row r="1060" spans="4:4">
      <c r="D1060" s="75"/>
    </row>
    <row r="1061" spans="4:4">
      <c r="D1061" s="75"/>
    </row>
    <row r="1062" spans="4:4">
      <c r="D1062" s="75"/>
    </row>
    <row r="1063" spans="4:4">
      <c r="D1063" s="75"/>
    </row>
    <row r="1064" spans="4:4">
      <c r="D1064" s="75"/>
    </row>
    <row r="1065" spans="4:4">
      <c r="D1065" s="75"/>
    </row>
    <row r="1066" spans="4:4">
      <c r="D1066" s="75"/>
    </row>
    <row r="1067" spans="4:4">
      <c r="D1067" s="75"/>
    </row>
    <row r="1068" spans="4:4">
      <c r="D1068" s="75"/>
    </row>
    <row r="1069" spans="4:4">
      <c r="D1069" s="75"/>
    </row>
    <row r="1070" spans="4:4">
      <c r="D1070" s="75"/>
    </row>
    <row r="1071" spans="4:4">
      <c r="D1071" s="75"/>
    </row>
    <row r="1072" spans="4:4">
      <c r="D1072" s="75"/>
    </row>
    <row r="1073" spans="4:4">
      <c r="D1073" s="75"/>
    </row>
    <row r="1074" spans="4:4">
      <c r="D1074" s="75"/>
    </row>
    <row r="1075" spans="4:4">
      <c r="D1075" s="75"/>
    </row>
    <row r="1076" spans="4:4">
      <c r="D1076" s="75"/>
    </row>
    <row r="1077" spans="4:4">
      <c r="D1077" s="75"/>
    </row>
    <row r="1078" spans="4:4">
      <c r="D1078" s="75"/>
    </row>
    <row r="1079" spans="4:4">
      <c r="D1079" s="75"/>
    </row>
    <row r="1080" spans="4:4">
      <c r="D1080" s="75"/>
    </row>
    <row r="1081" spans="4:4">
      <c r="D1081" s="75"/>
    </row>
    <row r="1082" spans="4:4">
      <c r="D1082" s="75"/>
    </row>
    <row r="1083" spans="4:4">
      <c r="D1083" s="75"/>
    </row>
    <row r="1084" spans="4:4">
      <c r="D1084" s="75"/>
    </row>
    <row r="1085" spans="4:4">
      <c r="D1085" s="75"/>
    </row>
    <row r="1086" spans="4:4">
      <c r="D1086" s="75"/>
    </row>
    <row r="1087" spans="4:4">
      <c r="D1087" s="75"/>
    </row>
    <row r="1088" spans="4:4">
      <c r="D1088" s="75"/>
    </row>
    <row r="1089" spans="4:4">
      <c r="D1089" s="75"/>
    </row>
    <row r="1090" spans="4:4">
      <c r="D1090" s="75"/>
    </row>
    <row r="1091" spans="4:4">
      <c r="D1091" s="75"/>
    </row>
    <row r="1092" spans="4:4">
      <c r="D1092" s="75"/>
    </row>
    <row r="1093" spans="4:4">
      <c r="D1093" s="75"/>
    </row>
    <row r="1094" spans="4:4">
      <c r="D1094" s="75"/>
    </row>
    <row r="1095" spans="4:4">
      <c r="D1095" s="75"/>
    </row>
    <row r="1096" spans="4:4">
      <c r="D1096" s="75"/>
    </row>
    <row r="1097" spans="4:4">
      <c r="D1097" s="75"/>
    </row>
    <row r="1098" spans="4:4">
      <c r="D1098" s="75"/>
    </row>
    <row r="1099" spans="4:4">
      <c r="D1099" s="75"/>
    </row>
    <row r="1100" spans="4:4">
      <c r="D1100" s="75"/>
    </row>
    <row r="1101" spans="4:4">
      <c r="D1101" s="75"/>
    </row>
    <row r="1102" spans="4:4">
      <c r="D1102" s="75"/>
    </row>
    <row r="1103" spans="4:4">
      <c r="D1103" s="75"/>
    </row>
    <row r="1104" spans="4:4">
      <c r="D1104" s="75"/>
    </row>
    <row r="1105" spans="4:4">
      <c r="D1105" s="75"/>
    </row>
    <row r="1106" spans="4:4">
      <c r="D1106" s="75"/>
    </row>
    <row r="1107" spans="4:4">
      <c r="D1107" s="75"/>
    </row>
    <row r="1108" spans="4:4">
      <c r="D1108" s="75"/>
    </row>
    <row r="1109" spans="4:4">
      <c r="D1109" s="75"/>
    </row>
    <row r="1110" spans="4:4">
      <c r="D1110" s="75"/>
    </row>
    <row r="1111" spans="4:4">
      <c r="D1111" s="75"/>
    </row>
    <row r="1112" spans="4:4">
      <c r="D1112" s="75"/>
    </row>
    <row r="1113" spans="4:4">
      <c r="D1113" s="75"/>
    </row>
    <row r="1114" spans="4:4">
      <c r="D1114" s="75"/>
    </row>
    <row r="1115" spans="4:4">
      <c r="D1115" s="75"/>
    </row>
    <row r="1116" spans="4:4">
      <c r="D1116" s="75"/>
    </row>
    <row r="1117" spans="4:4">
      <c r="D1117" s="75"/>
    </row>
    <row r="1118" spans="4:4">
      <c r="D1118" s="75"/>
    </row>
    <row r="1119" spans="4:4">
      <c r="D1119" s="75"/>
    </row>
    <row r="1120" spans="4:4">
      <c r="D1120" s="75"/>
    </row>
    <row r="1121" spans="4:4">
      <c r="D1121" s="75"/>
    </row>
    <row r="1122" spans="4:4">
      <c r="D1122" s="75"/>
    </row>
    <row r="1123" spans="4:4">
      <c r="D1123" s="75"/>
    </row>
    <row r="1124" spans="4:4">
      <c r="D1124" s="75"/>
    </row>
    <row r="1125" spans="4:4">
      <c r="D1125" s="75"/>
    </row>
    <row r="1126" spans="4:4">
      <c r="D1126" s="75"/>
    </row>
    <row r="1127" spans="4:4">
      <c r="D1127" s="75"/>
    </row>
    <row r="1128" spans="4:4">
      <c r="D1128" s="75"/>
    </row>
    <row r="1129" spans="4:4">
      <c r="D1129" s="75"/>
    </row>
    <row r="1130" spans="4:4">
      <c r="D1130" s="75"/>
    </row>
    <row r="1131" spans="4:4">
      <c r="D1131" s="75"/>
    </row>
    <row r="1132" spans="4:4">
      <c r="D1132" s="75"/>
    </row>
    <row r="1133" spans="4:4">
      <c r="D1133" s="75"/>
    </row>
    <row r="1134" spans="4:4">
      <c r="D1134" s="75"/>
    </row>
    <row r="1135" spans="4:4">
      <c r="D1135" s="75"/>
    </row>
    <row r="1136" spans="4:4">
      <c r="D1136" s="75"/>
    </row>
    <row r="1137" spans="4:4">
      <c r="D1137" s="75"/>
    </row>
    <row r="1138" spans="4:4">
      <c r="D1138" s="75"/>
    </row>
    <row r="1139" spans="4:4">
      <c r="D1139" s="75"/>
    </row>
    <row r="1140" spans="4:4">
      <c r="D1140" s="75"/>
    </row>
    <row r="1141" spans="4:4">
      <c r="D1141" s="75"/>
    </row>
    <row r="1142" spans="4:4">
      <c r="D1142" s="75"/>
    </row>
    <row r="1143" spans="4:4">
      <c r="D1143" s="75"/>
    </row>
    <row r="1144" spans="4:4">
      <c r="D1144" s="75"/>
    </row>
    <row r="1145" spans="4:4">
      <c r="D1145" s="75"/>
    </row>
    <row r="1146" spans="4:4">
      <c r="D1146" s="75"/>
    </row>
    <row r="1147" spans="4:4">
      <c r="D1147" s="75"/>
    </row>
    <row r="1148" spans="4:4">
      <c r="D1148" s="75"/>
    </row>
    <row r="1149" spans="4:4">
      <c r="D1149" s="75"/>
    </row>
    <row r="1150" spans="4:4">
      <c r="D1150" s="75"/>
    </row>
    <row r="1151" spans="4:4">
      <c r="D1151" s="75"/>
    </row>
    <row r="1152" spans="4:4">
      <c r="D1152" s="75"/>
    </row>
    <row r="1153" spans="4:4">
      <c r="D1153" s="75"/>
    </row>
    <row r="1154" spans="4:4">
      <c r="D1154" s="75"/>
    </row>
    <row r="1155" spans="4:4">
      <c r="D1155" s="75"/>
    </row>
    <row r="1156" spans="4:4">
      <c r="D1156" s="75"/>
    </row>
    <row r="1157" spans="4:4">
      <c r="D1157" s="75"/>
    </row>
    <row r="1158" spans="4:4">
      <c r="D1158" s="75"/>
    </row>
    <row r="1159" spans="4:4">
      <c r="D1159" s="75"/>
    </row>
    <row r="1160" spans="4:4">
      <c r="D1160" s="75"/>
    </row>
    <row r="1161" spans="4:4">
      <c r="D1161" s="75"/>
    </row>
    <row r="1162" spans="4:4">
      <c r="D1162" s="75"/>
    </row>
    <row r="1163" spans="4:4">
      <c r="D1163" s="75"/>
    </row>
    <row r="1164" spans="4:4">
      <c r="D1164" s="75"/>
    </row>
    <row r="1165" spans="4:4">
      <c r="D1165" s="75"/>
    </row>
    <row r="1166" spans="4:4">
      <c r="D1166" s="75"/>
    </row>
    <row r="1167" spans="4:4">
      <c r="D1167" s="75"/>
    </row>
    <row r="1168" spans="4:4">
      <c r="D1168" s="75"/>
    </row>
    <row r="1169" spans="4:4">
      <c r="D1169" s="75"/>
    </row>
    <row r="1170" spans="4:4">
      <c r="D1170" s="75"/>
    </row>
    <row r="1171" spans="4:4">
      <c r="D1171" s="75"/>
    </row>
    <row r="1172" spans="4:4">
      <c r="D1172" s="75"/>
    </row>
    <row r="1173" spans="4:4">
      <c r="D1173" s="75"/>
    </row>
    <row r="1174" spans="4:4">
      <c r="D1174" s="75"/>
    </row>
    <row r="1175" spans="4:4">
      <c r="D1175" s="75"/>
    </row>
    <row r="1176" spans="4:4">
      <c r="D1176" s="75"/>
    </row>
    <row r="1177" spans="4:4">
      <c r="D1177" s="75"/>
    </row>
    <row r="1178" spans="4:4">
      <c r="D1178" s="75"/>
    </row>
    <row r="1179" spans="4:4">
      <c r="D1179" s="75"/>
    </row>
    <row r="1180" spans="4:4">
      <c r="D1180" s="75"/>
    </row>
    <row r="1181" spans="4:4">
      <c r="D1181" s="75"/>
    </row>
    <row r="1182" spans="4:4">
      <c r="D1182" s="75"/>
    </row>
    <row r="1183" spans="4:4">
      <c r="D1183" s="75"/>
    </row>
    <row r="1184" spans="4:4">
      <c r="D1184" s="75"/>
    </row>
    <row r="1185" spans="4:4">
      <c r="D1185" s="75"/>
    </row>
    <row r="1186" spans="4:4">
      <c r="D1186" s="75"/>
    </row>
    <row r="1187" spans="4:4">
      <c r="D1187" s="75"/>
    </row>
    <row r="1188" spans="4:4">
      <c r="D1188" s="75"/>
    </row>
    <row r="1189" spans="4:4">
      <c r="D1189" s="75"/>
    </row>
    <row r="1190" spans="4:4">
      <c r="D1190" s="75"/>
    </row>
    <row r="1191" spans="4:4">
      <c r="D1191" s="75"/>
    </row>
    <row r="1192" spans="4:4">
      <c r="D1192" s="75"/>
    </row>
    <row r="1193" spans="4:4">
      <c r="D1193" s="75"/>
    </row>
    <row r="1194" spans="4:4">
      <c r="D1194" s="75"/>
    </row>
    <row r="1195" spans="4:4">
      <c r="D1195" s="75"/>
    </row>
    <row r="1196" spans="4:4">
      <c r="D1196" s="75"/>
    </row>
    <row r="1197" spans="4:4">
      <c r="D1197" s="75"/>
    </row>
    <row r="1198" spans="4:4">
      <c r="D1198" s="75"/>
    </row>
    <row r="1199" spans="4:4">
      <c r="D1199" s="75"/>
    </row>
    <row r="1200" spans="4:4">
      <c r="D1200" s="75"/>
    </row>
    <row r="1201" spans="4:4">
      <c r="D1201" s="75"/>
    </row>
    <row r="1202" spans="4:4">
      <c r="D1202" s="75"/>
    </row>
    <row r="1203" spans="4:4">
      <c r="D1203" s="75"/>
    </row>
    <row r="1204" spans="4:4">
      <c r="D1204" s="75"/>
    </row>
    <row r="1205" spans="4:4">
      <c r="D1205" s="75"/>
    </row>
    <row r="1206" spans="4:4">
      <c r="D1206" s="75"/>
    </row>
    <row r="1207" spans="4:4">
      <c r="D1207" s="75"/>
    </row>
    <row r="1208" spans="4:4">
      <c r="D1208" s="75"/>
    </row>
    <row r="1209" spans="4:4">
      <c r="D1209" s="75"/>
    </row>
    <row r="1210" spans="4:4">
      <c r="D1210" s="75"/>
    </row>
    <row r="1211" spans="4:4">
      <c r="D1211" s="75"/>
    </row>
    <row r="1212" spans="4:4">
      <c r="D1212" s="75"/>
    </row>
    <row r="1213" spans="4:4">
      <c r="D1213" s="75"/>
    </row>
    <row r="1214" spans="4:4">
      <c r="D1214" s="75"/>
    </row>
    <row r="1215" spans="4:4">
      <c r="D1215" s="75"/>
    </row>
    <row r="1216" spans="4:4">
      <c r="D1216" s="75"/>
    </row>
    <row r="1217" spans="4:4">
      <c r="D1217" s="75"/>
    </row>
    <row r="1218" spans="4:4">
      <c r="D1218" s="75"/>
    </row>
    <row r="1219" spans="4:4">
      <c r="D1219" s="75"/>
    </row>
    <row r="1220" spans="4:4">
      <c r="D1220" s="75"/>
    </row>
    <row r="1221" spans="4:4">
      <c r="D1221" s="75"/>
    </row>
    <row r="1222" spans="4:4">
      <c r="D1222" s="75"/>
    </row>
    <row r="1223" spans="4:4">
      <c r="D1223" s="75"/>
    </row>
    <row r="1224" spans="4:4">
      <c r="D1224" s="75"/>
    </row>
    <row r="1225" spans="4:4">
      <c r="D1225" s="75"/>
    </row>
    <row r="1226" spans="4:4">
      <c r="D1226" s="75"/>
    </row>
    <row r="1227" spans="4:4">
      <c r="D1227" s="75"/>
    </row>
    <row r="1228" spans="4:4">
      <c r="D1228" s="75"/>
    </row>
    <row r="1229" spans="4:4">
      <c r="D1229" s="75"/>
    </row>
    <row r="1230" spans="4:4">
      <c r="D1230" s="75"/>
    </row>
    <row r="1231" spans="4:4">
      <c r="D1231" s="75"/>
    </row>
    <row r="1232" spans="4:4">
      <c r="D1232" s="75"/>
    </row>
    <row r="1233" spans="4:4">
      <c r="D1233" s="75"/>
    </row>
    <row r="1234" spans="4:4">
      <c r="D1234" s="75"/>
    </row>
    <row r="1235" spans="4:4">
      <c r="D1235" s="75"/>
    </row>
    <row r="1236" spans="4:4">
      <c r="D1236" s="75"/>
    </row>
    <row r="1237" spans="4:4">
      <c r="D1237" s="75"/>
    </row>
    <row r="1238" spans="4:4">
      <c r="D1238" s="75"/>
    </row>
    <row r="1239" spans="4:4">
      <c r="D1239" s="75"/>
    </row>
    <row r="1240" spans="4:4">
      <c r="D1240" s="75"/>
    </row>
    <row r="1241" spans="4:4">
      <c r="D1241" s="75"/>
    </row>
    <row r="1242" spans="4:4">
      <c r="D1242" s="75"/>
    </row>
    <row r="1243" spans="4:4">
      <c r="D1243" s="75"/>
    </row>
    <row r="1244" spans="4:4">
      <c r="D1244" s="75"/>
    </row>
    <row r="1245" spans="4:4">
      <c r="D1245" s="75"/>
    </row>
    <row r="1246" spans="4:4">
      <c r="D1246" s="75"/>
    </row>
    <row r="1247" spans="4:4">
      <c r="D1247" s="75"/>
    </row>
    <row r="1248" spans="4:4">
      <c r="D1248" s="75"/>
    </row>
    <row r="1249" spans="4:4">
      <c r="D1249" s="75"/>
    </row>
    <row r="1250" spans="4:4">
      <c r="D1250" s="75"/>
    </row>
    <row r="1251" spans="4:4">
      <c r="D1251" s="75"/>
    </row>
    <row r="1252" spans="4:4">
      <c r="D1252" s="75"/>
    </row>
    <row r="1253" spans="4:4">
      <c r="D1253" s="75"/>
    </row>
    <row r="1254" spans="4:4">
      <c r="D1254" s="75"/>
    </row>
    <row r="1255" spans="4:4">
      <c r="D1255" s="75"/>
    </row>
    <row r="1256" spans="4:4">
      <c r="D1256" s="75"/>
    </row>
    <row r="1257" spans="4:4">
      <c r="D1257" s="75"/>
    </row>
    <row r="1258" spans="4:4">
      <c r="D1258" s="75"/>
    </row>
    <row r="1259" spans="4:4">
      <c r="D1259" s="75"/>
    </row>
    <row r="1260" spans="4:4">
      <c r="D1260" s="75"/>
    </row>
    <row r="1261" spans="4:4">
      <c r="D1261" s="75"/>
    </row>
    <row r="1262" spans="4:4">
      <c r="D1262" s="75"/>
    </row>
    <row r="1263" spans="4:4">
      <c r="D1263" s="75"/>
    </row>
    <row r="1264" spans="4:4">
      <c r="D1264" s="75"/>
    </row>
    <row r="1265" spans="4:4">
      <c r="D1265" s="75"/>
    </row>
    <row r="1266" spans="4:4">
      <c r="D1266" s="75"/>
    </row>
    <row r="1267" spans="4:4">
      <c r="D1267" s="75"/>
    </row>
    <row r="1268" spans="4:4">
      <c r="D1268" s="75"/>
    </row>
    <row r="1269" spans="4:4">
      <c r="D1269" s="75"/>
    </row>
    <row r="1270" spans="4:4">
      <c r="D1270" s="75"/>
    </row>
    <row r="1271" spans="4:4">
      <c r="D1271" s="75"/>
    </row>
    <row r="1272" spans="4:4">
      <c r="D1272" s="75"/>
    </row>
    <row r="1273" spans="4:4">
      <c r="D1273" s="75"/>
    </row>
    <row r="1274" spans="4:4">
      <c r="D1274" s="75"/>
    </row>
    <row r="1275" spans="4:4">
      <c r="D1275" s="75"/>
    </row>
    <row r="1276" spans="4:4">
      <c r="D1276" s="75"/>
    </row>
    <row r="1277" spans="4:4">
      <c r="D1277" s="75"/>
    </row>
    <row r="1278" spans="4:4">
      <c r="D1278" s="75"/>
    </row>
    <row r="1279" spans="4:4">
      <c r="D1279" s="75"/>
    </row>
    <row r="1280" spans="4:4">
      <c r="D1280" s="75"/>
    </row>
    <row r="1281" spans="4:4">
      <c r="D1281" s="75"/>
    </row>
    <row r="1282" spans="4:4">
      <c r="D1282" s="75"/>
    </row>
    <row r="1283" spans="4:4">
      <c r="D1283" s="75"/>
    </row>
    <row r="1284" spans="4:4">
      <c r="D1284" s="75"/>
    </row>
    <row r="1285" spans="4:4">
      <c r="D1285" s="75"/>
    </row>
    <row r="1286" spans="4:4">
      <c r="D1286" s="75"/>
    </row>
    <row r="1287" spans="4:4">
      <c r="D1287" s="75"/>
    </row>
    <row r="1288" spans="4:4">
      <c r="D1288" s="75"/>
    </row>
    <row r="1289" spans="4:4">
      <c r="D1289" s="75"/>
    </row>
    <row r="1290" spans="4:4">
      <c r="D1290" s="75"/>
    </row>
    <row r="1291" spans="4:4">
      <c r="D1291" s="75"/>
    </row>
    <row r="1292" spans="4:4">
      <c r="D1292" s="75"/>
    </row>
    <row r="1293" spans="4:4">
      <c r="D1293" s="75"/>
    </row>
    <row r="1294" spans="4:4">
      <c r="D1294" s="75"/>
    </row>
    <row r="1295" spans="4:4">
      <c r="D1295" s="75"/>
    </row>
    <row r="1296" spans="4:4">
      <c r="D1296" s="75"/>
    </row>
    <row r="1297" spans="4:4">
      <c r="D1297" s="75"/>
    </row>
    <row r="1298" spans="4:4">
      <c r="D1298" s="75"/>
    </row>
    <row r="1299" spans="4:4">
      <c r="D1299" s="75"/>
    </row>
    <row r="1300" spans="4:4">
      <c r="D1300" s="75"/>
    </row>
    <row r="1301" spans="4:4">
      <c r="D1301" s="75"/>
    </row>
    <row r="1302" spans="4:4">
      <c r="D1302" s="75"/>
    </row>
    <row r="1303" spans="4:4">
      <c r="D1303" s="75"/>
    </row>
    <row r="1304" spans="4:4">
      <c r="D1304" s="75"/>
    </row>
    <row r="1305" spans="4:4">
      <c r="D1305" s="75"/>
    </row>
    <row r="1306" spans="4:4">
      <c r="D1306" s="75"/>
    </row>
    <row r="1307" spans="4:4">
      <c r="D1307" s="75"/>
    </row>
    <row r="1308" spans="4:4">
      <c r="D1308" s="75"/>
    </row>
    <row r="1309" spans="4:4">
      <c r="D1309" s="75"/>
    </row>
    <row r="1310" spans="4:4">
      <c r="D1310" s="75"/>
    </row>
    <row r="1311" spans="4:4">
      <c r="D1311" s="75"/>
    </row>
    <row r="1312" spans="4:4">
      <c r="D1312" s="75"/>
    </row>
    <row r="1313" spans="4:4">
      <c r="D1313" s="75"/>
    </row>
    <row r="1314" spans="4:4">
      <c r="D1314" s="75"/>
    </row>
    <row r="1315" spans="4:4">
      <c r="D1315" s="75"/>
    </row>
    <row r="1316" spans="4:4">
      <c r="D1316" s="75"/>
    </row>
    <row r="1317" spans="4:4">
      <c r="D1317" s="75"/>
    </row>
    <row r="1318" spans="4:4">
      <c r="D1318" s="75"/>
    </row>
    <row r="1319" spans="4:4">
      <c r="D1319" s="75"/>
    </row>
    <row r="1320" spans="4:4">
      <c r="D1320" s="75"/>
    </row>
    <row r="1321" spans="4:4">
      <c r="D1321" s="75"/>
    </row>
    <row r="1322" spans="4:4">
      <c r="D1322" s="75"/>
    </row>
    <row r="1323" spans="4:4">
      <c r="D1323" s="75"/>
    </row>
    <row r="1324" spans="4:4">
      <c r="D1324" s="75"/>
    </row>
    <row r="1325" spans="4:4">
      <c r="D1325" s="75"/>
    </row>
    <row r="1326" spans="4:4">
      <c r="D1326" s="75"/>
    </row>
    <row r="1327" spans="4:4">
      <c r="D1327" s="75"/>
    </row>
    <row r="1328" spans="4:4">
      <c r="D1328" s="75"/>
    </row>
    <row r="1329" spans="4:4">
      <c r="D1329" s="75"/>
    </row>
    <row r="1330" spans="4:4">
      <c r="D1330" s="75"/>
    </row>
    <row r="1331" spans="4:4">
      <c r="D1331" s="75"/>
    </row>
    <row r="1332" spans="4:4">
      <c r="D1332" s="75"/>
    </row>
    <row r="1333" spans="4:4">
      <c r="D1333" s="75"/>
    </row>
    <row r="1334" spans="4:4">
      <c r="D1334" s="75"/>
    </row>
    <row r="1335" spans="4:4">
      <c r="D1335" s="75"/>
    </row>
    <row r="1336" spans="4:4">
      <c r="D1336" s="75"/>
    </row>
    <row r="1337" spans="4:4">
      <c r="D1337" s="75"/>
    </row>
    <row r="1338" spans="4:4">
      <c r="D1338" s="75"/>
    </row>
    <row r="1339" spans="4:4">
      <c r="D1339" s="75"/>
    </row>
    <row r="1340" spans="4:4">
      <c r="D1340" s="75"/>
    </row>
    <row r="1341" spans="4:4">
      <c r="D1341" s="75"/>
    </row>
    <row r="1342" spans="4:4">
      <c r="D1342" s="75"/>
    </row>
    <row r="1343" spans="4:4">
      <c r="D1343" s="75"/>
    </row>
    <row r="1344" spans="4:4">
      <c r="D1344" s="75"/>
    </row>
    <row r="1345" spans="4:4">
      <c r="D1345" s="75"/>
    </row>
    <row r="1346" spans="4:4">
      <c r="D1346" s="75"/>
    </row>
    <row r="1347" spans="4:4">
      <c r="D1347" s="75"/>
    </row>
    <row r="1348" spans="4:4">
      <c r="D1348" s="75"/>
    </row>
    <row r="1349" spans="4:4">
      <c r="D1349" s="75"/>
    </row>
    <row r="1350" spans="4:4">
      <c r="D1350" s="75"/>
    </row>
    <row r="1351" spans="4:4">
      <c r="D1351" s="75"/>
    </row>
    <row r="1352" spans="4:4">
      <c r="D1352" s="75"/>
    </row>
    <row r="1353" spans="4:4">
      <c r="D1353" s="75"/>
    </row>
    <row r="1354" spans="4:4">
      <c r="D1354" s="75"/>
    </row>
    <row r="1355" spans="4:4">
      <c r="D1355" s="75"/>
    </row>
    <row r="1356" spans="4:4">
      <c r="D1356" s="75"/>
    </row>
    <row r="1357" spans="4:4">
      <c r="D1357" s="75"/>
    </row>
    <row r="1358" spans="4:4">
      <c r="D1358" s="75"/>
    </row>
    <row r="1359" spans="4:4">
      <c r="D1359" s="75"/>
    </row>
    <row r="1360" spans="4:4">
      <c r="D1360" s="75"/>
    </row>
    <row r="1361" spans="4:4">
      <c r="D1361" s="75"/>
    </row>
    <row r="1362" spans="4:4">
      <c r="D1362" s="75"/>
    </row>
    <row r="1363" spans="4:4">
      <c r="D1363" s="75"/>
    </row>
    <row r="1364" spans="4:4">
      <c r="D1364" s="75"/>
    </row>
    <row r="1365" spans="4:4">
      <c r="D1365" s="75"/>
    </row>
    <row r="1366" spans="4:4">
      <c r="D1366" s="75"/>
    </row>
    <row r="1367" spans="4:4">
      <c r="D1367" s="75"/>
    </row>
    <row r="1368" spans="4:4">
      <c r="D1368" s="75"/>
    </row>
    <row r="1369" spans="4:4">
      <c r="D1369" s="75"/>
    </row>
    <row r="1370" spans="4:4">
      <c r="D1370" s="75"/>
    </row>
    <row r="1371" spans="4:4">
      <c r="D1371" s="75"/>
    </row>
    <row r="1372" spans="4:4">
      <c r="D1372" s="75"/>
    </row>
    <row r="1373" spans="4:4">
      <c r="D1373" s="75"/>
    </row>
    <row r="1374" spans="4:4">
      <c r="D1374" s="75"/>
    </row>
    <row r="1375" spans="4:4">
      <c r="D1375" s="75"/>
    </row>
    <row r="1376" spans="4:4">
      <c r="D1376" s="75"/>
    </row>
    <row r="1377" spans="4:4">
      <c r="D1377" s="75"/>
    </row>
    <row r="1378" spans="4:4">
      <c r="D1378" s="75"/>
    </row>
    <row r="1379" spans="4:4">
      <c r="D1379" s="75"/>
    </row>
    <row r="1380" spans="4:4">
      <c r="D1380" s="75"/>
    </row>
    <row r="1381" spans="4:4">
      <c r="D1381" s="75"/>
    </row>
    <row r="1382" spans="4:4">
      <c r="D1382" s="75"/>
    </row>
    <row r="1383" spans="4:4">
      <c r="D1383" s="75"/>
    </row>
    <row r="1384" spans="4:4">
      <c r="D1384" s="75"/>
    </row>
    <row r="1385" spans="4:4">
      <c r="D1385" s="75"/>
    </row>
    <row r="1386" spans="4:4">
      <c r="D1386" s="75"/>
    </row>
    <row r="1387" spans="4:4">
      <c r="D1387" s="75"/>
    </row>
    <row r="1388" spans="4:4">
      <c r="D1388" s="75"/>
    </row>
    <row r="1389" spans="4:4">
      <c r="D1389" s="75"/>
    </row>
    <row r="1390" spans="4:4">
      <c r="D1390" s="75"/>
    </row>
    <row r="1391" spans="4:4">
      <c r="D1391" s="75"/>
    </row>
    <row r="1392" spans="4:4">
      <c r="D1392" s="75"/>
    </row>
    <row r="1393" spans="4:4">
      <c r="D1393" s="75"/>
    </row>
    <row r="1394" spans="4:4">
      <c r="D1394" s="75"/>
    </row>
    <row r="1395" spans="4:4">
      <c r="D1395" s="75"/>
    </row>
    <row r="1396" spans="4:4">
      <c r="D1396" s="75"/>
    </row>
    <row r="1397" spans="4:4">
      <c r="D1397" s="75"/>
    </row>
    <row r="1398" spans="4:4">
      <c r="D1398" s="75"/>
    </row>
    <row r="1399" spans="4:4">
      <c r="D1399" s="75"/>
    </row>
    <row r="1400" spans="4:4">
      <c r="D1400" s="75"/>
    </row>
    <row r="1401" spans="4:4">
      <c r="D1401" s="75"/>
    </row>
    <row r="1402" spans="4:4">
      <c r="D1402" s="75"/>
    </row>
    <row r="1403" spans="4:4">
      <c r="D1403" s="75"/>
    </row>
    <row r="1404" spans="4:4">
      <c r="D1404" s="75"/>
    </row>
    <row r="1405" spans="4:4">
      <c r="D1405" s="75"/>
    </row>
    <row r="1406" spans="4:4">
      <c r="D1406" s="75"/>
    </row>
    <row r="1407" spans="4:4">
      <c r="D1407" s="75"/>
    </row>
    <row r="1408" spans="4:4">
      <c r="D1408" s="75"/>
    </row>
    <row r="1409" spans="4:4">
      <c r="D1409" s="75"/>
    </row>
    <row r="1410" spans="4:4">
      <c r="D1410" s="75"/>
    </row>
    <row r="1411" spans="4:4">
      <c r="D1411" s="75"/>
    </row>
    <row r="1412" spans="4:4">
      <c r="D1412" s="75"/>
    </row>
    <row r="1413" spans="4:4">
      <c r="D1413" s="75"/>
    </row>
    <row r="1414" spans="4:4">
      <c r="D1414" s="75"/>
    </row>
    <row r="1415" spans="4:4">
      <c r="D1415" s="75"/>
    </row>
    <row r="1416" spans="4:4">
      <c r="D1416" s="75"/>
    </row>
    <row r="1417" spans="4:4">
      <c r="D1417" s="75"/>
    </row>
    <row r="1418" spans="4:4">
      <c r="D1418" s="75"/>
    </row>
    <row r="1419" spans="4:4">
      <c r="D1419" s="75"/>
    </row>
    <row r="1420" spans="4:4">
      <c r="D1420" s="75"/>
    </row>
    <row r="1421" spans="4:4">
      <c r="D1421" s="75"/>
    </row>
    <row r="1422" spans="4:4">
      <c r="D1422" s="75"/>
    </row>
    <row r="1423" spans="4:4">
      <c r="D1423" s="75"/>
    </row>
    <row r="1424" spans="4:4">
      <c r="D1424" s="75"/>
    </row>
    <row r="1425" spans="4:4">
      <c r="D1425" s="75"/>
    </row>
    <row r="1426" spans="4:4">
      <c r="D1426" s="75"/>
    </row>
    <row r="1427" spans="4:4">
      <c r="D1427" s="75"/>
    </row>
    <row r="1428" spans="4:4">
      <c r="D1428" s="75"/>
    </row>
    <row r="1429" spans="4:4">
      <c r="D1429" s="75"/>
    </row>
    <row r="1430" spans="4:4">
      <c r="D1430" s="75"/>
    </row>
    <row r="1431" spans="4:4">
      <c r="D1431" s="75"/>
    </row>
    <row r="1432" spans="4:4">
      <c r="D1432" s="75"/>
    </row>
    <row r="1433" spans="4:4">
      <c r="D1433" s="75"/>
    </row>
    <row r="1434" spans="4:4">
      <c r="D1434" s="75"/>
    </row>
    <row r="1435" spans="4:4">
      <c r="D1435" s="75"/>
    </row>
    <row r="1436" spans="4:4">
      <c r="D1436" s="75"/>
    </row>
    <row r="1437" spans="4:4">
      <c r="D1437" s="75"/>
    </row>
    <row r="1438" spans="4:4">
      <c r="D1438" s="75"/>
    </row>
    <row r="1439" spans="4:4">
      <c r="D1439" s="75"/>
    </row>
    <row r="1440" spans="4:4">
      <c r="D1440" s="75"/>
    </row>
    <row r="1441" spans="4:4">
      <c r="D1441" s="75"/>
    </row>
    <row r="1442" spans="4:4">
      <c r="D1442" s="75"/>
    </row>
    <row r="1443" spans="4:4">
      <c r="D1443" s="75"/>
    </row>
    <row r="1444" spans="4:4">
      <c r="D1444" s="75"/>
    </row>
    <row r="1445" spans="4:4">
      <c r="D1445" s="75"/>
    </row>
    <row r="1446" spans="4:4">
      <c r="D1446" s="75"/>
    </row>
    <row r="1447" spans="4:4">
      <c r="D1447" s="75"/>
    </row>
    <row r="1448" spans="4:4">
      <c r="D1448" s="75"/>
    </row>
    <row r="1449" spans="4:4">
      <c r="D1449" s="75"/>
    </row>
    <row r="1450" spans="4:4">
      <c r="D1450" s="75"/>
    </row>
    <row r="1451" spans="4:4">
      <c r="D1451" s="75"/>
    </row>
    <row r="1452" spans="4:4">
      <c r="D1452" s="75"/>
    </row>
    <row r="1453" spans="4:4">
      <c r="D1453" s="75"/>
    </row>
    <row r="1454" spans="4:4">
      <c r="D1454" s="75"/>
    </row>
    <row r="1455" spans="4:4">
      <c r="D1455" s="75"/>
    </row>
    <row r="1456" spans="4:4">
      <c r="D1456" s="75"/>
    </row>
    <row r="1457" spans="4:4">
      <c r="D1457" s="75"/>
    </row>
    <row r="1458" spans="4:4">
      <c r="D1458" s="75"/>
    </row>
    <row r="1459" spans="4:4">
      <c r="D1459" s="75"/>
    </row>
    <row r="1460" spans="4:4">
      <c r="D1460" s="75"/>
    </row>
    <row r="1461" spans="4:4">
      <c r="D1461" s="75"/>
    </row>
    <row r="1462" spans="4:4">
      <c r="D1462" s="75"/>
    </row>
    <row r="1463" spans="4:4">
      <c r="D1463" s="75"/>
    </row>
    <row r="1464" spans="4:4">
      <c r="D1464" s="75"/>
    </row>
    <row r="1465" spans="4:4">
      <c r="D1465" s="75"/>
    </row>
    <row r="1466" spans="4:4">
      <c r="D1466" s="75"/>
    </row>
    <row r="1467" spans="4:4">
      <c r="D1467" s="75"/>
    </row>
    <row r="1468" spans="4:4">
      <c r="D1468" s="75"/>
    </row>
    <row r="1469" spans="4:4">
      <c r="D1469" s="75"/>
    </row>
    <row r="1470" spans="4:4">
      <c r="D1470" s="75"/>
    </row>
    <row r="1471" spans="4:4">
      <c r="D1471" s="75"/>
    </row>
    <row r="1472" spans="4:4">
      <c r="D1472" s="75"/>
    </row>
    <row r="1473" spans="4:4">
      <c r="D1473" s="75"/>
    </row>
    <row r="1474" spans="4:4">
      <c r="D1474" s="75"/>
    </row>
    <row r="1475" spans="4:4">
      <c r="D1475" s="75"/>
    </row>
    <row r="1476" spans="4:4">
      <c r="D1476" s="75"/>
    </row>
    <row r="1477" spans="4:4">
      <c r="D1477" s="75"/>
    </row>
    <row r="1478" spans="4:4">
      <c r="D1478" s="75"/>
    </row>
    <row r="1479" spans="4:4">
      <c r="D1479" s="75"/>
    </row>
    <row r="1480" spans="4:4">
      <c r="D1480" s="75"/>
    </row>
    <row r="1481" spans="4:4">
      <c r="D1481" s="75"/>
    </row>
    <row r="1482" spans="4:4">
      <c r="D1482" s="75"/>
    </row>
    <row r="1483" spans="4:4">
      <c r="D1483" s="75"/>
    </row>
    <row r="1484" spans="4:4">
      <c r="D1484" s="75"/>
    </row>
    <row r="1485" spans="4:4">
      <c r="D1485" s="75"/>
    </row>
    <row r="1486" spans="4:4">
      <c r="D1486" s="75"/>
    </row>
    <row r="1487" spans="4:4">
      <c r="D1487" s="75"/>
    </row>
    <row r="1488" spans="4:4">
      <c r="D1488" s="75"/>
    </row>
    <row r="1489" spans="4:4">
      <c r="D1489" s="75"/>
    </row>
    <row r="1490" spans="4:4">
      <c r="D1490" s="75"/>
    </row>
    <row r="1491" spans="4:4">
      <c r="D1491" s="75"/>
    </row>
    <row r="1492" spans="4:4">
      <c r="D1492" s="75"/>
    </row>
    <row r="1493" spans="4:4">
      <c r="D1493" s="75"/>
    </row>
    <row r="1494" spans="4:4">
      <c r="D1494" s="75"/>
    </row>
    <row r="1495" spans="4:4">
      <c r="D1495" s="75"/>
    </row>
    <row r="1496" spans="4:4">
      <c r="D1496" s="75"/>
    </row>
    <row r="1497" spans="4:4">
      <c r="D1497" s="75"/>
    </row>
    <row r="1498" spans="4:4">
      <c r="D1498" s="75"/>
    </row>
    <row r="1499" spans="4:4">
      <c r="D1499" s="75"/>
    </row>
    <row r="1500" spans="4:4">
      <c r="D1500" s="75"/>
    </row>
    <row r="1501" spans="4:4">
      <c r="D1501" s="75"/>
    </row>
    <row r="1502" spans="4:4">
      <c r="D1502" s="75"/>
    </row>
    <row r="1503" spans="4:4">
      <c r="D1503" s="75"/>
    </row>
    <row r="1504" spans="4:4">
      <c r="D1504" s="75"/>
    </row>
    <row r="1505" spans="4:4">
      <c r="D1505" s="75"/>
    </row>
    <row r="1506" spans="4:4">
      <c r="D1506" s="75"/>
    </row>
    <row r="1507" spans="4:4">
      <c r="D1507" s="75"/>
    </row>
    <row r="1508" spans="4:4">
      <c r="D1508" s="75"/>
    </row>
    <row r="1509" spans="4:4">
      <c r="D1509" s="75"/>
    </row>
    <row r="1510" spans="4:4">
      <c r="D1510" s="75"/>
    </row>
    <row r="1511" spans="4:4">
      <c r="D1511" s="75"/>
    </row>
    <row r="1512" spans="4:4">
      <c r="D1512" s="75"/>
    </row>
    <row r="1513" spans="4:4">
      <c r="D1513" s="75"/>
    </row>
    <row r="1514" spans="4:4">
      <c r="D1514" s="75"/>
    </row>
    <row r="1515" spans="4:4">
      <c r="D1515" s="75"/>
    </row>
    <row r="1516" spans="4:4">
      <c r="D1516" s="75"/>
    </row>
    <row r="1517" spans="4:4">
      <c r="D1517" s="75"/>
    </row>
    <row r="1518" spans="4:4">
      <c r="D1518" s="75"/>
    </row>
    <row r="1519" spans="4:4">
      <c r="D1519" s="75"/>
    </row>
    <row r="1520" spans="4:4">
      <c r="D1520" s="75"/>
    </row>
    <row r="1521" spans="4:4">
      <c r="D1521" s="75"/>
    </row>
    <row r="1522" spans="4:4">
      <c r="D1522" s="75"/>
    </row>
    <row r="1523" spans="4:4">
      <c r="D1523" s="75"/>
    </row>
    <row r="1524" spans="4:4">
      <c r="D1524" s="75"/>
    </row>
    <row r="1525" spans="4:4">
      <c r="D1525" s="75"/>
    </row>
    <row r="1526" spans="4:4">
      <c r="D1526" s="75"/>
    </row>
    <row r="1527" spans="4:4">
      <c r="D1527" s="75"/>
    </row>
    <row r="1528" spans="4:4">
      <c r="D1528" s="75"/>
    </row>
    <row r="1529" spans="4:4">
      <c r="D1529" s="75"/>
    </row>
    <row r="1530" spans="4:4">
      <c r="D1530" s="75"/>
    </row>
    <row r="1531" spans="4:4">
      <c r="D1531" s="75"/>
    </row>
    <row r="1532" spans="4:4">
      <c r="D1532" s="75"/>
    </row>
    <row r="1533" spans="4:4">
      <c r="D1533" s="75"/>
    </row>
    <row r="1534" spans="4:4">
      <c r="D1534" s="75"/>
    </row>
    <row r="1535" spans="4:4">
      <c r="D1535" s="75"/>
    </row>
    <row r="1536" spans="4:4">
      <c r="D1536" s="75"/>
    </row>
    <row r="1537" spans="4:4">
      <c r="D1537" s="75"/>
    </row>
    <row r="1538" spans="4:4">
      <c r="D1538" s="75"/>
    </row>
    <row r="1539" spans="4:4">
      <c r="D1539" s="75"/>
    </row>
    <row r="1540" spans="4:4">
      <c r="D1540" s="75"/>
    </row>
    <row r="1541" spans="4:4">
      <c r="D1541" s="75"/>
    </row>
    <row r="1542" spans="4:4">
      <c r="D1542" s="75"/>
    </row>
    <row r="1543" spans="4:4">
      <c r="D1543" s="75"/>
    </row>
    <row r="1544" spans="4:4">
      <c r="D1544" s="75"/>
    </row>
    <row r="1545" spans="4:4">
      <c r="D1545" s="75"/>
    </row>
    <row r="1546" spans="4:4">
      <c r="D1546" s="75"/>
    </row>
    <row r="1547" spans="4:4">
      <c r="D1547" s="75"/>
    </row>
    <row r="1548" spans="4:4">
      <c r="D1548" s="75"/>
    </row>
    <row r="1549" spans="4:4">
      <c r="D1549" s="75"/>
    </row>
    <row r="1550" spans="4:4">
      <c r="D1550" s="75"/>
    </row>
    <row r="1551" spans="4:4">
      <c r="D1551" s="75"/>
    </row>
    <row r="1552" spans="4:4">
      <c r="D1552" s="75"/>
    </row>
    <row r="1553" spans="4:4">
      <c r="D1553" s="75"/>
    </row>
    <row r="1554" spans="4:4">
      <c r="D1554" s="75"/>
    </row>
    <row r="1555" spans="4:4">
      <c r="D1555" s="75"/>
    </row>
    <row r="1556" spans="4:4">
      <c r="D1556" s="75"/>
    </row>
    <row r="1557" spans="4:4">
      <c r="D1557" s="75"/>
    </row>
    <row r="1558" spans="4:4">
      <c r="D1558" s="75"/>
    </row>
    <row r="1559" spans="4:4">
      <c r="D1559" s="75"/>
    </row>
    <row r="1560" spans="4:4">
      <c r="D1560" s="75"/>
    </row>
    <row r="1561" spans="4:4">
      <c r="D1561" s="75"/>
    </row>
    <row r="1562" spans="4:4">
      <c r="D1562" s="75"/>
    </row>
    <row r="1563" spans="4:4">
      <c r="D1563" s="75"/>
    </row>
    <row r="1564" spans="4:4">
      <c r="D1564" s="75"/>
    </row>
    <row r="1565" spans="4:4">
      <c r="D1565" s="75"/>
    </row>
    <row r="1566" spans="4:4">
      <c r="D1566" s="75"/>
    </row>
    <row r="1567" spans="4:4">
      <c r="D1567" s="75"/>
    </row>
    <row r="1568" spans="4:4">
      <c r="D1568" s="75"/>
    </row>
    <row r="1569" spans="4:4">
      <c r="D1569" s="75"/>
    </row>
    <row r="1570" spans="4:4">
      <c r="D1570" s="75"/>
    </row>
    <row r="1571" spans="4:4">
      <c r="D1571" s="75"/>
    </row>
    <row r="1572" spans="4:4">
      <c r="D1572" s="75"/>
    </row>
    <row r="1573" spans="4:4">
      <c r="D1573" s="75"/>
    </row>
    <row r="1574" spans="4:4">
      <c r="D1574" s="75"/>
    </row>
    <row r="1575" spans="4:4">
      <c r="D1575" s="75"/>
    </row>
    <row r="1576" spans="4:4">
      <c r="D1576" s="75"/>
    </row>
    <row r="1577" spans="4:4">
      <c r="D1577" s="75"/>
    </row>
    <row r="1578" spans="4:4">
      <c r="D1578" s="75"/>
    </row>
    <row r="1579" spans="4:4">
      <c r="D1579" s="75"/>
    </row>
    <row r="1580" spans="4:4">
      <c r="D1580" s="75"/>
    </row>
    <row r="1581" spans="4:4">
      <c r="D1581" s="75"/>
    </row>
    <row r="1582" spans="4:4">
      <c r="D1582" s="75"/>
    </row>
    <row r="1583" spans="4:4">
      <c r="D1583" s="75"/>
    </row>
    <row r="1584" spans="4:4">
      <c r="D1584" s="75"/>
    </row>
    <row r="1585" spans="4:4">
      <c r="D1585" s="75"/>
    </row>
    <row r="1586" spans="4:4">
      <c r="D1586" s="75"/>
    </row>
    <row r="1587" spans="4:4">
      <c r="D1587" s="75"/>
    </row>
    <row r="1588" spans="4:4">
      <c r="D1588" s="75"/>
    </row>
    <row r="1589" spans="4:4">
      <c r="D1589" s="75"/>
    </row>
    <row r="1590" spans="4:4">
      <c r="D1590" s="75"/>
    </row>
    <row r="1591" spans="4:4">
      <c r="D1591" s="75"/>
    </row>
    <row r="1592" spans="4:4">
      <c r="D1592" s="75"/>
    </row>
    <row r="1593" spans="4:4">
      <c r="D1593" s="75"/>
    </row>
    <row r="1594" spans="4:4">
      <c r="D1594" s="75"/>
    </row>
    <row r="1595" spans="4:4">
      <c r="D1595" s="75"/>
    </row>
    <row r="1596" spans="4:4">
      <c r="D1596" s="75"/>
    </row>
    <row r="1597" spans="4:4">
      <c r="D1597" s="75"/>
    </row>
    <row r="1598" spans="4:4">
      <c r="D1598" s="75"/>
    </row>
    <row r="1599" spans="4:4">
      <c r="D1599" s="75"/>
    </row>
    <row r="1600" spans="4:4">
      <c r="D1600" s="75"/>
    </row>
    <row r="1601" spans="4:4">
      <c r="D1601" s="75"/>
    </row>
    <row r="1602" spans="4:4">
      <c r="D1602" s="75"/>
    </row>
    <row r="1603" spans="4:4">
      <c r="D1603" s="75"/>
    </row>
    <row r="1604" spans="4:4">
      <c r="D1604" s="75"/>
    </row>
    <row r="1605" spans="4:4">
      <c r="D1605" s="75"/>
    </row>
    <row r="1606" spans="4:4">
      <c r="D1606" s="75"/>
    </row>
    <row r="1607" spans="4:4">
      <c r="D1607" s="75"/>
    </row>
    <row r="1608" spans="4:4">
      <c r="D1608" s="75"/>
    </row>
    <row r="1609" spans="4:4">
      <c r="D1609" s="75"/>
    </row>
    <row r="1610" spans="4:4">
      <c r="D1610" s="75"/>
    </row>
    <row r="1611" spans="4:4">
      <c r="D1611" s="75"/>
    </row>
    <row r="1612" spans="4:4">
      <c r="D1612" s="75"/>
    </row>
    <row r="1613" spans="4:4">
      <c r="D1613" s="75"/>
    </row>
    <row r="1614" spans="4:4">
      <c r="D1614" s="75"/>
    </row>
    <row r="1615" spans="4:4">
      <c r="D1615" s="75"/>
    </row>
    <row r="1616" spans="4:4">
      <c r="D1616" s="75"/>
    </row>
    <row r="1617" spans="4:4">
      <c r="D1617" s="75"/>
    </row>
    <row r="1618" spans="4:4">
      <c r="D1618" s="75"/>
    </row>
    <row r="1619" spans="4:4">
      <c r="D1619" s="75"/>
    </row>
    <row r="1620" spans="4:4">
      <c r="D1620" s="75"/>
    </row>
    <row r="1621" spans="4:4">
      <c r="D1621" s="75"/>
    </row>
    <row r="1622" spans="4:4">
      <c r="D1622" s="75"/>
    </row>
    <row r="1623" spans="4:4">
      <c r="D1623" s="75"/>
    </row>
    <row r="1624" spans="4:4">
      <c r="D1624" s="75"/>
    </row>
    <row r="1625" spans="4:4">
      <c r="D1625" s="75"/>
    </row>
    <row r="1626" spans="4:4">
      <c r="D1626" s="75"/>
    </row>
    <row r="1627" spans="4:4">
      <c r="D1627" s="75"/>
    </row>
    <row r="1628" spans="4:4">
      <c r="D1628" s="75"/>
    </row>
    <row r="1629" spans="4:4">
      <c r="D1629" s="75"/>
    </row>
    <row r="1630" spans="4:4">
      <c r="D1630" s="75"/>
    </row>
    <row r="1631" spans="4:4">
      <c r="D1631" s="75"/>
    </row>
    <row r="1632" spans="4:4">
      <c r="D1632" s="75"/>
    </row>
    <row r="1633" spans="4:4">
      <c r="D1633" s="75"/>
    </row>
    <row r="1634" spans="4:4">
      <c r="D1634" s="75"/>
    </row>
    <row r="1635" spans="4:4">
      <c r="D1635" s="75"/>
    </row>
    <row r="1636" spans="4:4">
      <c r="D1636" s="75"/>
    </row>
    <row r="1637" spans="4:4">
      <c r="D1637" s="75"/>
    </row>
    <row r="1638" spans="4:4">
      <c r="D1638" s="75"/>
    </row>
    <row r="1639" spans="4:4">
      <c r="D1639" s="75"/>
    </row>
    <row r="1640" spans="4:4">
      <c r="D1640" s="75"/>
    </row>
    <row r="1641" spans="4:4">
      <c r="D1641" s="75"/>
    </row>
    <row r="1642" spans="4:4">
      <c r="D1642" s="75"/>
    </row>
    <row r="1643" spans="4:4">
      <c r="D1643" s="75"/>
    </row>
    <row r="1644" spans="4:4">
      <c r="D1644" s="75"/>
    </row>
    <row r="1645" spans="4:4">
      <c r="D1645" s="75"/>
    </row>
    <row r="1646" spans="4:4">
      <c r="D1646" s="75"/>
    </row>
    <row r="1647" spans="4:4">
      <c r="D1647" s="75"/>
    </row>
    <row r="1648" spans="4:4">
      <c r="D1648" s="75"/>
    </row>
    <row r="1649" spans="4:4">
      <c r="D1649" s="75"/>
    </row>
    <row r="1650" spans="4:4">
      <c r="D1650" s="75"/>
    </row>
    <row r="1651" spans="4:4">
      <c r="D1651" s="75"/>
    </row>
    <row r="1652" spans="4:4">
      <c r="D1652" s="75"/>
    </row>
    <row r="1653" spans="4:4">
      <c r="D1653" s="75"/>
    </row>
    <row r="1654" spans="4:4">
      <c r="D1654" s="75"/>
    </row>
    <row r="1655" spans="4:4">
      <c r="D1655" s="75"/>
    </row>
    <row r="1656" spans="4:4">
      <c r="D1656" s="75"/>
    </row>
    <row r="1657" spans="4:4">
      <c r="D1657" s="75"/>
    </row>
    <row r="1658" spans="4:4">
      <c r="D1658" s="75"/>
    </row>
    <row r="1659" spans="4:4">
      <c r="D1659" s="75"/>
    </row>
    <row r="1660" spans="4:4">
      <c r="D1660" s="75"/>
    </row>
    <row r="1661" spans="4:4">
      <c r="D1661" s="75"/>
    </row>
    <row r="1662" spans="4:4">
      <c r="D1662" s="75"/>
    </row>
    <row r="1663" spans="4:4">
      <c r="D1663" s="75"/>
    </row>
    <row r="1664" spans="4:4">
      <c r="D1664" s="75"/>
    </row>
    <row r="1665" spans="4:4">
      <c r="D1665" s="75"/>
    </row>
    <row r="1666" spans="4:4">
      <c r="D1666" s="75"/>
    </row>
    <row r="1667" spans="4:4">
      <c r="D1667" s="75"/>
    </row>
    <row r="1668" spans="4:4">
      <c r="D1668" s="75"/>
    </row>
    <row r="1669" spans="4:4">
      <c r="D1669" s="75"/>
    </row>
    <row r="1670" spans="4:4">
      <c r="D1670" s="75"/>
    </row>
    <row r="1671" spans="4:4">
      <c r="D1671" s="75"/>
    </row>
    <row r="1672" spans="4:4">
      <c r="D1672" s="75"/>
    </row>
    <row r="1673" spans="4:4">
      <c r="D1673" s="75"/>
    </row>
    <row r="1674" spans="4:4">
      <c r="D1674" s="75"/>
    </row>
    <row r="1675" spans="4:4">
      <c r="D1675" s="75"/>
    </row>
    <row r="1676" spans="4:4">
      <c r="D1676" s="75"/>
    </row>
    <row r="1677" spans="4:4">
      <c r="D1677" s="75"/>
    </row>
    <row r="1678" spans="4:4">
      <c r="D1678" s="75"/>
    </row>
    <row r="1679" spans="4:4">
      <c r="D1679" s="75"/>
    </row>
    <row r="1680" spans="4:4">
      <c r="D1680" s="75"/>
    </row>
    <row r="1681" spans="4:4">
      <c r="D1681" s="75"/>
    </row>
    <row r="1682" spans="4:4">
      <c r="D1682" s="75"/>
    </row>
    <row r="1683" spans="4:4">
      <c r="D1683" s="75"/>
    </row>
    <row r="1684" spans="4:4">
      <c r="D1684" s="75"/>
    </row>
    <row r="1685" spans="4:4">
      <c r="D1685" s="75"/>
    </row>
    <row r="1686" spans="4:4">
      <c r="D1686" s="75"/>
    </row>
    <row r="1687" spans="4:4">
      <c r="D1687" s="75"/>
    </row>
    <row r="1688" spans="4:4">
      <c r="D1688" s="75"/>
    </row>
    <row r="1689" spans="4:4">
      <c r="D1689" s="75"/>
    </row>
    <row r="1690" spans="4:4">
      <c r="D1690" s="75"/>
    </row>
    <row r="1691" spans="4:4">
      <c r="D1691" s="75"/>
    </row>
    <row r="1692" spans="4:4">
      <c r="D1692" s="75"/>
    </row>
    <row r="1693" spans="4:4">
      <c r="D1693" s="75"/>
    </row>
    <row r="1694" spans="4:4">
      <c r="D1694" s="75"/>
    </row>
    <row r="1695" spans="4:4">
      <c r="D1695" s="75"/>
    </row>
    <row r="1696" spans="4:4">
      <c r="D1696" s="75"/>
    </row>
    <row r="1697" spans="4:4">
      <c r="D1697" s="75"/>
    </row>
    <row r="1698" spans="4:4">
      <c r="D1698" s="75"/>
    </row>
    <row r="1699" spans="4:4">
      <c r="D1699" s="75"/>
    </row>
    <row r="1700" spans="4:4">
      <c r="D1700" s="75"/>
    </row>
    <row r="1701" spans="4:4">
      <c r="D1701" s="75"/>
    </row>
    <row r="1702" spans="4:4">
      <c r="D1702" s="75"/>
    </row>
    <row r="1703" spans="4:4">
      <c r="D1703" s="75"/>
    </row>
    <row r="1704" spans="4:4">
      <c r="D1704" s="75"/>
    </row>
    <row r="1705" spans="4:4">
      <c r="D1705" s="75"/>
    </row>
    <row r="1706" spans="4:4">
      <c r="D1706" s="75"/>
    </row>
    <row r="1707" spans="4:4">
      <c r="D1707" s="75"/>
    </row>
    <row r="1708" spans="4:4">
      <c r="D1708" s="75"/>
    </row>
    <row r="1709" spans="4:4">
      <c r="D1709" s="75"/>
    </row>
    <row r="1710" spans="4:4">
      <c r="D1710" s="75"/>
    </row>
    <row r="1711" spans="4:4">
      <c r="D1711" s="75"/>
    </row>
    <row r="1712" spans="4:4">
      <c r="D1712" s="75"/>
    </row>
    <row r="1713" spans="4:4">
      <c r="D1713" s="75"/>
    </row>
    <row r="1714" spans="4:4">
      <c r="D1714" s="75"/>
    </row>
    <row r="1715" spans="4:4">
      <c r="D1715" s="75"/>
    </row>
    <row r="1716" spans="4:4">
      <c r="D1716" s="75"/>
    </row>
    <row r="1717" spans="4:4">
      <c r="D1717" s="75"/>
    </row>
    <row r="1718" spans="4:4">
      <c r="D1718" s="75"/>
    </row>
    <row r="1719" spans="4:4">
      <c r="D1719" s="75"/>
    </row>
    <row r="1720" spans="4:4">
      <c r="D1720" s="75"/>
    </row>
    <row r="1721" spans="4:4">
      <c r="D1721" s="75"/>
    </row>
    <row r="1722" spans="4:4">
      <c r="D1722" s="75"/>
    </row>
    <row r="1723" spans="4:4">
      <c r="D1723" s="75"/>
    </row>
    <row r="1724" spans="4:4">
      <c r="D1724" s="75"/>
    </row>
    <row r="1725" spans="4:4">
      <c r="D1725" s="75"/>
    </row>
    <row r="1726" spans="4:4">
      <c r="D1726" s="75"/>
    </row>
    <row r="1727" spans="4:4">
      <c r="D1727" s="75"/>
    </row>
    <row r="1728" spans="4:4">
      <c r="D1728" s="75"/>
    </row>
    <row r="1729" spans="4:4">
      <c r="D1729" s="75"/>
    </row>
    <row r="1730" spans="4:4">
      <c r="D1730" s="75"/>
    </row>
    <row r="1731" spans="4:4">
      <c r="D1731" s="75"/>
    </row>
    <row r="1732" spans="4:4">
      <c r="D1732" s="75"/>
    </row>
    <row r="1733" spans="4:4">
      <c r="D1733" s="75"/>
    </row>
    <row r="1734" spans="4:4">
      <c r="D1734" s="75"/>
    </row>
    <row r="1735" spans="4:4">
      <c r="D1735" s="75"/>
    </row>
    <row r="1736" spans="4:4">
      <c r="D1736" s="75"/>
    </row>
    <row r="1737" spans="4:4">
      <c r="D1737" s="75"/>
    </row>
    <row r="1738" spans="4:4">
      <c r="D1738" s="75"/>
    </row>
    <row r="1739" spans="4:4">
      <c r="D1739" s="75"/>
    </row>
    <row r="1740" spans="4:4">
      <c r="D1740" s="75"/>
    </row>
    <row r="1741" spans="4:4">
      <c r="D1741" s="75"/>
    </row>
    <row r="1742" spans="4:4">
      <c r="D1742" s="75"/>
    </row>
    <row r="1743" spans="4:4">
      <c r="D1743" s="75"/>
    </row>
    <row r="1744" spans="4:4">
      <c r="D1744" s="75"/>
    </row>
    <row r="1745" spans="4:4">
      <c r="D1745" s="75"/>
    </row>
    <row r="1746" spans="4:4">
      <c r="D1746" s="75"/>
    </row>
    <row r="1747" spans="4:4">
      <c r="D1747" s="75"/>
    </row>
    <row r="1748" spans="4:4">
      <c r="D1748" s="75"/>
    </row>
    <row r="1749" spans="4:4">
      <c r="D1749" s="75"/>
    </row>
    <row r="1750" spans="4:4">
      <c r="D1750" s="75"/>
    </row>
    <row r="1751" spans="4:4">
      <c r="D1751" s="75"/>
    </row>
    <row r="1752" spans="4:4">
      <c r="D1752" s="75"/>
    </row>
    <row r="1753" spans="4:4">
      <c r="D1753" s="75"/>
    </row>
    <row r="1754" spans="4:4">
      <c r="D1754" s="75"/>
    </row>
    <row r="1755" spans="4:4">
      <c r="D1755" s="75"/>
    </row>
    <row r="1756" spans="4:4">
      <c r="D1756" s="75"/>
    </row>
    <row r="1757" spans="4:4">
      <c r="D1757" s="75"/>
    </row>
    <row r="1758" spans="4:4">
      <c r="D1758" s="75"/>
    </row>
    <row r="1759" spans="4:4">
      <c r="D1759" s="75"/>
    </row>
    <row r="1760" spans="4:4">
      <c r="D1760" s="75"/>
    </row>
    <row r="1761" spans="4:4">
      <c r="D1761" s="75"/>
    </row>
    <row r="1762" spans="4:4">
      <c r="D1762" s="75"/>
    </row>
    <row r="1763" spans="4:4">
      <c r="D1763" s="75"/>
    </row>
    <row r="1764" spans="4:4">
      <c r="D1764" s="75"/>
    </row>
    <row r="1765" spans="4:4">
      <c r="D1765" s="75"/>
    </row>
    <row r="1766" spans="4:4">
      <c r="D1766" s="75"/>
    </row>
    <row r="1767" spans="4:4">
      <c r="D1767" s="75"/>
    </row>
    <row r="1768" spans="4:4">
      <c r="D1768" s="75"/>
    </row>
    <row r="1769" spans="4:4">
      <c r="D1769" s="75"/>
    </row>
    <row r="1770" spans="4:4">
      <c r="D1770" s="75"/>
    </row>
    <row r="1771" spans="4:4">
      <c r="D1771" s="75"/>
    </row>
    <row r="1772" spans="4:4">
      <c r="D1772" s="75"/>
    </row>
    <row r="1773" spans="4:4">
      <c r="D1773" s="75"/>
    </row>
    <row r="1774" spans="4:4">
      <c r="D1774" s="75"/>
    </row>
    <row r="1775" spans="4:4">
      <c r="D1775" s="75"/>
    </row>
    <row r="1776" spans="4:4">
      <c r="D1776" s="75"/>
    </row>
    <row r="1777" spans="4:4">
      <c r="D1777" s="75"/>
    </row>
    <row r="1778" spans="4:4">
      <c r="D1778" s="75"/>
    </row>
    <row r="1779" spans="4:4">
      <c r="D1779" s="75"/>
    </row>
    <row r="1780" spans="4:4">
      <c r="D1780" s="75"/>
    </row>
    <row r="1781" spans="4:4">
      <c r="D1781" s="75"/>
    </row>
    <row r="1782" spans="4:4">
      <c r="D1782" s="75"/>
    </row>
    <row r="1783" spans="4:4">
      <c r="D1783" s="75"/>
    </row>
    <row r="1784" spans="4:4">
      <c r="D1784" s="75"/>
    </row>
    <row r="1785" spans="4:4">
      <c r="D1785" s="75"/>
    </row>
    <row r="1786" spans="4:4">
      <c r="D1786" s="75"/>
    </row>
    <row r="1787" spans="4:4">
      <c r="D1787" s="75"/>
    </row>
    <row r="1788" spans="4:4">
      <c r="D1788" s="75"/>
    </row>
    <row r="1789" spans="4:4">
      <c r="D1789" s="75"/>
    </row>
    <row r="1790" spans="4:4">
      <c r="D1790" s="75"/>
    </row>
    <row r="1791" spans="4:4">
      <c r="D1791" s="75"/>
    </row>
    <row r="1792" spans="4:4">
      <c r="D1792" s="75"/>
    </row>
    <row r="1793" spans="4:4">
      <c r="D1793" s="75"/>
    </row>
    <row r="1794" spans="4:4">
      <c r="D1794" s="75"/>
    </row>
    <row r="1795" spans="4:4">
      <c r="D1795" s="75"/>
    </row>
    <row r="1796" spans="4:4">
      <c r="D1796" s="75"/>
    </row>
    <row r="1797" spans="4:4">
      <c r="D1797" s="75"/>
    </row>
    <row r="1798" spans="4:4">
      <c r="D1798" s="75"/>
    </row>
    <row r="1799" spans="4:4">
      <c r="D1799" s="75"/>
    </row>
    <row r="1800" spans="4:4">
      <c r="D1800" s="75"/>
    </row>
    <row r="1801" spans="4:4">
      <c r="D1801" s="75"/>
    </row>
    <row r="1802" spans="4:4">
      <c r="D1802" s="75"/>
    </row>
    <row r="1803" spans="4:4">
      <c r="D1803" s="75"/>
    </row>
    <row r="1804" spans="4:4">
      <c r="D1804" s="75"/>
    </row>
    <row r="1805" spans="4:4">
      <c r="D1805" s="75"/>
    </row>
    <row r="1806" spans="4:4">
      <c r="D1806" s="75"/>
    </row>
    <row r="1807" spans="4:4">
      <c r="D1807" s="75"/>
    </row>
    <row r="1808" spans="4:4">
      <c r="D1808" s="75"/>
    </row>
    <row r="1809" spans="4:4">
      <c r="D1809" s="75"/>
    </row>
    <row r="1810" spans="4:4">
      <c r="D1810" s="75"/>
    </row>
    <row r="1811" spans="4:4">
      <c r="D1811" s="75"/>
    </row>
    <row r="1812" spans="4:4">
      <c r="D1812" s="75"/>
    </row>
    <row r="1813" spans="4:4">
      <c r="D1813" s="75"/>
    </row>
    <row r="1814" spans="4:4">
      <c r="D1814" s="75"/>
    </row>
    <row r="1815" spans="4:4">
      <c r="D1815" s="75"/>
    </row>
    <row r="1816" spans="4:4">
      <c r="D1816" s="75"/>
    </row>
    <row r="1817" spans="4:4">
      <c r="D1817" s="75"/>
    </row>
    <row r="1818" spans="4:4">
      <c r="D1818" s="75"/>
    </row>
    <row r="1819" spans="4:4">
      <c r="D1819" s="75"/>
    </row>
    <row r="1820" spans="4:4">
      <c r="D1820" s="75"/>
    </row>
    <row r="1821" spans="4:4">
      <c r="D1821" s="75"/>
    </row>
    <row r="1822" spans="4:4">
      <c r="D1822" s="75"/>
    </row>
    <row r="1823" spans="4:4">
      <c r="D1823" s="75"/>
    </row>
    <row r="1824" spans="4:4">
      <c r="D1824" s="75"/>
    </row>
    <row r="1825" spans="4:4">
      <c r="D1825" s="75"/>
    </row>
    <row r="1826" spans="4:4">
      <c r="D1826" s="75"/>
    </row>
    <row r="1827" spans="4:4">
      <c r="D1827" s="75"/>
    </row>
    <row r="1828" spans="4:4">
      <c r="D1828" s="75"/>
    </row>
    <row r="1829" spans="4:4">
      <c r="D1829" s="75"/>
    </row>
    <row r="1830" spans="4:4">
      <c r="D1830" s="75"/>
    </row>
    <row r="1831" spans="4:4">
      <c r="D1831" s="75"/>
    </row>
    <row r="1832" spans="4:4">
      <c r="D1832" s="75"/>
    </row>
    <row r="1833" spans="4:4">
      <c r="D1833" s="75"/>
    </row>
    <row r="1834" spans="4:4">
      <c r="D1834" s="75"/>
    </row>
    <row r="1835" spans="4:4">
      <c r="D1835" s="75"/>
    </row>
    <row r="1836" spans="4:4">
      <c r="D1836" s="75"/>
    </row>
    <row r="1837" spans="4:4">
      <c r="D1837" s="75"/>
    </row>
    <row r="1838" spans="4:4">
      <c r="D1838" s="75"/>
    </row>
    <row r="1839" spans="4:4">
      <c r="D1839" s="75"/>
    </row>
    <row r="1840" spans="4:4">
      <c r="D1840" s="75"/>
    </row>
    <row r="1841" spans="4:4">
      <c r="D1841" s="75"/>
    </row>
    <row r="1842" spans="4:4">
      <c r="D1842" s="75"/>
    </row>
    <row r="1843" spans="4:4">
      <c r="D1843" s="75"/>
    </row>
    <row r="1844" spans="4:4">
      <c r="D1844" s="75"/>
    </row>
    <row r="1845" spans="4:4">
      <c r="D1845" s="75"/>
    </row>
    <row r="1846" spans="4:4">
      <c r="D1846" s="75"/>
    </row>
    <row r="1847" spans="4:4">
      <c r="D1847" s="75"/>
    </row>
    <row r="1848" spans="4:4">
      <c r="D1848" s="75"/>
    </row>
    <row r="1849" spans="4:4">
      <c r="D1849" s="75"/>
    </row>
    <row r="1850" spans="4:4">
      <c r="D1850" s="75"/>
    </row>
    <row r="1851" spans="4:4">
      <c r="D1851" s="75"/>
    </row>
    <row r="1852" spans="4:4">
      <c r="D1852" s="75"/>
    </row>
    <row r="1853" spans="4:4">
      <c r="D1853" s="75"/>
    </row>
    <row r="1854" spans="4:4">
      <c r="D1854" s="75"/>
    </row>
    <row r="1855" spans="4:4">
      <c r="D1855" s="75"/>
    </row>
    <row r="1856" spans="4:4">
      <c r="D1856" s="75"/>
    </row>
    <row r="1857" spans="4:4">
      <c r="D1857" s="75"/>
    </row>
    <row r="1858" spans="4:4">
      <c r="D1858" s="75"/>
    </row>
    <row r="1859" spans="4:4">
      <c r="D1859" s="75"/>
    </row>
    <row r="1860" spans="4:4">
      <c r="D1860" s="75"/>
    </row>
    <row r="1861" spans="4:4">
      <c r="D1861" s="75"/>
    </row>
    <row r="1862" spans="4:4">
      <c r="D1862" s="75"/>
    </row>
    <row r="1863" spans="4:4">
      <c r="D1863" s="75"/>
    </row>
    <row r="1864" spans="4:4">
      <c r="D1864" s="75"/>
    </row>
    <row r="1865" spans="4:4">
      <c r="D1865" s="75"/>
    </row>
    <row r="1866" spans="4:4">
      <c r="D1866" s="75"/>
    </row>
    <row r="1867" spans="4:4">
      <c r="D1867" s="75"/>
    </row>
    <row r="1868" spans="4:4">
      <c r="D1868" s="75"/>
    </row>
    <row r="1869" spans="4:4">
      <c r="D1869" s="75"/>
    </row>
    <row r="1870" spans="4:4">
      <c r="D1870" s="75"/>
    </row>
    <row r="1871" spans="4:4">
      <c r="D1871" s="75"/>
    </row>
    <row r="1872" spans="4:4">
      <c r="D1872" s="75"/>
    </row>
    <row r="1873" spans="4:4">
      <c r="D1873" s="75"/>
    </row>
    <row r="1874" spans="4:4">
      <c r="D1874" s="75"/>
    </row>
    <row r="1875" spans="4:4">
      <c r="D1875" s="75"/>
    </row>
    <row r="1876" spans="4:4">
      <c r="D1876" s="75"/>
    </row>
    <row r="1877" spans="4:4">
      <c r="D1877" s="75"/>
    </row>
    <row r="1878" spans="4:4">
      <c r="D1878" s="75"/>
    </row>
    <row r="1879" spans="4:4">
      <c r="D1879" s="75"/>
    </row>
    <row r="1880" spans="4:4">
      <c r="D1880" s="75"/>
    </row>
    <row r="1881" spans="4:4">
      <c r="D1881" s="75"/>
    </row>
    <row r="1882" spans="4:4">
      <c r="D1882" s="75"/>
    </row>
    <row r="1883" spans="4:4">
      <c r="D1883" s="75"/>
    </row>
    <row r="1884" spans="4:4">
      <c r="D1884" s="75"/>
    </row>
    <row r="1885" spans="4:4">
      <c r="D1885" s="75"/>
    </row>
    <row r="1886" spans="4:4">
      <c r="D1886" s="75"/>
    </row>
    <row r="1887" spans="4:4">
      <c r="D1887" s="75"/>
    </row>
    <row r="1888" spans="4:4">
      <c r="D1888" s="75"/>
    </row>
    <row r="1889" spans="4:4">
      <c r="D1889" s="75"/>
    </row>
    <row r="1890" spans="4:4">
      <c r="D1890" s="75"/>
    </row>
    <row r="1891" spans="4:4">
      <c r="D1891" s="75"/>
    </row>
    <row r="1892" spans="4:4">
      <c r="D1892" s="75"/>
    </row>
    <row r="1893" spans="4:4">
      <c r="D1893" s="75"/>
    </row>
    <row r="1894" spans="4:4">
      <c r="D1894" s="75"/>
    </row>
    <row r="1895" spans="4:4">
      <c r="D1895" s="75"/>
    </row>
    <row r="1896" spans="4:4">
      <c r="D1896" s="75"/>
    </row>
    <row r="1897" spans="4:4">
      <c r="D1897" s="75"/>
    </row>
    <row r="1898" spans="4:4">
      <c r="D1898" s="75"/>
    </row>
    <row r="1899" spans="4:4">
      <c r="D1899" s="75"/>
    </row>
    <row r="1900" spans="4:4">
      <c r="D1900" s="75"/>
    </row>
    <row r="1901" spans="4:4">
      <c r="D1901" s="75"/>
    </row>
    <row r="1902" spans="4:4">
      <c r="D1902" s="75"/>
    </row>
    <row r="1903" spans="4:4">
      <c r="D1903" s="75"/>
    </row>
    <row r="1904" spans="4:4">
      <c r="D1904" s="75"/>
    </row>
    <row r="1905" spans="4:4">
      <c r="D1905" s="75"/>
    </row>
    <row r="1906" spans="4:4">
      <c r="D1906" s="75"/>
    </row>
    <row r="1907" spans="4:4">
      <c r="D1907" s="75"/>
    </row>
    <row r="1908" spans="4:4">
      <c r="D1908" s="75"/>
    </row>
    <row r="1909" spans="4:4">
      <c r="D1909" s="75"/>
    </row>
    <row r="1910" spans="4:4">
      <c r="D1910" s="75"/>
    </row>
    <row r="1911" spans="4:4">
      <c r="D1911" s="75"/>
    </row>
    <row r="1912" spans="4:4">
      <c r="D1912" s="75"/>
    </row>
    <row r="1913" spans="4:4">
      <c r="D1913" s="75"/>
    </row>
    <row r="1914" spans="4:4">
      <c r="D1914" s="75"/>
    </row>
    <row r="1915" spans="4:4">
      <c r="D1915" s="75"/>
    </row>
    <row r="1916" spans="4:4">
      <c r="D1916" s="75"/>
    </row>
    <row r="1917" spans="4:4">
      <c r="D1917" s="75"/>
    </row>
    <row r="1918" spans="4:4">
      <c r="D1918" s="75"/>
    </row>
    <row r="1919" spans="4:4">
      <c r="D1919" s="75"/>
    </row>
    <row r="1920" spans="4:4">
      <c r="D1920" s="75"/>
    </row>
    <row r="1921" spans="4:4">
      <c r="D1921" s="75"/>
    </row>
    <row r="1922" spans="4:4">
      <c r="D1922" s="75"/>
    </row>
    <row r="1923" spans="4:4">
      <c r="D1923" s="75"/>
    </row>
    <row r="1924" spans="4:4">
      <c r="D1924" s="75"/>
    </row>
    <row r="1925" spans="4:4">
      <c r="D1925" s="75"/>
    </row>
    <row r="1926" spans="4:4">
      <c r="D1926" s="75"/>
    </row>
    <row r="1927" spans="4:4">
      <c r="D1927" s="75"/>
    </row>
    <row r="1928" spans="4:4">
      <c r="D1928" s="75"/>
    </row>
    <row r="1929" spans="4:4">
      <c r="D1929" s="75"/>
    </row>
    <row r="1930" spans="4:4">
      <c r="D1930" s="75"/>
    </row>
    <row r="1931" spans="4:4">
      <c r="D1931" s="75"/>
    </row>
    <row r="1932" spans="4:4">
      <c r="D1932" s="75"/>
    </row>
    <row r="1933" spans="4:4">
      <c r="D1933" s="75"/>
    </row>
    <row r="1934" spans="4:4">
      <c r="D1934" s="75"/>
    </row>
    <row r="1935" spans="4:4">
      <c r="D1935" s="75"/>
    </row>
    <row r="1936" spans="4:4">
      <c r="D1936" s="75"/>
    </row>
    <row r="1937" spans="4:4">
      <c r="D1937" s="75"/>
    </row>
    <row r="1938" spans="4:4">
      <c r="D1938" s="75"/>
    </row>
    <row r="1939" spans="4:4">
      <c r="D1939" s="75"/>
    </row>
    <row r="1940" spans="4:4">
      <c r="D1940" s="75"/>
    </row>
    <row r="1941" spans="4:4">
      <c r="D1941" s="75"/>
    </row>
    <row r="1942" spans="4:4">
      <c r="D1942" s="75"/>
    </row>
    <row r="1943" spans="4:4">
      <c r="D1943" s="75"/>
    </row>
    <row r="1944" spans="4:4">
      <c r="D1944" s="75"/>
    </row>
    <row r="1945" spans="4:4">
      <c r="D1945" s="75"/>
    </row>
    <row r="1946" spans="4:4">
      <c r="D1946" s="75"/>
    </row>
    <row r="1947" spans="4:4">
      <c r="D1947" s="75"/>
    </row>
    <row r="1948" spans="4:4">
      <c r="D1948" s="75"/>
    </row>
    <row r="1949" spans="4:4">
      <c r="D1949" s="75"/>
    </row>
    <row r="1950" spans="4:4">
      <c r="D1950" s="75"/>
    </row>
    <row r="1951" spans="4:4">
      <c r="D1951" s="75"/>
    </row>
    <row r="1952" spans="4:4">
      <c r="D1952" s="75"/>
    </row>
    <row r="1953" spans="4:4">
      <c r="D1953" s="75"/>
    </row>
    <row r="1954" spans="4:4">
      <c r="D1954" s="75"/>
    </row>
    <row r="1955" spans="4:4">
      <c r="D1955" s="75"/>
    </row>
    <row r="1956" spans="4:4">
      <c r="D1956" s="75"/>
    </row>
    <row r="1957" spans="4:4">
      <c r="D1957" s="75"/>
    </row>
    <row r="1958" spans="4:4">
      <c r="D1958" s="75"/>
    </row>
    <row r="1959" spans="4:4">
      <c r="D1959" s="75"/>
    </row>
    <row r="1960" spans="4:4">
      <c r="D1960" s="75"/>
    </row>
    <row r="1961" spans="4:4">
      <c r="D1961" s="75"/>
    </row>
    <row r="1962" spans="4:4">
      <c r="D1962" s="75"/>
    </row>
    <row r="1963" spans="4:4">
      <c r="D1963" s="75"/>
    </row>
    <row r="1964" spans="4:4">
      <c r="D1964" s="75"/>
    </row>
    <row r="1965" spans="4:4">
      <c r="D1965" s="75"/>
    </row>
    <row r="1966" spans="4:4">
      <c r="D1966" s="75"/>
    </row>
    <row r="1967" spans="4:4">
      <c r="D1967" s="75"/>
    </row>
    <row r="1968" spans="4:4">
      <c r="D1968" s="75"/>
    </row>
    <row r="1969" spans="4:4">
      <c r="D1969" s="75"/>
    </row>
    <row r="1970" spans="4:4">
      <c r="D1970" s="75"/>
    </row>
    <row r="1971" spans="4:4">
      <c r="D1971" s="75"/>
    </row>
    <row r="1972" spans="4:4">
      <c r="D1972" s="75"/>
    </row>
    <row r="1973" spans="4:4">
      <c r="D1973" s="75"/>
    </row>
    <row r="1974" spans="4:4">
      <c r="D1974" s="75"/>
    </row>
    <row r="1975" spans="4:4">
      <c r="D1975" s="75"/>
    </row>
    <row r="1976" spans="4:4">
      <c r="D1976" s="75"/>
    </row>
    <row r="1977" spans="4:4">
      <c r="D1977" s="75"/>
    </row>
    <row r="1978" spans="4:4">
      <c r="D1978" s="75"/>
    </row>
    <row r="1979" spans="4:4">
      <c r="D1979" s="75"/>
    </row>
    <row r="1980" spans="4:4">
      <c r="D1980" s="75"/>
    </row>
    <row r="1981" spans="4:4">
      <c r="D1981" s="75"/>
    </row>
    <row r="1982" spans="4:4">
      <c r="D1982" s="75"/>
    </row>
    <row r="1983" spans="4:4">
      <c r="D1983" s="75"/>
    </row>
    <row r="1984" spans="4:4">
      <c r="D1984" s="75"/>
    </row>
    <row r="1985" spans="4:4">
      <c r="D1985" s="75"/>
    </row>
    <row r="1986" spans="4:4">
      <c r="D1986" s="75"/>
    </row>
    <row r="1987" spans="4:4">
      <c r="D1987" s="75"/>
    </row>
    <row r="1988" spans="4:4">
      <c r="D1988" s="75"/>
    </row>
    <row r="1989" spans="4:4">
      <c r="D1989" s="75"/>
    </row>
    <row r="1990" spans="4:4">
      <c r="D1990" s="75"/>
    </row>
    <row r="1991" spans="4:4">
      <c r="D1991" s="75"/>
    </row>
    <row r="1992" spans="4:4">
      <c r="D1992" s="75"/>
    </row>
    <row r="1993" spans="4:4">
      <c r="D1993" s="75"/>
    </row>
    <row r="1994" spans="4:4">
      <c r="D1994" s="75"/>
    </row>
    <row r="1995" spans="4:4">
      <c r="D1995" s="75"/>
    </row>
    <row r="1996" spans="4:4">
      <c r="D1996" s="75"/>
    </row>
    <row r="1997" spans="4:4">
      <c r="D1997" s="75"/>
    </row>
    <row r="1998" spans="4:4">
      <c r="D1998" s="75"/>
    </row>
    <row r="1999" spans="4:4">
      <c r="D1999" s="75"/>
    </row>
    <row r="2000" spans="4:4">
      <c r="D2000" s="75"/>
    </row>
    <row r="2001" spans="4:4">
      <c r="D2001" s="75"/>
    </row>
    <row r="2002" spans="4:4">
      <c r="D2002" s="75"/>
    </row>
    <row r="2003" spans="4:4">
      <c r="D2003" s="75"/>
    </row>
    <row r="2004" spans="4:4">
      <c r="D2004" s="75"/>
    </row>
    <row r="2005" spans="4:4">
      <c r="D2005" s="75"/>
    </row>
    <row r="2006" spans="4:4">
      <c r="D2006" s="75"/>
    </row>
    <row r="2007" spans="4:4">
      <c r="D2007" s="75"/>
    </row>
    <row r="2008" spans="4:4">
      <c r="D2008" s="75"/>
    </row>
    <row r="2009" spans="4:4">
      <c r="D2009" s="75"/>
    </row>
    <row r="2010" spans="4:4">
      <c r="D2010" s="75"/>
    </row>
    <row r="2011" spans="4:4">
      <c r="D2011" s="75"/>
    </row>
    <row r="2012" spans="4:4">
      <c r="D2012" s="75"/>
    </row>
    <row r="2013" spans="4:4">
      <c r="D2013" s="75"/>
    </row>
    <row r="2014" spans="4:4">
      <c r="D2014" s="75"/>
    </row>
    <row r="2015" spans="4:4">
      <c r="D2015" s="75"/>
    </row>
    <row r="2016" spans="4:4">
      <c r="D2016" s="75"/>
    </row>
    <row r="2017" spans="4:4">
      <c r="D2017" s="75"/>
    </row>
    <row r="2018" spans="4:4">
      <c r="D2018" s="75"/>
    </row>
    <row r="2019" spans="4:4">
      <c r="D2019" s="75"/>
    </row>
    <row r="2020" spans="4:4">
      <c r="D2020" s="75"/>
    </row>
    <row r="2021" spans="4:4">
      <c r="D2021" s="75"/>
    </row>
    <row r="2022" spans="4:4">
      <c r="D2022" s="75"/>
    </row>
    <row r="2023" spans="4:4">
      <c r="D2023" s="75"/>
    </row>
    <row r="2024" spans="4:4">
      <c r="D2024" s="75"/>
    </row>
    <row r="2025" spans="4:4">
      <c r="D2025" s="75"/>
    </row>
    <row r="2026" spans="4:4">
      <c r="D2026" s="75"/>
    </row>
    <row r="2027" spans="4:4">
      <c r="D2027" s="75"/>
    </row>
    <row r="2028" spans="4:4">
      <c r="D2028" s="75"/>
    </row>
    <row r="2029" spans="4:4">
      <c r="D2029" s="75"/>
    </row>
    <row r="2030" spans="4:4">
      <c r="D2030" s="75"/>
    </row>
    <row r="2031" spans="4:4">
      <c r="D2031" s="75"/>
    </row>
    <row r="2032" spans="4:4">
      <c r="D2032" s="75"/>
    </row>
    <row r="2033" spans="4:4">
      <c r="D2033" s="75"/>
    </row>
    <row r="2034" spans="4:4">
      <c r="D2034" s="75"/>
    </row>
    <row r="2035" spans="4:4">
      <c r="D2035" s="75"/>
    </row>
    <row r="2036" spans="4:4">
      <c r="D2036" s="75"/>
    </row>
    <row r="2037" spans="4:4">
      <c r="D2037" s="75"/>
    </row>
    <row r="2038" spans="4:4">
      <c r="D2038" s="75"/>
    </row>
    <row r="2039" spans="4:4">
      <c r="D2039" s="75"/>
    </row>
    <row r="2040" spans="4:4">
      <c r="D2040" s="75"/>
    </row>
    <row r="2041" spans="4:4">
      <c r="D2041" s="75"/>
    </row>
    <row r="2042" spans="4:4">
      <c r="D2042" s="75"/>
    </row>
    <row r="2043" spans="4:4">
      <c r="D2043" s="75"/>
    </row>
    <row r="2044" spans="4:4">
      <c r="D2044" s="75"/>
    </row>
    <row r="2045" spans="4:4">
      <c r="D2045" s="75"/>
    </row>
    <row r="2046" spans="4:4">
      <c r="D2046" s="75"/>
    </row>
    <row r="2047" spans="4:4">
      <c r="D2047" s="75"/>
    </row>
    <row r="2048" spans="4:4">
      <c r="D2048" s="75"/>
    </row>
    <row r="2049" spans="4:4">
      <c r="D2049" s="75"/>
    </row>
    <row r="2050" spans="4:4">
      <c r="D2050" s="75"/>
    </row>
    <row r="2051" spans="4:4">
      <c r="D2051" s="75"/>
    </row>
    <row r="2052" spans="4:4">
      <c r="D2052" s="75"/>
    </row>
    <row r="2053" spans="4:4">
      <c r="D2053" s="75"/>
    </row>
    <row r="2054" spans="4:4">
      <c r="D2054" s="75"/>
    </row>
    <row r="2055" spans="4:4">
      <c r="D2055" s="75"/>
    </row>
    <row r="2056" spans="4:4">
      <c r="D2056" s="75"/>
    </row>
    <row r="2057" spans="4:4">
      <c r="D2057" s="75"/>
    </row>
    <row r="2058" spans="4:4">
      <c r="D2058" s="75"/>
    </row>
    <row r="2059" spans="4:4">
      <c r="D2059" s="75"/>
    </row>
    <row r="2060" spans="4:4">
      <c r="D2060" s="75"/>
    </row>
    <row r="2061" spans="4:4">
      <c r="D2061" s="75"/>
    </row>
    <row r="2062" spans="4:4">
      <c r="D2062" s="75"/>
    </row>
    <row r="2063" spans="4:4">
      <c r="D2063" s="75"/>
    </row>
    <row r="2064" spans="4:4">
      <c r="D2064" s="75"/>
    </row>
    <row r="2065" spans="4:4">
      <c r="D2065" s="75"/>
    </row>
    <row r="2066" spans="4:4">
      <c r="D2066" s="75"/>
    </row>
    <row r="2067" spans="4:4">
      <c r="D2067" s="75"/>
    </row>
    <row r="2068" spans="4:4">
      <c r="D2068" s="75"/>
    </row>
    <row r="2069" spans="4:4">
      <c r="D2069" s="75"/>
    </row>
    <row r="2070" spans="4:4">
      <c r="D2070" s="75"/>
    </row>
    <row r="2071" spans="4:4">
      <c r="D2071" s="75"/>
    </row>
    <row r="2072" spans="4:4">
      <c r="D2072" s="75"/>
    </row>
    <row r="2073" spans="4:4">
      <c r="D2073" s="75"/>
    </row>
    <row r="2074" spans="4:4">
      <c r="D2074" s="75"/>
    </row>
    <row r="2075" spans="4:4">
      <c r="D2075" s="75"/>
    </row>
    <row r="2076" spans="4:4">
      <c r="D2076" s="75"/>
    </row>
    <row r="2077" spans="4:4">
      <c r="D2077" s="75"/>
    </row>
    <row r="2078" spans="4:4">
      <c r="D2078" s="75"/>
    </row>
    <row r="2079" spans="4:4">
      <c r="D2079" s="75"/>
    </row>
    <row r="2080" spans="4:4">
      <c r="D2080" s="75"/>
    </row>
    <row r="2081" spans="4:4">
      <c r="D2081" s="75"/>
    </row>
    <row r="2082" spans="4:4">
      <c r="D2082" s="75"/>
    </row>
    <row r="2083" spans="4:4">
      <c r="D2083" s="75"/>
    </row>
    <row r="2084" spans="4:4">
      <c r="D2084" s="75"/>
    </row>
    <row r="2085" spans="4:4">
      <c r="D2085" s="75"/>
    </row>
    <row r="2086" spans="4:4">
      <c r="D2086" s="75"/>
    </row>
    <row r="2087" spans="4:4">
      <c r="D2087" s="75"/>
    </row>
    <row r="2088" spans="4:4">
      <c r="D2088" s="75"/>
    </row>
    <row r="2089" spans="4:4">
      <c r="D2089" s="75"/>
    </row>
    <row r="2090" spans="4:4">
      <c r="D2090" s="75"/>
    </row>
    <row r="2091" spans="4:4">
      <c r="D2091" s="75"/>
    </row>
    <row r="2092" spans="4:4">
      <c r="D2092" s="75"/>
    </row>
    <row r="2093" spans="4:4">
      <c r="D2093" s="75"/>
    </row>
    <row r="2094" spans="4:4">
      <c r="D2094" s="75"/>
    </row>
    <row r="2095" spans="4:4">
      <c r="D2095" s="75"/>
    </row>
    <row r="2096" spans="4:4">
      <c r="D2096" s="75"/>
    </row>
    <row r="2097" spans="4:4">
      <c r="D2097" s="75"/>
    </row>
    <row r="2098" spans="4:4">
      <c r="D2098" s="75"/>
    </row>
    <row r="2099" spans="4:4">
      <c r="D2099" s="75"/>
    </row>
    <row r="2100" spans="4:4">
      <c r="D2100" s="75"/>
    </row>
    <row r="2101" spans="4:4">
      <c r="D2101" s="75"/>
    </row>
    <row r="2102" spans="4:4">
      <c r="D2102" s="75"/>
    </row>
    <row r="2103" spans="4:4">
      <c r="D2103" s="75"/>
    </row>
    <row r="2104" spans="4:4">
      <c r="D2104" s="75"/>
    </row>
    <row r="2105" spans="4:4">
      <c r="D2105" s="75"/>
    </row>
    <row r="2106" spans="4:4">
      <c r="D2106" s="75"/>
    </row>
    <row r="2107" spans="4:4">
      <c r="D2107" s="75"/>
    </row>
    <row r="2108" spans="4:4">
      <c r="D2108" s="75"/>
    </row>
    <row r="2109" spans="4:4">
      <c r="D2109" s="75"/>
    </row>
    <row r="2110" spans="4:4">
      <c r="D2110" s="75"/>
    </row>
    <row r="2111" spans="4:4">
      <c r="D2111" s="75"/>
    </row>
    <row r="2112" spans="4:4">
      <c r="D2112" s="75"/>
    </row>
    <row r="2113" spans="4:4">
      <c r="D2113" s="75"/>
    </row>
    <row r="2114" spans="4:4">
      <c r="D2114" s="75"/>
    </row>
    <row r="2115" spans="4:4">
      <c r="D2115" s="75"/>
    </row>
    <row r="2116" spans="4:4">
      <c r="D2116" s="75"/>
    </row>
    <row r="2117" spans="4:4">
      <c r="D2117" s="75"/>
    </row>
    <row r="2118" spans="4:4">
      <c r="D2118" s="75"/>
    </row>
    <row r="2119" spans="4:4">
      <c r="D2119" s="75"/>
    </row>
    <row r="2120" spans="4:4">
      <c r="D2120" s="75"/>
    </row>
    <row r="2121" spans="4:4">
      <c r="D2121" s="75"/>
    </row>
    <row r="2122" spans="4:4">
      <c r="D2122" s="75"/>
    </row>
    <row r="2123" spans="4:4">
      <c r="D2123" s="75"/>
    </row>
    <row r="2124" spans="4:4">
      <c r="D2124" s="75"/>
    </row>
    <row r="2125" spans="4:4">
      <c r="D2125" s="75"/>
    </row>
    <row r="2126" spans="4:4">
      <c r="D2126" s="75"/>
    </row>
    <row r="2127" spans="4:4">
      <c r="D2127" s="75"/>
    </row>
    <row r="2128" spans="4:4">
      <c r="D2128" s="75"/>
    </row>
    <row r="2129" spans="4:4">
      <c r="D2129" s="75"/>
    </row>
    <row r="2130" spans="4:4">
      <c r="D2130" s="75"/>
    </row>
    <row r="2131" spans="4:4">
      <c r="D2131" s="75"/>
    </row>
    <row r="2132" spans="4:4">
      <c r="D2132" s="75"/>
    </row>
    <row r="2133" spans="4:4">
      <c r="D2133" s="75"/>
    </row>
    <row r="2134" spans="4:4">
      <c r="D2134" s="75"/>
    </row>
    <row r="2135" spans="4:4">
      <c r="D2135" s="75"/>
    </row>
    <row r="2136" spans="4:4">
      <c r="D2136" s="75"/>
    </row>
    <row r="2137" spans="4:4">
      <c r="D2137" s="75"/>
    </row>
    <row r="2138" spans="4:4">
      <c r="D2138" s="75"/>
    </row>
    <row r="2139" spans="4:4">
      <c r="D2139" s="75"/>
    </row>
    <row r="2140" spans="4:4">
      <c r="D2140" s="75"/>
    </row>
    <row r="2141" spans="4:4">
      <c r="D2141" s="75"/>
    </row>
    <row r="2142" spans="4:4">
      <c r="D2142" s="75"/>
    </row>
    <row r="2143" spans="4:4">
      <c r="D2143" s="75"/>
    </row>
    <row r="2144" spans="4:4">
      <c r="D2144" s="75"/>
    </row>
    <row r="2145" spans="4:4">
      <c r="D2145" s="75"/>
    </row>
    <row r="2146" spans="4:4">
      <c r="D2146" s="75"/>
    </row>
    <row r="2147" spans="4:4">
      <c r="D2147" s="75"/>
    </row>
    <row r="2148" spans="4:4">
      <c r="D2148" s="75"/>
    </row>
    <row r="2149" spans="4:4">
      <c r="D2149" s="75"/>
    </row>
    <row r="2150" spans="4:4">
      <c r="D2150" s="75"/>
    </row>
    <row r="2151" spans="4:4">
      <c r="D2151" s="75"/>
    </row>
    <row r="2152" spans="4:4">
      <c r="D2152" s="75"/>
    </row>
    <row r="2153" spans="4:4">
      <c r="D2153" s="75"/>
    </row>
    <row r="2154" spans="4:4">
      <c r="D2154" s="75"/>
    </row>
    <row r="2155" spans="4:4">
      <c r="D2155" s="75"/>
    </row>
    <row r="2156" spans="4:4">
      <c r="D2156" s="75"/>
    </row>
    <row r="2157" spans="4:4">
      <c r="D2157" s="75"/>
    </row>
    <row r="2158" spans="4:4">
      <c r="D2158" s="75"/>
    </row>
    <row r="2159" spans="4:4">
      <c r="D2159" s="75"/>
    </row>
    <row r="2160" spans="4:4">
      <c r="D2160" s="75"/>
    </row>
    <row r="2161" spans="4:4">
      <c r="D2161" s="75"/>
    </row>
    <row r="2162" spans="4:4">
      <c r="D2162" s="75"/>
    </row>
    <row r="2163" spans="4:4">
      <c r="D2163" s="75"/>
    </row>
    <row r="2164" spans="4:4">
      <c r="D2164" s="75"/>
    </row>
    <row r="2165" spans="4:4">
      <c r="D2165" s="75"/>
    </row>
    <row r="2166" spans="4:4">
      <c r="D2166" s="75"/>
    </row>
    <row r="2167" spans="4:4">
      <c r="D2167" s="75"/>
    </row>
    <row r="2168" spans="4:4">
      <c r="D2168" s="75"/>
    </row>
    <row r="2169" spans="4:4">
      <c r="D2169" s="75"/>
    </row>
    <row r="2170" spans="4:4">
      <c r="D2170" s="75"/>
    </row>
    <row r="2171" spans="4:4">
      <c r="D2171" s="75"/>
    </row>
    <row r="2172" spans="4:4">
      <c r="D2172" s="75"/>
    </row>
    <row r="2173" spans="4:4">
      <c r="D2173" s="75"/>
    </row>
    <row r="2174" spans="4:4">
      <c r="D2174" s="75"/>
    </row>
    <row r="2175" spans="4:4">
      <c r="D2175" s="75"/>
    </row>
    <row r="2176" spans="4:4">
      <c r="D2176" s="75"/>
    </row>
    <row r="2177" spans="4:4">
      <c r="D2177" s="75"/>
    </row>
    <row r="2178" spans="4:4">
      <c r="D2178" s="75"/>
    </row>
    <row r="2179" spans="4:4">
      <c r="D2179" s="75"/>
    </row>
    <row r="2180" spans="4:4">
      <c r="D2180" s="75"/>
    </row>
    <row r="2181" spans="4:4">
      <c r="D2181" s="75"/>
    </row>
    <row r="2182" spans="4:4">
      <c r="D2182" s="75"/>
    </row>
    <row r="2183" spans="4:4">
      <c r="D2183" s="75"/>
    </row>
    <row r="2184" spans="4:4">
      <c r="D2184" s="75"/>
    </row>
    <row r="2185" spans="4:4">
      <c r="D2185" s="75"/>
    </row>
    <row r="2186" spans="4:4">
      <c r="D2186" s="75"/>
    </row>
    <row r="2187" spans="4:4">
      <c r="D2187" s="75"/>
    </row>
    <row r="2188" spans="4:4">
      <c r="D2188" s="75"/>
    </row>
    <row r="2189" spans="4:4">
      <c r="D2189" s="75"/>
    </row>
    <row r="2190" spans="4:4">
      <c r="D2190" s="75"/>
    </row>
    <row r="2191" spans="4:4">
      <c r="D2191" s="75"/>
    </row>
    <row r="2192" spans="4:4">
      <c r="D2192" s="75"/>
    </row>
    <row r="2193" spans="4:4">
      <c r="D2193" s="75"/>
    </row>
    <row r="2194" spans="4:4">
      <c r="D2194" s="75"/>
    </row>
    <row r="2195" spans="4:4">
      <c r="D2195" s="75"/>
    </row>
    <row r="2196" spans="4:4">
      <c r="D2196" s="75"/>
    </row>
    <row r="2197" spans="4:4">
      <c r="D2197" s="75"/>
    </row>
    <row r="2198" spans="4:4">
      <c r="D2198" s="75"/>
    </row>
    <row r="2199" spans="4:4">
      <c r="D2199" s="75"/>
    </row>
    <row r="2200" spans="4:4">
      <c r="D2200" s="75"/>
    </row>
    <row r="2201" spans="4:4">
      <c r="D2201" s="75"/>
    </row>
    <row r="2202" spans="4:4">
      <c r="D2202" s="75"/>
    </row>
    <row r="2203" spans="4:4">
      <c r="D2203" s="75"/>
    </row>
    <row r="2204" spans="4:4">
      <c r="D2204" s="75"/>
    </row>
    <row r="2205" spans="4:4">
      <c r="D2205" s="75"/>
    </row>
    <row r="2206" spans="4:4">
      <c r="D2206" s="75"/>
    </row>
    <row r="2207" spans="4:4">
      <c r="D2207" s="75"/>
    </row>
    <row r="2208" spans="4:4">
      <c r="D2208" s="75"/>
    </row>
    <row r="2209" spans="4:4">
      <c r="D2209" s="75"/>
    </row>
    <row r="2210" spans="4:4">
      <c r="D2210" s="75"/>
    </row>
    <row r="2211" spans="4:4">
      <c r="D2211" s="75"/>
    </row>
    <row r="2212" spans="4:4">
      <c r="D2212" s="75"/>
    </row>
    <row r="2213" spans="4:4">
      <c r="D2213" s="75"/>
    </row>
    <row r="2214" spans="4:4">
      <c r="D2214" s="75"/>
    </row>
    <row r="2215" spans="4:4">
      <c r="D2215" s="75"/>
    </row>
    <row r="2216" spans="4:4">
      <c r="D2216" s="75"/>
    </row>
    <row r="2217" spans="4:4">
      <c r="D2217" s="75"/>
    </row>
    <row r="2218" spans="4:4">
      <c r="D2218" s="75"/>
    </row>
    <row r="2219" spans="4:4">
      <c r="D2219" s="75"/>
    </row>
    <row r="2220" spans="4:4">
      <c r="D2220" s="75"/>
    </row>
    <row r="2221" spans="4:4">
      <c r="D2221" s="75"/>
    </row>
    <row r="2222" spans="4:4">
      <c r="D2222" s="75"/>
    </row>
    <row r="2223" spans="4:4">
      <c r="D2223" s="75"/>
    </row>
    <row r="2224" spans="4:4">
      <c r="D2224" s="75"/>
    </row>
    <row r="2225" spans="4:4">
      <c r="D2225" s="75"/>
    </row>
    <row r="2226" spans="4:4">
      <c r="D2226" s="75"/>
    </row>
    <row r="2227" spans="4:4">
      <c r="D2227" s="75"/>
    </row>
    <row r="2228" spans="4:4">
      <c r="D2228" s="75"/>
    </row>
    <row r="2229" spans="4:4">
      <c r="D2229" s="75"/>
    </row>
    <row r="2230" spans="4:4">
      <c r="D2230" s="75"/>
    </row>
    <row r="2231" spans="4:4">
      <c r="D2231" s="75"/>
    </row>
    <row r="2232" spans="4:4">
      <c r="D2232" s="75"/>
    </row>
    <row r="2233" spans="4:4">
      <c r="D2233" s="75"/>
    </row>
    <row r="2234" spans="4:4">
      <c r="D2234" s="75"/>
    </row>
    <row r="2235" spans="4:4">
      <c r="D2235" s="75"/>
    </row>
    <row r="2236" spans="4:4">
      <c r="D2236" s="75"/>
    </row>
    <row r="2237" spans="4:4">
      <c r="D2237" s="75"/>
    </row>
    <row r="2238" spans="4:4">
      <c r="D2238" s="75"/>
    </row>
    <row r="2239" spans="4:4">
      <c r="D2239" s="75"/>
    </row>
    <row r="2240" spans="4:4">
      <c r="D2240" s="75"/>
    </row>
    <row r="2241" spans="4:4">
      <c r="D2241" s="75"/>
    </row>
    <row r="2242" spans="4:4">
      <c r="D2242" s="75"/>
    </row>
    <row r="2243" spans="4:4">
      <c r="D2243" s="75"/>
    </row>
    <row r="2244" spans="4:4">
      <c r="D2244" s="75"/>
    </row>
    <row r="2245" spans="4:4">
      <c r="D2245" s="75"/>
    </row>
    <row r="2246" spans="4:4">
      <c r="D2246" s="75"/>
    </row>
    <row r="2247" spans="4:4">
      <c r="D2247" s="75"/>
    </row>
    <row r="2248" spans="4:4">
      <c r="D2248" s="75"/>
    </row>
    <row r="2249" spans="4:4">
      <c r="D2249" s="75"/>
    </row>
    <row r="2250" spans="4:4">
      <c r="D2250" s="75"/>
    </row>
    <row r="2251" spans="4:4">
      <c r="D2251" s="75"/>
    </row>
    <row r="2252" spans="4:4">
      <c r="D2252" s="75"/>
    </row>
    <row r="2253" spans="4:4">
      <c r="D2253" s="75"/>
    </row>
    <row r="2254" spans="4:4">
      <c r="D2254" s="75"/>
    </row>
    <row r="2255" spans="4:4">
      <c r="D2255" s="75"/>
    </row>
    <row r="2256" spans="4:4">
      <c r="D2256" s="75"/>
    </row>
    <row r="2257" spans="4:4">
      <c r="D2257" s="75"/>
    </row>
    <row r="2258" spans="4:4">
      <c r="D2258" s="75"/>
    </row>
    <row r="2259" spans="4:4">
      <c r="D2259" s="75"/>
    </row>
    <row r="2260" spans="4:4">
      <c r="D2260" s="75"/>
    </row>
    <row r="2261" spans="4:4">
      <c r="D2261" s="75"/>
    </row>
    <row r="2262" spans="4:4">
      <c r="D2262" s="75"/>
    </row>
    <row r="2263" spans="4:4">
      <c r="D2263" s="75"/>
    </row>
    <row r="2264" spans="4:4">
      <c r="D2264" s="75"/>
    </row>
    <row r="2265" spans="4:4">
      <c r="D2265" s="75"/>
    </row>
    <row r="2266" spans="4:4">
      <c r="D2266" s="75"/>
    </row>
    <row r="2267" spans="4:4">
      <c r="D2267" s="75"/>
    </row>
    <row r="2268" spans="4:4">
      <c r="D2268" s="75"/>
    </row>
    <row r="2269" spans="4:4">
      <c r="D2269" s="75"/>
    </row>
    <row r="2270" spans="4:4">
      <c r="D2270" s="75"/>
    </row>
    <row r="2271" spans="4:4">
      <c r="D2271" s="75"/>
    </row>
    <row r="2272" spans="4:4">
      <c r="D2272" s="75"/>
    </row>
    <row r="2273" spans="4:4">
      <c r="D2273" s="75"/>
    </row>
    <row r="2274" spans="4:4">
      <c r="D2274" s="75"/>
    </row>
    <row r="2275" spans="4:4">
      <c r="D2275" s="75"/>
    </row>
    <row r="2276" spans="4:4">
      <c r="D2276" s="75"/>
    </row>
    <row r="2277" spans="4:4">
      <c r="D2277" s="75"/>
    </row>
    <row r="2278" spans="4:4">
      <c r="D2278" s="75"/>
    </row>
    <row r="2279" spans="4:4">
      <c r="D2279" s="75"/>
    </row>
    <row r="2280" spans="4:4">
      <c r="D2280" s="75"/>
    </row>
    <row r="2281" spans="4:4">
      <c r="D2281" s="75"/>
    </row>
    <row r="2282" spans="4:4">
      <c r="D2282" s="75"/>
    </row>
    <row r="2283" spans="4:4">
      <c r="D2283" s="75"/>
    </row>
    <row r="2284" spans="4:4">
      <c r="D2284" s="75"/>
    </row>
    <row r="2285" spans="4:4">
      <c r="D2285" s="75"/>
    </row>
    <row r="2286" spans="4:4">
      <c r="D2286" s="75"/>
    </row>
    <row r="2287" spans="4:4">
      <c r="D2287" s="75"/>
    </row>
    <row r="2288" spans="4:4">
      <c r="D2288" s="75"/>
    </row>
    <row r="2289" spans="4:4">
      <c r="D2289" s="75"/>
    </row>
    <row r="2290" spans="4:4">
      <c r="D2290" s="75"/>
    </row>
    <row r="2291" spans="4:4">
      <c r="D2291" s="75"/>
    </row>
    <row r="2292" spans="4:4">
      <c r="D2292" s="75"/>
    </row>
    <row r="2293" spans="4:4">
      <c r="D2293" s="75"/>
    </row>
    <row r="2294" spans="4:4">
      <c r="D2294" s="75"/>
    </row>
    <row r="2295" spans="4:4">
      <c r="D2295" s="75"/>
    </row>
    <row r="2296" spans="4:4">
      <c r="D2296" s="75"/>
    </row>
    <row r="2297" spans="4:4">
      <c r="D2297" s="75"/>
    </row>
    <row r="2298" spans="4:4">
      <c r="D2298" s="75"/>
    </row>
    <row r="2299" spans="4:4">
      <c r="D2299" s="75"/>
    </row>
    <row r="2300" spans="4:4">
      <c r="D2300" s="75"/>
    </row>
    <row r="2301" spans="4:4">
      <c r="D2301" s="75"/>
    </row>
    <row r="2302" spans="4:4">
      <c r="D2302" s="75"/>
    </row>
    <row r="2303" spans="4:4">
      <c r="D2303" s="75"/>
    </row>
    <row r="2304" spans="4:4">
      <c r="D2304" s="75"/>
    </row>
    <row r="2305" spans="4:4">
      <c r="D2305" s="75"/>
    </row>
    <row r="2306" spans="4:4">
      <c r="D2306" s="75"/>
    </row>
    <row r="2307" spans="4:4">
      <c r="D2307" s="75"/>
    </row>
    <row r="2308" spans="4:4">
      <c r="D2308" s="75"/>
    </row>
    <row r="2309" spans="4:4">
      <c r="D2309" s="75"/>
    </row>
    <row r="2310" spans="4:4">
      <c r="D2310" s="75"/>
    </row>
    <row r="2311" spans="4:4">
      <c r="D2311" s="75"/>
    </row>
    <row r="2312" spans="4:4">
      <c r="D2312" s="75"/>
    </row>
    <row r="2313" spans="4:4">
      <c r="D2313" s="75"/>
    </row>
    <row r="2314" spans="4:4">
      <c r="D2314" s="75"/>
    </row>
    <row r="2315" spans="4:4">
      <c r="D2315" s="75"/>
    </row>
    <row r="2316" spans="4:4">
      <c r="D2316" s="75"/>
    </row>
    <row r="2317" spans="4:4">
      <c r="D2317" s="75"/>
    </row>
    <row r="2318" spans="4:4">
      <c r="D2318" s="75"/>
    </row>
    <row r="2319" spans="4:4">
      <c r="D2319" s="75"/>
    </row>
    <row r="2320" spans="4:4">
      <c r="D2320" s="75"/>
    </row>
    <row r="2321" spans="4:4">
      <c r="D2321" s="75"/>
    </row>
    <row r="2322" spans="4:4">
      <c r="D2322" s="75"/>
    </row>
    <row r="2323" spans="4:4">
      <c r="D2323" s="75"/>
    </row>
    <row r="2324" spans="4:4">
      <c r="D2324" s="75"/>
    </row>
    <row r="2325" spans="4:4">
      <c r="D2325" s="75"/>
    </row>
    <row r="2326" spans="4:4">
      <c r="D2326" s="75"/>
    </row>
    <row r="2327" spans="4:4">
      <c r="D2327" s="75"/>
    </row>
    <row r="2328" spans="4:4">
      <c r="D2328" s="75"/>
    </row>
    <row r="2329" spans="4:4">
      <c r="D2329" s="75"/>
    </row>
    <row r="2330" spans="4:4">
      <c r="D2330" s="75"/>
    </row>
    <row r="2331" spans="4:4">
      <c r="D2331" s="75"/>
    </row>
    <row r="2332" spans="4:4">
      <c r="D2332" s="75"/>
    </row>
    <row r="2333" spans="4:4">
      <c r="D2333" s="75"/>
    </row>
    <row r="2334" spans="4:4">
      <c r="D2334" s="75"/>
    </row>
    <row r="2335" spans="4:4">
      <c r="D2335" s="75"/>
    </row>
    <row r="2336" spans="4:4">
      <c r="D2336" s="75"/>
    </row>
    <row r="2337" spans="4:4">
      <c r="D2337" s="75"/>
    </row>
    <row r="2338" spans="4:4">
      <c r="D2338" s="75"/>
    </row>
    <row r="2339" spans="4:4">
      <c r="D2339" s="75"/>
    </row>
    <row r="2340" spans="4:4">
      <c r="D2340" s="75"/>
    </row>
    <row r="2341" spans="4:4">
      <c r="D2341" s="75"/>
    </row>
    <row r="2342" spans="4:4">
      <c r="D2342" s="75"/>
    </row>
    <row r="2343" spans="4:4">
      <c r="D2343" s="75"/>
    </row>
    <row r="2344" spans="4:4">
      <c r="D2344" s="75"/>
    </row>
    <row r="2345" spans="4:4">
      <c r="D2345" s="75"/>
    </row>
    <row r="2346" spans="4:4">
      <c r="D2346" s="75"/>
    </row>
    <row r="2347" spans="4:4">
      <c r="D2347" s="75"/>
    </row>
    <row r="2348" spans="4:4">
      <c r="D2348" s="75"/>
    </row>
    <row r="2349" spans="4:4">
      <c r="D2349" s="75"/>
    </row>
    <row r="2350" spans="4:4">
      <c r="D2350" s="75"/>
    </row>
    <row r="2351" spans="4:4">
      <c r="D2351" s="75"/>
    </row>
    <row r="2352" spans="4:4">
      <c r="D2352" s="75"/>
    </row>
    <row r="2353" spans="4:4">
      <c r="D2353" s="75"/>
    </row>
    <row r="2354" spans="4:4">
      <c r="D2354" s="75"/>
    </row>
    <row r="2355" spans="4:4">
      <c r="D2355" s="75"/>
    </row>
    <row r="2356" spans="4:4">
      <c r="D2356" s="75"/>
    </row>
    <row r="2357" spans="4:4">
      <c r="D2357" s="75"/>
    </row>
    <row r="2358" spans="4:4">
      <c r="D2358" s="75"/>
    </row>
    <row r="2359" spans="4:4">
      <c r="D2359" s="75"/>
    </row>
    <row r="2360" spans="4:4">
      <c r="D2360" s="75"/>
    </row>
    <row r="2361" spans="4:4">
      <c r="D2361" s="75"/>
    </row>
    <row r="2362" spans="4:4">
      <c r="D2362" s="75"/>
    </row>
    <row r="2363" spans="4:4">
      <c r="D2363" s="75"/>
    </row>
    <row r="2364" spans="4:4">
      <c r="D2364" s="75"/>
    </row>
    <row r="2365" spans="4:4">
      <c r="D2365" s="75"/>
    </row>
    <row r="2366" spans="4:4">
      <c r="D2366" s="75"/>
    </row>
    <row r="2367" spans="4:4">
      <c r="D2367" s="75"/>
    </row>
    <row r="2368" spans="4:4">
      <c r="D2368" s="75"/>
    </row>
    <row r="2369" spans="4:4">
      <c r="D2369" s="75"/>
    </row>
    <row r="2370" spans="4:4">
      <c r="D2370" s="75"/>
    </row>
    <row r="2371" spans="4:4">
      <c r="D2371" s="75"/>
    </row>
    <row r="2372" spans="4:4">
      <c r="D2372" s="75"/>
    </row>
    <row r="2373" spans="4:4">
      <c r="D2373" s="75"/>
    </row>
    <row r="2374" spans="4:4">
      <c r="D2374" s="75"/>
    </row>
    <row r="2375" spans="4:4">
      <c r="D2375" s="75"/>
    </row>
    <row r="2376" spans="4:4">
      <c r="D2376" s="75"/>
    </row>
    <row r="2377" spans="4:4">
      <c r="D2377" s="75"/>
    </row>
    <row r="2378" spans="4:4">
      <c r="D2378" s="75"/>
    </row>
    <row r="2379" spans="4:4">
      <c r="D2379" s="75"/>
    </row>
    <row r="2380" spans="4:4">
      <c r="D2380" s="75"/>
    </row>
    <row r="2381" spans="4:4">
      <c r="D2381" s="75"/>
    </row>
    <row r="2382" spans="4:4">
      <c r="D2382" s="75"/>
    </row>
    <row r="2383" spans="4:4">
      <c r="D2383" s="75"/>
    </row>
    <row r="2384" spans="4:4">
      <c r="D2384" s="75"/>
    </row>
    <row r="2385" spans="4:4">
      <c r="D2385" s="75"/>
    </row>
    <row r="2386" spans="4:4">
      <c r="D2386" s="75"/>
    </row>
    <row r="2387" spans="4:4">
      <c r="D2387" s="75"/>
    </row>
    <row r="2388" spans="4:4">
      <c r="D2388" s="75"/>
    </row>
    <row r="2389" spans="4:4">
      <c r="D2389" s="75"/>
    </row>
    <row r="2390" spans="4:4">
      <c r="D2390" s="75"/>
    </row>
    <row r="2391" spans="4:4">
      <c r="D2391" s="75"/>
    </row>
    <row r="2392" spans="4:4">
      <c r="D2392" s="75"/>
    </row>
    <row r="2393" spans="4:4">
      <c r="D2393" s="75"/>
    </row>
    <row r="2394" spans="4:4">
      <c r="D2394" s="75"/>
    </row>
    <row r="2395" spans="4:4">
      <c r="D2395" s="75"/>
    </row>
    <row r="2396" spans="4:4">
      <c r="D2396" s="75"/>
    </row>
    <row r="2397" spans="4:4">
      <c r="D2397" s="75"/>
    </row>
    <row r="2398" spans="4:4">
      <c r="D2398" s="75"/>
    </row>
    <row r="2399" spans="4:4">
      <c r="D2399" s="75"/>
    </row>
    <row r="2400" spans="4:4">
      <c r="D2400" s="75"/>
    </row>
    <row r="2401" spans="4:4">
      <c r="D2401" s="75"/>
    </row>
    <row r="2402" spans="4:4">
      <c r="D2402" s="75"/>
    </row>
    <row r="2403" spans="4:4">
      <c r="D2403" s="75"/>
    </row>
    <row r="2404" spans="4:4">
      <c r="D2404" s="75"/>
    </row>
    <row r="2405" spans="4:4">
      <c r="D2405" s="75"/>
    </row>
    <row r="2406" spans="4:4">
      <c r="D2406" s="75"/>
    </row>
    <row r="2407" spans="4:4">
      <c r="D2407" s="75"/>
    </row>
    <row r="2408" spans="4:4">
      <c r="D2408" s="75"/>
    </row>
    <row r="2409" spans="4:4">
      <c r="D2409" s="75"/>
    </row>
    <row r="2410" spans="4:4">
      <c r="D2410" s="75"/>
    </row>
    <row r="2411" spans="4:4">
      <c r="D2411" s="75"/>
    </row>
    <row r="2412" spans="4:4">
      <c r="D2412" s="75"/>
    </row>
    <row r="2413" spans="4:4">
      <c r="D2413" s="75"/>
    </row>
    <row r="2414" spans="4:4">
      <c r="D2414" s="75"/>
    </row>
    <row r="2415" spans="4:4">
      <c r="D2415" s="75"/>
    </row>
    <row r="2416" spans="4:4">
      <c r="D2416" s="75"/>
    </row>
    <row r="2417" spans="4:4">
      <c r="D2417" s="75"/>
    </row>
    <row r="2418" spans="4:4">
      <c r="D2418" s="75"/>
    </row>
    <row r="2419" spans="4:4">
      <c r="D2419" s="75"/>
    </row>
    <row r="2420" spans="4:4">
      <c r="D2420" s="75"/>
    </row>
    <row r="2421" spans="4:4">
      <c r="D2421" s="75"/>
    </row>
    <row r="2422" spans="4:4">
      <c r="D2422" s="75"/>
    </row>
    <row r="2423" spans="4:4">
      <c r="D2423" s="75"/>
    </row>
    <row r="2424" spans="4:4">
      <c r="D2424" s="75"/>
    </row>
    <row r="2425" spans="4:4">
      <c r="D2425" s="75"/>
    </row>
    <row r="2426" spans="4:4">
      <c r="D2426" s="75"/>
    </row>
    <row r="2427" spans="4:4">
      <c r="D2427" s="75"/>
    </row>
    <row r="2428" spans="4:4">
      <c r="D2428" s="75"/>
    </row>
    <row r="2429" spans="4:4">
      <c r="D2429" s="75"/>
    </row>
    <row r="2430" spans="4:4">
      <c r="D2430" s="75"/>
    </row>
    <row r="2431" spans="4:4">
      <c r="D2431" s="75"/>
    </row>
    <row r="2432" spans="4:4">
      <c r="D2432" s="75"/>
    </row>
    <row r="2433" spans="4:4">
      <c r="D2433" s="75"/>
    </row>
    <row r="2434" spans="4:4">
      <c r="D2434" s="75"/>
    </row>
    <row r="2435" spans="4:4">
      <c r="D2435" s="75"/>
    </row>
    <row r="2436" spans="4:4">
      <c r="D2436" s="75"/>
    </row>
    <row r="2437" spans="4:4">
      <c r="D2437" s="75"/>
    </row>
    <row r="2438" spans="4:4">
      <c r="D2438" s="75"/>
    </row>
    <row r="2439" spans="4:4">
      <c r="D2439" s="75"/>
    </row>
    <row r="2440" spans="4:4">
      <c r="D2440" s="75"/>
    </row>
    <row r="2441" spans="4:4">
      <c r="D2441" s="75"/>
    </row>
    <row r="2442" spans="4:4">
      <c r="D2442" s="75"/>
    </row>
    <row r="2443" spans="4:4">
      <c r="D2443" s="75"/>
    </row>
    <row r="2444" spans="4:4">
      <c r="D2444" s="75"/>
    </row>
    <row r="2445" spans="4:4">
      <c r="D2445" s="75"/>
    </row>
    <row r="2446" spans="4:4">
      <c r="D2446" s="75"/>
    </row>
    <row r="2447" spans="4:4">
      <c r="D2447" s="75"/>
    </row>
    <row r="2448" spans="4:4">
      <c r="D2448" s="75"/>
    </row>
    <row r="2449" spans="4:4">
      <c r="D2449" s="75"/>
    </row>
    <row r="2450" spans="4:4">
      <c r="D2450" s="75"/>
    </row>
    <row r="2451" spans="4:4">
      <c r="D2451" s="75"/>
    </row>
    <row r="2452" spans="4:4">
      <c r="D2452" s="75"/>
    </row>
    <row r="2453" spans="4:4">
      <c r="D2453" s="75"/>
    </row>
    <row r="2454" spans="4:4">
      <c r="D2454" s="75"/>
    </row>
    <row r="2455" spans="4:4">
      <c r="D2455" s="75"/>
    </row>
    <row r="2456" spans="4:4">
      <c r="D2456" s="75"/>
    </row>
    <row r="2457" spans="4:4">
      <c r="D2457" s="75"/>
    </row>
    <row r="2458" spans="4:4">
      <c r="D2458" s="75"/>
    </row>
    <row r="2459" spans="4:4">
      <c r="D2459" s="75"/>
    </row>
    <row r="2460" spans="4:4">
      <c r="D2460" s="75"/>
    </row>
    <row r="2461" spans="4:4">
      <c r="D2461" s="75"/>
    </row>
    <row r="2462" spans="4:4">
      <c r="D2462" s="75"/>
    </row>
    <row r="2463" spans="4:4">
      <c r="D2463" s="75"/>
    </row>
    <row r="2464" spans="4:4">
      <c r="D2464" s="75"/>
    </row>
    <row r="2465" spans="4:4">
      <c r="D2465" s="75"/>
    </row>
    <row r="2466" spans="4:4">
      <c r="D2466" s="75"/>
    </row>
    <row r="2467" spans="4:4">
      <c r="D2467" s="75"/>
    </row>
    <row r="2468" spans="4:4">
      <c r="D2468" s="75"/>
    </row>
    <row r="2469" spans="4:4">
      <c r="D2469" s="75"/>
    </row>
    <row r="2470" spans="4:4">
      <c r="D2470" s="75"/>
    </row>
    <row r="2471" spans="4:4">
      <c r="D2471" s="75"/>
    </row>
    <row r="2472" spans="4:4">
      <c r="D2472" s="75"/>
    </row>
    <row r="2473" spans="4:4">
      <c r="D2473" s="75"/>
    </row>
    <row r="2474" spans="4:4">
      <c r="D2474" s="75"/>
    </row>
    <row r="2475" spans="4:4">
      <c r="D2475" s="75"/>
    </row>
    <row r="2476" spans="4:4">
      <c r="D2476" s="75"/>
    </row>
    <row r="2477" spans="4:4">
      <c r="D2477" s="75"/>
    </row>
    <row r="2478" spans="4:4">
      <c r="D2478" s="75"/>
    </row>
    <row r="2479" spans="4:4">
      <c r="D2479" s="75"/>
    </row>
    <row r="2480" spans="4:4">
      <c r="D2480" s="75"/>
    </row>
    <row r="2481" spans="4:4">
      <c r="D2481" s="75"/>
    </row>
    <row r="2482" spans="4:4">
      <c r="D2482" s="75"/>
    </row>
    <row r="2483" spans="4:4">
      <c r="D2483" s="75"/>
    </row>
    <row r="2484" spans="4:4">
      <c r="D2484" s="75"/>
    </row>
    <row r="2485" spans="4:4">
      <c r="D2485" s="75"/>
    </row>
    <row r="2486" spans="4:4">
      <c r="D2486" s="75"/>
    </row>
    <row r="2487" spans="4:4">
      <c r="D2487" s="75"/>
    </row>
    <row r="2488" spans="4:4">
      <c r="D2488" s="75"/>
    </row>
    <row r="2489" spans="4:4">
      <c r="D2489" s="75"/>
    </row>
    <row r="2490" spans="4:4">
      <c r="D2490" s="75"/>
    </row>
    <row r="2491" spans="4:4">
      <c r="D2491" s="75"/>
    </row>
    <row r="2492" spans="4:4">
      <c r="D2492" s="75"/>
    </row>
    <row r="2493" spans="4:4">
      <c r="D2493" s="75"/>
    </row>
    <row r="2494" spans="4:4">
      <c r="D2494" s="75"/>
    </row>
    <row r="2495" spans="4:4">
      <c r="D2495" s="75"/>
    </row>
    <row r="2496" spans="4:4">
      <c r="D2496" s="75"/>
    </row>
    <row r="2497" spans="4:4">
      <c r="D2497" s="75"/>
    </row>
    <row r="2498" spans="4:4">
      <c r="D2498" s="75"/>
    </row>
    <row r="2499" spans="4:4">
      <c r="D2499" s="75"/>
    </row>
    <row r="2500" spans="4:4">
      <c r="D2500" s="75"/>
    </row>
    <row r="2501" spans="4:4">
      <c r="D2501" s="75"/>
    </row>
    <row r="2502" spans="4:4">
      <c r="D2502" s="75"/>
    </row>
    <row r="2503" spans="4:4">
      <c r="D2503" s="75"/>
    </row>
    <row r="2504" spans="4:4">
      <c r="D2504" s="75"/>
    </row>
    <row r="2505" spans="4:4">
      <c r="D2505" s="75"/>
    </row>
    <row r="2506" spans="4:4">
      <c r="D2506" s="75"/>
    </row>
    <row r="2507" spans="4:4">
      <c r="D2507" s="75"/>
    </row>
    <row r="2508" spans="4:4">
      <c r="D2508" s="75"/>
    </row>
    <row r="2509" spans="4:4">
      <c r="D2509" s="75"/>
    </row>
    <row r="2510" spans="4:4">
      <c r="D2510" s="75"/>
    </row>
    <row r="2511" spans="4:4">
      <c r="D2511" s="75"/>
    </row>
    <row r="2512" spans="4:4">
      <c r="D2512" s="75"/>
    </row>
    <row r="2513" spans="4:4">
      <c r="D2513" s="75"/>
    </row>
    <row r="2514" spans="4:4">
      <c r="D2514" s="75"/>
    </row>
    <row r="2515" spans="4:4">
      <c r="D2515" s="75"/>
    </row>
    <row r="2516" spans="4:4">
      <c r="D2516" s="75"/>
    </row>
    <row r="2517" spans="4:4">
      <c r="D2517" s="75"/>
    </row>
    <row r="2518" spans="4:4">
      <c r="D2518" s="75"/>
    </row>
    <row r="2519" spans="4:4">
      <c r="D2519" s="75"/>
    </row>
    <row r="2520" spans="4:4">
      <c r="D2520" s="75"/>
    </row>
    <row r="2521" spans="4:4">
      <c r="D2521" s="75"/>
    </row>
    <row r="2522" spans="4:4">
      <c r="D2522" s="75"/>
    </row>
    <row r="2523" spans="4:4">
      <c r="D2523" s="75"/>
    </row>
    <row r="2524" spans="4:4">
      <c r="D2524" s="75"/>
    </row>
    <row r="2525" spans="4:4">
      <c r="D2525" s="75"/>
    </row>
    <row r="2526" spans="4:4">
      <c r="D2526" s="75"/>
    </row>
    <row r="2527" spans="4:4">
      <c r="D2527" s="75"/>
    </row>
    <row r="2528" spans="4:4">
      <c r="D2528" s="75"/>
    </row>
    <row r="2529" spans="4:4">
      <c r="D2529" s="75"/>
    </row>
    <row r="2530" spans="4:4">
      <c r="D2530" s="75"/>
    </row>
    <row r="2531" spans="4:4">
      <c r="D2531" s="75"/>
    </row>
    <row r="2532" spans="4:4">
      <c r="D2532" s="75"/>
    </row>
    <row r="2533" spans="4:4">
      <c r="D2533" s="75"/>
    </row>
    <row r="2534" spans="4:4">
      <c r="D2534" s="75"/>
    </row>
    <row r="2535" spans="4:4">
      <c r="D2535" s="75"/>
    </row>
    <row r="2536" spans="4:4">
      <c r="D2536" s="75"/>
    </row>
    <row r="2537" spans="4:4">
      <c r="D2537" s="75"/>
    </row>
    <row r="2538" spans="4:4">
      <c r="D2538" s="75"/>
    </row>
    <row r="2539" spans="4:4">
      <c r="D2539" s="75"/>
    </row>
    <row r="2540" spans="4:4">
      <c r="D2540" s="75"/>
    </row>
    <row r="2541" spans="4:4">
      <c r="D2541" s="75"/>
    </row>
    <row r="2542" spans="4:4">
      <c r="D2542" s="75"/>
    </row>
    <row r="2543" spans="4:4">
      <c r="D2543" s="75"/>
    </row>
    <row r="2544" spans="4:4">
      <c r="D2544" s="75"/>
    </row>
    <row r="2545" spans="4:4">
      <c r="D2545" s="75"/>
    </row>
    <row r="2546" spans="4:4">
      <c r="D2546" s="75"/>
    </row>
    <row r="2547" spans="4:4">
      <c r="D2547" s="75"/>
    </row>
    <row r="2548" spans="4:4">
      <c r="D2548" s="75"/>
    </row>
    <row r="2549" spans="4:4">
      <c r="D2549" s="75"/>
    </row>
    <row r="2550" spans="4:4">
      <c r="D2550" s="75"/>
    </row>
    <row r="2551" spans="4:4">
      <c r="D2551" s="75"/>
    </row>
    <row r="2552" spans="4:4">
      <c r="D2552" s="75"/>
    </row>
    <row r="2553" spans="4:4">
      <c r="D2553" s="75"/>
    </row>
    <row r="2554" spans="4:4">
      <c r="D2554" s="75"/>
    </row>
    <row r="2555" spans="4:4">
      <c r="D2555" s="75"/>
    </row>
    <row r="2556" spans="4:4">
      <c r="D2556" s="75"/>
    </row>
    <row r="2557" spans="4:4">
      <c r="D2557" s="75"/>
    </row>
    <row r="2558" spans="4:4">
      <c r="D2558" s="75"/>
    </row>
    <row r="2559" spans="4:4">
      <c r="D2559" s="75"/>
    </row>
    <row r="2560" spans="4:4">
      <c r="D2560" s="75"/>
    </row>
    <row r="2561" spans="4:4">
      <c r="D2561" s="75"/>
    </row>
    <row r="2562" spans="4:4">
      <c r="D2562" s="75"/>
    </row>
    <row r="2563" spans="4:4">
      <c r="D2563" s="75"/>
    </row>
    <row r="2564" spans="4:4">
      <c r="D2564" s="75"/>
    </row>
    <row r="2565" spans="4:4">
      <c r="D2565" s="75"/>
    </row>
    <row r="2566" spans="4:4">
      <c r="D2566" s="75"/>
    </row>
    <row r="2567" spans="4:4">
      <c r="D2567" s="75"/>
    </row>
    <row r="2568" spans="4:4">
      <c r="D2568" s="75"/>
    </row>
    <row r="2569" spans="4:4">
      <c r="D2569" s="75"/>
    </row>
    <row r="2570" spans="4:4">
      <c r="D2570" s="75"/>
    </row>
    <row r="2571" spans="4:4">
      <c r="D2571" s="75"/>
    </row>
    <row r="2572" spans="4:4">
      <c r="D2572" s="75"/>
    </row>
    <row r="2573" spans="4:4">
      <c r="D2573" s="75"/>
    </row>
    <row r="2574" spans="4:4">
      <c r="D2574" s="75"/>
    </row>
    <row r="2575" spans="4:4">
      <c r="D2575" s="75"/>
    </row>
    <row r="2576" spans="4:4">
      <c r="D2576" s="75"/>
    </row>
    <row r="2577" spans="4:4">
      <c r="D2577" s="75"/>
    </row>
    <row r="2578" spans="4:4">
      <c r="D2578" s="75"/>
    </row>
    <row r="2579" spans="4:4">
      <c r="D2579" s="75"/>
    </row>
    <row r="2580" spans="4:4">
      <c r="D2580" s="75"/>
    </row>
    <row r="2581" spans="4:4">
      <c r="D2581" s="75"/>
    </row>
    <row r="2582" spans="4:4">
      <c r="D2582" s="75"/>
    </row>
    <row r="2583" spans="4:4">
      <c r="D2583" s="75"/>
    </row>
    <row r="2584" spans="4:4">
      <c r="D2584" s="75"/>
    </row>
    <row r="2585" spans="4:4">
      <c r="D2585" s="75"/>
    </row>
    <row r="2586" spans="4:4">
      <c r="D2586" s="75"/>
    </row>
    <row r="2587" spans="4:4">
      <c r="D2587" s="75"/>
    </row>
    <row r="2588" spans="4:4">
      <c r="D2588" s="75"/>
    </row>
    <row r="2589" spans="4:4">
      <c r="D2589" s="75"/>
    </row>
    <row r="2590" spans="4:4">
      <c r="D2590" s="75"/>
    </row>
    <row r="2591" spans="4:4">
      <c r="D2591" s="75"/>
    </row>
    <row r="2592" spans="4:4">
      <c r="D2592" s="75"/>
    </row>
    <row r="2593" spans="4:4">
      <c r="D2593" s="75"/>
    </row>
    <row r="2594" spans="4:4">
      <c r="D2594" s="75"/>
    </row>
    <row r="2595" spans="4:4">
      <c r="D2595" s="75"/>
    </row>
    <row r="2596" spans="4:4">
      <c r="D2596" s="75"/>
    </row>
    <row r="2597" spans="4:4">
      <c r="D2597" s="75"/>
    </row>
    <row r="2598" spans="4:4">
      <c r="D2598" s="75"/>
    </row>
    <row r="2599" spans="4:4">
      <c r="D2599" s="75"/>
    </row>
    <row r="2600" spans="4:4">
      <c r="D2600" s="75"/>
    </row>
    <row r="2601" spans="4:4">
      <c r="D2601" s="75"/>
    </row>
    <row r="2602" spans="4:4">
      <c r="D2602" s="75"/>
    </row>
    <row r="2603" spans="4:4">
      <c r="D2603" s="75"/>
    </row>
    <row r="2604" spans="4:4">
      <c r="D2604" s="75"/>
    </row>
    <row r="2605" spans="4:4">
      <c r="D2605" s="75"/>
    </row>
    <row r="2606" spans="4:4">
      <c r="D2606" s="75"/>
    </row>
    <row r="2607" spans="4:4">
      <c r="D2607" s="75"/>
    </row>
    <row r="2608" spans="4:4">
      <c r="D2608" s="75"/>
    </row>
    <row r="2609" spans="4:4">
      <c r="D2609" s="75"/>
    </row>
    <row r="2610" spans="4:4">
      <c r="D2610" s="75"/>
    </row>
    <row r="2611" spans="4:4">
      <c r="D2611" s="75"/>
    </row>
    <row r="2612" spans="4:4">
      <c r="D2612" s="75"/>
    </row>
    <row r="2613" spans="4:4">
      <c r="D2613" s="75"/>
    </row>
    <row r="2614" spans="4:4">
      <c r="D2614" s="75"/>
    </row>
    <row r="2615" spans="4:4">
      <c r="D2615" s="75"/>
    </row>
    <row r="2616" spans="4:4">
      <c r="D2616" s="75"/>
    </row>
    <row r="2617" spans="4:4">
      <c r="D2617" s="75"/>
    </row>
    <row r="2618" spans="4:4">
      <c r="D2618" s="75"/>
    </row>
    <row r="2619" spans="4:4">
      <c r="D2619" s="75"/>
    </row>
    <row r="2620" spans="4:4">
      <c r="D2620" s="75"/>
    </row>
    <row r="2621" spans="4:4">
      <c r="D2621" s="75"/>
    </row>
    <row r="2622" spans="4:4">
      <c r="D2622" s="75"/>
    </row>
    <row r="2623" spans="4:4">
      <c r="D2623" s="75"/>
    </row>
    <row r="2624" spans="4:4">
      <c r="D2624" s="75"/>
    </row>
    <row r="2625" spans="4:4">
      <c r="D2625" s="75"/>
    </row>
    <row r="2626" spans="4:4">
      <c r="D2626" s="75"/>
    </row>
    <row r="2627" spans="4:4">
      <c r="D2627" s="75"/>
    </row>
    <row r="2628" spans="4:4">
      <c r="D2628" s="75"/>
    </row>
    <row r="2629" spans="4:4">
      <c r="D2629" s="75"/>
    </row>
    <row r="2630" spans="4:4">
      <c r="D2630" s="75"/>
    </row>
    <row r="2631" spans="4:4">
      <c r="D2631" s="75"/>
    </row>
    <row r="2632" spans="4:4">
      <c r="D2632" s="75"/>
    </row>
    <row r="2633" spans="4:4">
      <c r="D2633" s="75"/>
    </row>
    <row r="2634" spans="4:4">
      <c r="D2634" s="75"/>
    </row>
    <row r="2635" spans="4:4">
      <c r="D2635" s="75"/>
    </row>
    <row r="2636" spans="4:4">
      <c r="D2636" s="75"/>
    </row>
    <row r="2637" spans="4:4">
      <c r="D2637" s="75"/>
    </row>
    <row r="2638" spans="4:4">
      <c r="D2638" s="75"/>
    </row>
    <row r="2639" spans="4:4">
      <c r="D2639" s="75"/>
    </row>
    <row r="2640" spans="4:4">
      <c r="D2640" s="75"/>
    </row>
    <row r="2641" spans="4:4">
      <c r="D2641" s="75"/>
    </row>
    <row r="2642" spans="4:4">
      <c r="D2642" s="75"/>
    </row>
    <row r="2643" spans="4:4">
      <c r="D2643" s="75"/>
    </row>
    <row r="2644" spans="4:4">
      <c r="D2644" s="75"/>
    </row>
    <row r="2645" spans="4:4">
      <c r="D2645" s="75"/>
    </row>
    <row r="2646" spans="4:4">
      <c r="D2646" s="75"/>
    </row>
    <row r="2647" spans="4:4">
      <c r="D2647" s="75"/>
    </row>
    <row r="2648" spans="4:4">
      <c r="D2648" s="75"/>
    </row>
    <row r="2649" spans="4:4">
      <c r="D2649" s="75"/>
    </row>
    <row r="2650" spans="4:4">
      <c r="D2650" s="75"/>
    </row>
    <row r="2651" spans="4:4">
      <c r="D2651" s="75"/>
    </row>
    <row r="2652" spans="4:4">
      <c r="D2652" s="75"/>
    </row>
    <row r="2653" spans="4:4">
      <c r="D2653" s="75"/>
    </row>
    <row r="2654" spans="4:4">
      <c r="D2654" s="75"/>
    </row>
    <row r="2655" spans="4:4">
      <c r="D2655" s="75"/>
    </row>
    <row r="2656" spans="4:4">
      <c r="D2656" s="75"/>
    </row>
    <row r="2657" spans="4:4">
      <c r="D2657" s="75"/>
    </row>
    <row r="2658" spans="4:4">
      <c r="D2658" s="75"/>
    </row>
    <row r="2659" spans="4:4">
      <c r="D2659" s="75"/>
    </row>
    <row r="2660" spans="4:4">
      <c r="D2660" s="75"/>
    </row>
    <row r="2661" spans="4:4">
      <c r="D2661" s="75"/>
    </row>
    <row r="2662" spans="4:4">
      <c r="D2662" s="75"/>
    </row>
    <row r="2663" spans="4:4">
      <c r="D2663" s="75"/>
    </row>
    <row r="2664" spans="4:4">
      <c r="D2664" s="75"/>
    </row>
    <row r="2665" spans="4:4">
      <c r="D2665" s="75"/>
    </row>
    <row r="2666" spans="4:4">
      <c r="D2666" s="75"/>
    </row>
    <row r="2667" spans="4:4">
      <c r="D2667" s="75"/>
    </row>
    <row r="2668" spans="4:4">
      <c r="D2668" s="75"/>
    </row>
    <row r="2669" spans="4:4">
      <c r="D2669" s="75"/>
    </row>
    <row r="2670" spans="4:4">
      <c r="D2670" s="75"/>
    </row>
    <row r="2671" spans="4:4">
      <c r="D2671" s="75"/>
    </row>
    <row r="2672" spans="4:4">
      <c r="D2672" s="75"/>
    </row>
    <row r="2673" spans="4:4">
      <c r="D2673" s="75"/>
    </row>
    <row r="2674" spans="4:4">
      <c r="D2674" s="75"/>
    </row>
    <row r="2675" spans="4:4">
      <c r="D2675" s="75"/>
    </row>
    <row r="2676" spans="4:4">
      <c r="D2676" s="75"/>
    </row>
    <row r="2677" spans="4:4">
      <c r="D2677" s="75"/>
    </row>
    <row r="2678" spans="4:4">
      <c r="D2678" s="75"/>
    </row>
    <row r="2679" spans="4:4">
      <c r="D2679" s="75"/>
    </row>
    <row r="2680" spans="4:4">
      <c r="D2680" s="75"/>
    </row>
    <row r="2681" spans="4:4">
      <c r="D2681" s="75"/>
    </row>
    <row r="2682" spans="4:4">
      <c r="D2682" s="75"/>
    </row>
    <row r="2683" spans="4:4">
      <c r="D2683" s="75"/>
    </row>
    <row r="2684" spans="4:4">
      <c r="D2684" s="75"/>
    </row>
    <row r="2685" spans="4:4">
      <c r="D2685" s="75"/>
    </row>
    <row r="2686" spans="4:4">
      <c r="D2686" s="75"/>
    </row>
    <row r="2687" spans="4:4">
      <c r="D2687" s="75"/>
    </row>
    <row r="2688" spans="4:4">
      <c r="D2688" s="75"/>
    </row>
    <row r="2689" spans="4:4">
      <c r="D2689" s="75"/>
    </row>
    <row r="2690" spans="4:4">
      <c r="D2690" s="75"/>
    </row>
    <row r="2691" spans="4:4">
      <c r="D2691" s="75"/>
    </row>
    <row r="2692" spans="4:4">
      <c r="D2692" s="75"/>
    </row>
    <row r="2693" spans="4:4">
      <c r="D2693" s="75"/>
    </row>
    <row r="2694" spans="4:4">
      <c r="D2694" s="75"/>
    </row>
    <row r="2695" spans="4:4">
      <c r="D2695" s="75"/>
    </row>
    <row r="2696" spans="4:4">
      <c r="D2696" s="75"/>
    </row>
    <row r="2697" spans="4:4">
      <c r="D2697" s="75"/>
    </row>
    <row r="2698" spans="4:4">
      <c r="D2698" s="75"/>
    </row>
    <row r="2699" spans="4:4">
      <c r="D2699" s="75"/>
    </row>
    <row r="2700" spans="4:4">
      <c r="D2700" s="75"/>
    </row>
    <row r="2701" spans="4:4">
      <c r="D2701" s="75"/>
    </row>
    <row r="2702" spans="4:4">
      <c r="D2702" s="75"/>
    </row>
    <row r="2703" spans="4:4">
      <c r="D2703" s="75"/>
    </row>
    <row r="2704" spans="4:4">
      <c r="D2704" s="75"/>
    </row>
    <row r="2705" spans="4:4">
      <c r="D2705" s="75"/>
    </row>
    <row r="2706" spans="4:4">
      <c r="D2706" s="75"/>
    </row>
    <row r="2707" spans="4:4">
      <c r="D2707" s="75"/>
    </row>
    <row r="2708" spans="4:4">
      <c r="D2708" s="75"/>
    </row>
    <row r="2709" spans="4:4">
      <c r="D2709" s="75"/>
    </row>
    <row r="2710" spans="4:4">
      <c r="D2710" s="75"/>
    </row>
    <row r="2711" spans="4:4">
      <c r="D2711" s="75"/>
    </row>
    <row r="2712" spans="4:4">
      <c r="D2712" s="75"/>
    </row>
    <row r="2713" spans="4:4">
      <c r="D2713" s="75"/>
    </row>
    <row r="2714" spans="4:4">
      <c r="D2714" s="75"/>
    </row>
    <row r="2715" spans="4:4">
      <c r="D2715" s="75"/>
    </row>
    <row r="2716" spans="4:4">
      <c r="D2716" s="75"/>
    </row>
    <row r="2717" spans="4:4">
      <c r="D2717" s="75"/>
    </row>
    <row r="2718" spans="4:4">
      <c r="D2718" s="75"/>
    </row>
    <row r="2719" spans="4:4">
      <c r="D2719" s="75"/>
    </row>
    <row r="2720" spans="4:4">
      <c r="D2720" s="75"/>
    </row>
    <row r="2721" spans="4:4">
      <c r="D2721" s="75"/>
    </row>
    <row r="2722" spans="4:4">
      <c r="D2722" s="75"/>
    </row>
    <row r="2723" spans="4:4">
      <c r="D2723" s="75"/>
    </row>
    <row r="2724" spans="4:4">
      <c r="D2724" s="75"/>
    </row>
    <row r="2725" spans="4:4">
      <c r="D2725" s="75"/>
    </row>
    <row r="2726" spans="4:4">
      <c r="D2726" s="75"/>
    </row>
    <row r="2727" spans="4:4">
      <c r="D2727" s="75"/>
    </row>
    <row r="2728" spans="4:4">
      <c r="D2728" s="75"/>
    </row>
    <row r="2729" spans="4:4">
      <c r="D2729" s="75"/>
    </row>
    <row r="2730" spans="4:4">
      <c r="D2730" s="75"/>
    </row>
    <row r="2731" spans="4:4">
      <c r="D2731" s="75"/>
    </row>
    <row r="2732" spans="4:4">
      <c r="D2732" s="75"/>
    </row>
    <row r="2733" spans="4:4">
      <c r="D2733" s="75"/>
    </row>
    <row r="2734" spans="4:4">
      <c r="D2734" s="75"/>
    </row>
    <row r="2735" spans="4:4">
      <c r="D2735" s="75"/>
    </row>
    <row r="2736" spans="4:4">
      <c r="D2736" s="75"/>
    </row>
    <row r="2737" spans="4:4">
      <c r="D2737" s="75"/>
    </row>
    <row r="2738" spans="4:4">
      <c r="D2738" s="75"/>
    </row>
    <row r="2739" spans="4:4">
      <c r="D2739" s="75"/>
    </row>
    <row r="2740" spans="4:4">
      <c r="D2740" s="75"/>
    </row>
    <row r="2741" spans="4:4">
      <c r="D2741" s="75"/>
    </row>
    <row r="2742" spans="4:4">
      <c r="D2742" s="75"/>
    </row>
    <row r="2743" spans="4:4">
      <c r="D2743" s="75"/>
    </row>
    <row r="2744" spans="4:4">
      <c r="D2744" s="75"/>
    </row>
    <row r="2745" spans="4:4">
      <c r="D2745" s="75"/>
    </row>
    <row r="2746" spans="4:4">
      <c r="D2746" s="75"/>
    </row>
    <row r="2747" spans="4:4">
      <c r="D2747" s="75"/>
    </row>
    <row r="2748" spans="4:4">
      <c r="D2748" s="75"/>
    </row>
    <row r="2749" spans="4:4">
      <c r="D2749" s="75"/>
    </row>
    <row r="2750" spans="4:4">
      <c r="D2750" s="75"/>
    </row>
    <row r="2751" spans="4:4">
      <c r="D2751" s="75"/>
    </row>
    <row r="2752" spans="4:4">
      <c r="D2752" s="75"/>
    </row>
    <row r="2753" spans="4:4">
      <c r="D2753" s="75"/>
    </row>
    <row r="2754" spans="4:4">
      <c r="D2754" s="75"/>
    </row>
    <row r="2755" spans="4:4">
      <c r="D2755" s="75"/>
    </row>
    <row r="2756" spans="4:4">
      <c r="D2756" s="75"/>
    </row>
    <row r="2757" spans="4:4">
      <c r="D2757" s="75"/>
    </row>
    <row r="2758" spans="4:4">
      <c r="D2758" s="75"/>
    </row>
    <row r="2759" spans="4:4">
      <c r="D2759" s="75"/>
    </row>
    <row r="2760" spans="4:4">
      <c r="D2760" s="75"/>
    </row>
    <row r="2761" spans="4:4">
      <c r="D2761" s="75"/>
    </row>
    <row r="2762" spans="4:4">
      <c r="D2762" s="75"/>
    </row>
    <row r="2763" spans="4:4">
      <c r="D2763" s="75"/>
    </row>
    <row r="2764" spans="4:4">
      <c r="D2764" s="75"/>
    </row>
    <row r="2765" spans="4:4">
      <c r="D2765" s="75"/>
    </row>
    <row r="2766" spans="4:4">
      <c r="D2766" s="75"/>
    </row>
    <row r="2767" spans="4:4">
      <c r="D2767" s="75"/>
    </row>
    <row r="2768" spans="4:4">
      <c r="D2768" s="75"/>
    </row>
    <row r="2769" spans="4:4">
      <c r="D2769" s="75"/>
    </row>
    <row r="2770" spans="4:4">
      <c r="D2770" s="75"/>
    </row>
    <row r="2771" spans="4:4">
      <c r="D2771" s="75"/>
    </row>
    <row r="2772" spans="4:4">
      <c r="D2772" s="75"/>
    </row>
    <row r="2773" spans="4:4">
      <c r="D2773" s="75"/>
    </row>
    <row r="2774" spans="4:4">
      <c r="D2774" s="75"/>
    </row>
    <row r="2775" spans="4:4">
      <c r="D2775" s="75"/>
    </row>
    <row r="2776" spans="4:4">
      <c r="D2776" s="75"/>
    </row>
    <row r="2777" spans="4:4">
      <c r="D2777" s="75"/>
    </row>
    <row r="2778" spans="4:4">
      <c r="D2778" s="75"/>
    </row>
    <row r="2779" spans="4:4">
      <c r="D2779" s="75"/>
    </row>
    <row r="2780" spans="4:4">
      <c r="D2780" s="75"/>
    </row>
    <row r="2781" spans="4:4">
      <c r="D2781" s="75"/>
    </row>
    <row r="2782" spans="4:4">
      <c r="D2782" s="75"/>
    </row>
    <row r="2783" spans="4:4">
      <c r="D2783" s="75"/>
    </row>
    <row r="2784" spans="4:4">
      <c r="D2784" s="75"/>
    </row>
    <row r="2785" spans="4:4">
      <c r="D2785" s="75"/>
    </row>
    <row r="2786" spans="4:4">
      <c r="D2786" s="75"/>
    </row>
    <row r="2787" spans="4:4">
      <c r="D2787" s="75"/>
    </row>
    <row r="2788" spans="4:4">
      <c r="D2788" s="75"/>
    </row>
    <row r="2789" spans="4:4">
      <c r="D2789" s="75"/>
    </row>
    <row r="2790" spans="4:4">
      <c r="D2790" s="75"/>
    </row>
    <row r="2791" spans="4:4">
      <c r="D2791" s="75"/>
    </row>
    <row r="2792" spans="4:4">
      <c r="D2792" s="75"/>
    </row>
    <row r="2793" spans="4:4">
      <c r="D2793" s="75"/>
    </row>
    <row r="2794" spans="4:4">
      <c r="D2794" s="75"/>
    </row>
    <row r="2795" spans="4:4">
      <c r="D2795" s="75"/>
    </row>
    <row r="2796" spans="4:4">
      <c r="D2796" s="75"/>
    </row>
    <row r="2797" spans="4:4">
      <c r="D2797" s="75"/>
    </row>
    <row r="2798" spans="4:4">
      <c r="D2798" s="75"/>
    </row>
    <row r="2799" spans="4:4">
      <c r="D2799" s="75"/>
    </row>
    <row r="2800" spans="4:4">
      <c r="D2800" s="75"/>
    </row>
    <row r="2801" spans="4:4">
      <c r="D2801" s="75"/>
    </row>
    <row r="2802" spans="4:4">
      <c r="D2802" s="75"/>
    </row>
    <row r="2803" spans="4:4">
      <c r="D2803" s="75"/>
    </row>
    <row r="2804" spans="4:4">
      <c r="D2804" s="75"/>
    </row>
    <row r="2805" spans="4:4">
      <c r="D2805" s="75"/>
    </row>
    <row r="2806" spans="4:4">
      <c r="D2806" s="75"/>
    </row>
    <row r="2807" spans="4:4">
      <c r="D2807" s="75"/>
    </row>
    <row r="2808" spans="4:4">
      <c r="D2808" s="75"/>
    </row>
    <row r="2809" spans="4:4">
      <c r="D2809" s="75"/>
    </row>
    <row r="2810" spans="4:4">
      <c r="D2810" s="75"/>
    </row>
    <row r="2811" spans="4:4">
      <c r="D2811" s="75"/>
    </row>
    <row r="2812" spans="4:4">
      <c r="D2812" s="75"/>
    </row>
    <row r="2813" spans="4:4">
      <c r="D2813" s="75"/>
    </row>
    <row r="2814" spans="4:4">
      <c r="D2814" s="75"/>
    </row>
    <row r="2815" spans="4:4">
      <c r="D2815" s="75"/>
    </row>
    <row r="2816" spans="4:4">
      <c r="D2816" s="75"/>
    </row>
    <row r="2817" spans="4:4">
      <c r="D2817" s="75"/>
    </row>
    <row r="2818" spans="4:4">
      <c r="D2818" s="75"/>
    </row>
    <row r="2819" spans="4:4">
      <c r="D2819" s="75"/>
    </row>
    <row r="2820" spans="4:4">
      <c r="D2820" s="75"/>
    </row>
    <row r="2821" spans="4:4">
      <c r="D2821" s="75"/>
    </row>
    <row r="2822" spans="4:4">
      <c r="D2822" s="75"/>
    </row>
    <row r="2823" spans="4:4">
      <c r="D2823" s="75"/>
    </row>
    <row r="2824" spans="4:4">
      <c r="D2824" s="75"/>
    </row>
    <row r="2825" spans="4:4">
      <c r="D2825" s="75"/>
    </row>
    <row r="2826" spans="4:4">
      <c r="D2826" s="75"/>
    </row>
    <row r="2827" spans="4:4">
      <c r="D2827" s="75"/>
    </row>
    <row r="2828" spans="4:4">
      <c r="D2828" s="75"/>
    </row>
    <row r="2829" spans="4:4">
      <c r="D2829" s="75"/>
    </row>
    <row r="2830" spans="4:4">
      <c r="D2830" s="75"/>
    </row>
    <row r="2831" spans="4:4">
      <c r="D2831" s="75"/>
    </row>
    <row r="2832" spans="4:4">
      <c r="D2832" s="75"/>
    </row>
    <row r="2833" spans="4:4">
      <c r="D2833" s="75"/>
    </row>
    <row r="2834" spans="4:4">
      <c r="D2834" s="75"/>
    </row>
    <row r="2835" spans="4:4">
      <c r="D2835" s="75"/>
    </row>
    <row r="2836" spans="4:4">
      <c r="D2836" s="75"/>
    </row>
    <row r="2837" spans="4:4">
      <c r="D2837" s="75"/>
    </row>
    <row r="2838" spans="4:4">
      <c r="D2838" s="75"/>
    </row>
    <row r="2839" spans="4:4">
      <c r="D2839" s="75"/>
    </row>
    <row r="2840" spans="4:4">
      <c r="D2840" s="75"/>
    </row>
    <row r="2841" spans="4:4">
      <c r="D2841" s="75"/>
    </row>
    <row r="2842" spans="4:4">
      <c r="D2842" s="75"/>
    </row>
    <row r="2843" spans="4:4">
      <c r="D2843" s="75"/>
    </row>
    <row r="2844" spans="4:4">
      <c r="D2844" s="75"/>
    </row>
    <row r="2845" spans="4:4">
      <c r="D2845" s="75"/>
    </row>
    <row r="2846" spans="4:4">
      <c r="D2846" s="75"/>
    </row>
    <row r="2847" spans="4:4">
      <c r="D2847" s="75"/>
    </row>
    <row r="2848" spans="4:4">
      <c r="D2848" s="75"/>
    </row>
    <row r="2849" spans="4:4">
      <c r="D2849" s="75"/>
    </row>
    <row r="2850" spans="4:4">
      <c r="D2850" s="75"/>
    </row>
    <row r="2851" spans="4:4">
      <c r="D2851" s="75"/>
    </row>
    <row r="2852" spans="4:4">
      <c r="D2852" s="75"/>
    </row>
    <row r="2853" spans="4:4">
      <c r="D2853" s="75"/>
    </row>
    <row r="2854" spans="4:4">
      <c r="D2854" s="75"/>
    </row>
    <row r="2855" spans="4:4">
      <c r="D2855" s="75"/>
    </row>
    <row r="2856" spans="4:4">
      <c r="D2856" s="75"/>
    </row>
    <row r="2857" spans="4:4">
      <c r="D2857" s="75"/>
    </row>
    <row r="2858" spans="4:4">
      <c r="D2858" s="75"/>
    </row>
    <row r="2859" spans="4:4">
      <c r="D2859" s="75"/>
    </row>
    <row r="2860" spans="4:4">
      <c r="D2860" s="75"/>
    </row>
    <row r="2861" spans="4:4">
      <c r="D2861" s="75"/>
    </row>
    <row r="2862" spans="4:4">
      <c r="D2862" s="75"/>
    </row>
    <row r="2863" spans="4:4">
      <c r="D2863" s="75"/>
    </row>
    <row r="2864" spans="4:4">
      <c r="D2864" s="75"/>
    </row>
    <row r="2865" spans="4:4">
      <c r="D2865" s="75"/>
    </row>
    <row r="2866" spans="4:4">
      <c r="D2866" s="75"/>
    </row>
    <row r="2867" spans="4:4">
      <c r="D2867" s="75"/>
    </row>
    <row r="2868" spans="4:4">
      <c r="D2868" s="75"/>
    </row>
    <row r="2869" spans="4:4">
      <c r="D2869" s="75"/>
    </row>
    <row r="2870" spans="4:4">
      <c r="D2870" s="75"/>
    </row>
    <row r="2871" spans="4:4">
      <c r="D2871" s="75"/>
    </row>
    <row r="2872" spans="4:4">
      <c r="D2872" s="75"/>
    </row>
    <row r="2873" spans="4:4">
      <c r="D2873" s="75"/>
    </row>
    <row r="2874" spans="4:4">
      <c r="D2874" s="75"/>
    </row>
    <row r="2875" spans="4:4">
      <c r="D2875" s="75"/>
    </row>
    <row r="2876" spans="4:4">
      <c r="D2876" s="75"/>
    </row>
    <row r="2877" spans="4:4">
      <c r="D2877" s="75"/>
    </row>
    <row r="2878" spans="4:4">
      <c r="D2878" s="75"/>
    </row>
    <row r="2879" spans="4:4">
      <c r="D2879" s="75"/>
    </row>
    <row r="2880" spans="4:4">
      <c r="D2880" s="75"/>
    </row>
    <row r="2881" spans="4:4">
      <c r="D2881" s="75"/>
    </row>
    <row r="2882" spans="4:4">
      <c r="D2882" s="75"/>
    </row>
    <row r="2883" spans="4:4">
      <c r="D2883" s="75"/>
    </row>
    <row r="2884" spans="4:4">
      <c r="D2884" s="75"/>
    </row>
    <row r="2885" spans="4:4">
      <c r="D2885" s="75"/>
    </row>
    <row r="2886" spans="4:4">
      <c r="D2886" s="75"/>
    </row>
    <row r="2887" spans="4:4">
      <c r="D2887" s="75"/>
    </row>
    <row r="2888" spans="4:4">
      <c r="D2888" s="75"/>
    </row>
    <row r="2889" spans="4:4">
      <c r="D2889" s="75"/>
    </row>
    <row r="2890" spans="4:4">
      <c r="D2890" s="75"/>
    </row>
    <row r="2891" spans="4:4">
      <c r="D2891" s="75"/>
    </row>
    <row r="2892" spans="4:4">
      <c r="D2892" s="75"/>
    </row>
    <row r="2893" spans="4:4">
      <c r="D2893" s="75"/>
    </row>
    <row r="2894" spans="4:4">
      <c r="D2894" s="75"/>
    </row>
    <row r="2895" spans="4:4">
      <c r="D2895" s="75"/>
    </row>
    <row r="2896" spans="4:4">
      <c r="D2896" s="75"/>
    </row>
    <row r="2897" spans="4:4">
      <c r="D2897" s="75"/>
    </row>
    <row r="2898" spans="4:4">
      <c r="D2898" s="75"/>
    </row>
    <row r="2899" spans="4:4">
      <c r="D2899" s="75"/>
    </row>
    <row r="2900" spans="4:4">
      <c r="D2900" s="75"/>
    </row>
    <row r="2901" spans="4:4">
      <c r="D2901" s="75"/>
    </row>
    <row r="2902" spans="4:4">
      <c r="D2902" s="75"/>
    </row>
    <row r="2903" spans="4:4">
      <c r="D2903" s="75"/>
    </row>
    <row r="2904" spans="4:4">
      <c r="D2904" s="75"/>
    </row>
    <row r="2905" spans="4:4">
      <c r="D2905" s="75"/>
    </row>
    <row r="2906" spans="4:4">
      <c r="D2906" s="75"/>
    </row>
    <row r="2907" spans="4:4">
      <c r="D2907" s="75"/>
    </row>
    <row r="2908" spans="4:4">
      <c r="D2908" s="75"/>
    </row>
    <row r="2909" spans="4:4">
      <c r="D2909" s="75"/>
    </row>
    <row r="2910" spans="4:4">
      <c r="D2910" s="75"/>
    </row>
    <row r="2911" spans="4:4">
      <c r="D2911" s="75"/>
    </row>
    <row r="2912" spans="4:4">
      <c r="D2912" s="75"/>
    </row>
    <row r="2913" spans="4:4">
      <c r="D2913" s="75"/>
    </row>
    <row r="2914" spans="4:4">
      <c r="D2914" s="75"/>
    </row>
    <row r="2915" spans="4:4">
      <c r="D2915" s="75"/>
    </row>
    <row r="2916" spans="4:4">
      <c r="D2916" s="75"/>
    </row>
    <row r="2917" spans="4:4">
      <c r="D2917" s="75"/>
    </row>
    <row r="2918" spans="4:4">
      <c r="D2918" s="75"/>
    </row>
    <row r="2919" spans="4:4">
      <c r="D2919" s="75"/>
    </row>
    <row r="2920" spans="4:4">
      <c r="D2920" s="75"/>
    </row>
    <row r="2921" spans="4:4">
      <c r="D2921" s="75"/>
    </row>
    <row r="2922" spans="4:4">
      <c r="D2922" s="75"/>
    </row>
    <row r="2923" spans="4:4">
      <c r="D2923" s="75"/>
    </row>
    <row r="2924" spans="4:4">
      <c r="D2924" s="75"/>
    </row>
    <row r="2925" spans="4:4">
      <c r="D2925" s="75"/>
    </row>
    <row r="2926" spans="4:4">
      <c r="D2926" s="75"/>
    </row>
    <row r="2927" spans="4:4">
      <c r="D2927" s="75"/>
    </row>
    <row r="2928" spans="4:4">
      <c r="D2928" s="75"/>
    </row>
    <row r="2929" spans="4:4">
      <c r="D2929" s="75"/>
    </row>
    <row r="2930" spans="4:4">
      <c r="D2930" s="75"/>
    </row>
    <row r="2931" spans="4:4">
      <c r="D2931" s="75"/>
    </row>
    <row r="2932" spans="4:4">
      <c r="D2932" s="75"/>
    </row>
    <row r="2933" spans="4:4">
      <c r="D2933" s="75"/>
    </row>
    <row r="2934" spans="4:4">
      <c r="D2934" s="75"/>
    </row>
    <row r="2935" spans="4:4">
      <c r="D2935" s="75"/>
    </row>
    <row r="2936" spans="4:4">
      <c r="D2936" s="75"/>
    </row>
    <row r="2937" spans="4:4">
      <c r="D2937" s="75"/>
    </row>
    <row r="2938" spans="4:4">
      <c r="D2938" s="75"/>
    </row>
    <row r="2939" spans="4:4">
      <c r="D2939" s="75"/>
    </row>
    <row r="2940" spans="4:4">
      <c r="D2940" s="75"/>
    </row>
    <row r="2941" spans="4:4">
      <c r="D2941" s="75"/>
    </row>
    <row r="2942" spans="4:4">
      <c r="D2942" s="75"/>
    </row>
    <row r="2943" spans="4:4">
      <c r="D2943" s="75"/>
    </row>
    <row r="2944" spans="4:4">
      <c r="D2944" s="75"/>
    </row>
    <row r="2945" spans="4:4">
      <c r="D2945" s="75"/>
    </row>
    <row r="2946" spans="4:4">
      <c r="D2946" s="75"/>
    </row>
    <row r="2947" spans="4:4">
      <c r="D2947" s="75"/>
    </row>
    <row r="2948" spans="4:4">
      <c r="D2948" s="75"/>
    </row>
    <row r="2949" spans="4:4">
      <c r="D2949" s="75"/>
    </row>
    <row r="2950" spans="4:4">
      <c r="D2950" s="75"/>
    </row>
    <row r="2951" spans="4:4">
      <c r="D2951" s="75"/>
    </row>
    <row r="2952" spans="4:4">
      <c r="D2952" s="75"/>
    </row>
    <row r="2953" spans="4:4">
      <c r="D2953" s="75"/>
    </row>
    <row r="2954" spans="4:4">
      <c r="D2954" s="75"/>
    </row>
    <row r="2955" spans="4:4">
      <c r="D2955" s="75"/>
    </row>
    <row r="2956" spans="4:4">
      <c r="D2956" s="75"/>
    </row>
    <row r="2957" spans="4:4">
      <c r="D2957" s="75"/>
    </row>
    <row r="2958" spans="4:4">
      <c r="D2958" s="75"/>
    </row>
    <row r="2959" spans="4:4">
      <c r="D2959" s="75"/>
    </row>
    <row r="2960" spans="4:4">
      <c r="D2960" s="75"/>
    </row>
    <row r="2961" spans="4:4">
      <c r="D2961" s="75"/>
    </row>
    <row r="2962" spans="4:4">
      <c r="D2962" s="75"/>
    </row>
    <row r="2963" spans="4:4">
      <c r="D2963" s="75"/>
    </row>
    <row r="2964" spans="4:4">
      <c r="D2964" s="75"/>
    </row>
    <row r="2965" spans="4:4">
      <c r="D2965" s="75"/>
    </row>
    <row r="2966" spans="4:4">
      <c r="D2966" s="75"/>
    </row>
    <row r="2967" spans="4:4">
      <c r="D2967" s="75"/>
    </row>
    <row r="2968" spans="4:4">
      <c r="D2968" s="75"/>
    </row>
    <row r="2969" spans="4:4">
      <c r="D2969" s="75"/>
    </row>
    <row r="2970" spans="4:4">
      <c r="D2970" s="75"/>
    </row>
    <row r="2971" spans="4:4">
      <c r="D2971" s="75"/>
    </row>
    <row r="2972" spans="4:4">
      <c r="D2972" s="75"/>
    </row>
    <row r="2973" spans="4:4">
      <c r="D2973" s="75"/>
    </row>
    <row r="2974" spans="4:4">
      <c r="D2974" s="75"/>
    </row>
    <row r="2975" spans="4:4">
      <c r="D2975" s="75"/>
    </row>
    <row r="2976" spans="4:4">
      <c r="D2976" s="75"/>
    </row>
    <row r="2977" spans="4:4">
      <c r="D2977" s="75"/>
    </row>
    <row r="2978" spans="4:4">
      <c r="D2978" s="75"/>
    </row>
    <row r="2979" spans="4:4">
      <c r="D2979" s="75"/>
    </row>
    <row r="2980" spans="4:4">
      <c r="D2980" s="75"/>
    </row>
    <row r="2981" spans="4:4">
      <c r="D2981" s="75"/>
    </row>
    <row r="2982" spans="4:4">
      <c r="D2982" s="75"/>
    </row>
    <row r="2983" spans="4:4">
      <c r="D2983" s="75"/>
    </row>
    <row r="2984" spans="4:4">
      <c r="D2984" s="75"/>
    </row>
    <row r="2985" spans="4:4">
      <c r="D2985" s="75"/>
    </row>
    <row r="2986" spans="4:4">
      <c r="D2986" s="75"/>
    </row>
    <row r="2987" spans="4:4">
      <c r="D2987" s="75"/>
    </row>
    <row r="2988" spans="4:4">
      <c r="D2988" s="75"/>
    </row>
    <row r="2989" spans="4:4">
      <c r="D2989" s="75"/>
    </row>
    <row r="2990" spans="4:4">
      <c r="D2990" s="75"/>
    </row>
    <row r="2991" spans="4:4">
      <c r="D2991" s="75"/>
    </row>
    <row r="2992" spans="4:4">
      <c r="D2992" s="75"/>
    </row>
    <row r="2993" spans="4:4">
      <c r="D2993" s="75"/>
    </row>
    <row r="2994" spans="4:4">
      <c r="D2994" s="75"/>
    </row>
    <row r="2995" spans="4:4">
      <c r="D2995" s="75"/>
    </row>
    <row r="2996" spans="4:4">
      <c r="D2996" s="75"/>
    </row>
    <row r="2997" spans="4:4">
      <c r="D2997" s="75"/>
    </row>
    <row r="2998" spans="4:4">
      <c r="D2998" s="75"/>
    </row>
    <row r="2999" spans="4:4">
      <c r="D2999" s="75"/>
    </row>
    <row r="3000" spans="4:4">
      <c r="D3000" s="75"/>
    </row>
    <row r="3001" spans="4:4">
      <c r="D3001" s="75"/>
    </row>
    <row r="3002" spans="4:4">
      <c r="D3002" s="75"/>
    </row>
    <row r="3003" spans="4:4">
      <c r="D3003" s="75"/>
    </row>
    <row r="3004" spans="4:4">
      <c r="D3004" s="75"/>
    </row>
    <row r="3005" spans="4:4">
      <c r="D3005" s="75"/>
    </row>
    <row r="3006" spans="4:4">
      <c r="D3006" s="75"/>
    </row>
    <row r="3007" spans="4:4">
      <c r="D3007" s="75"/>
    </row>
    <row r="3008" spans="4:4">
      <c r="D3008" s="75"/>
    </row>
    <row r="3009" spans="4:4">
      <c r="D3009" s="75"/>
    </row>
    <row r="3010" spans="4:4">
      <c r="D3010" s="75"/>
    </row>
    <row r="3011" spans="4:4">
      <c r="D3011" s="75"/>
    </row>
    <row r="3012" spans="4:4">
      <c r="D3012" s="75"/>
    </row>
    <row r="3013" spans="4:4">
      <c r="D3013" s="75"/>
    </row>
    <row r="3014" spans="4:4">
      <c r="D3014" s="75"/>
    </row>
    <row r="3015" spans="4:4">
      <c r="D3015" s="75"/>
    </row>
    <row r="3016" spans="4:4">
      <c r="D3016" s="75"/>
    </row>
    <row r="3017" spans="4:4">
      <c r="D3017" s="75"/>
    </row>
    <row r="3018" spans="4:4">
      <c r="D3018" s="75"/>
    </row>
    <row r="3019" spans="4:4">
      <c r="D3019" s="75"/>
    </row>
    <row r="3020" spans="4:4">
      <c r="D3020" s="75"/>
    </row>
    <row r="3021" spans="4:4">
      <c r="D3021" s="75"/>
    </row>
    <row r="3022" spans="4:4">
      <c r="D3022" s="75"/>
    </row>
    <row r="3023" spans="4:4">
      <c r="D3023" s="75"/>
    </row>
    <row r="3024" spans="4:4">
      <c r="D3024" s="75"/>
    </row>
    <row r="3025" spans="4:4">
      <c r="D3025" s="75"/>
    </row>
    <row r="3026" spans="4:4">
      <c r="D3026" s="75"/>
    </row>
    <row r="3027" spans="4:4">
      <c r="D3027" s="75"/>
    </row>
    <row r="3028" spans="4:4">
      <c r="D3028" s="75"/>
    </row>
    <row r="3029" spans="4:4">
      <c r="D3029" s="75"/>
    </row>
    <row r="3030" spans="4:4">
      <c r="D3030" s="75"/>
    </row>
    <row r="3031" spans="4:4">
      <c r="D3031" s="75"/>
    </row>
    <row r="3032" spans="4:4">
      <c r="D3032" s="75"/>
    </row>
    <row r="3033" spans="4:4">
      <c r="D3033" s="75"/>
    </row>
    <row r="3034" spans="4:4">
      <c r="D3034" s="75"/>
    </row>
    <row r="3035" spans="4:4">
      <c r="D3035" s="75"/>
    </row>
    <row r="3036" spans="4:4">
      <c r="D3036" s="75"/>
    </row>
    <row r="3037" spans="4:4">
      <c r="D3037" s="75"/>
    </row>
    <row r="3038" spans="4:4">
      <c r="D3038" s="75"/>
    </row>
    <row r="3039" spans="4:4">
      <c r="D3039" s="75"/>
    </row>
    <row r="3040" spans="4:4">
      <c r="D3040" s="75"/>
    </row>
    <row r="3041" spans="4:4">
      <c r="D3041" s="75"/>
    </row>
    <row r="3042" spans="4:4">
      <c r="D3042" s="75"/>
    </row>
    <row r="3043" spans="4:4">
      <c r="D3043" s="75"/>
    </row>
    <row r="3044" spans="4:4">
      <c r="D3044" s="75"/>
    </row>
    <row r="3045" spans="4:4">
      <c r="D3045" s="75"/>
    </row>
    <row r="3046" spans="4:4">
      <c r="D3046" s="75"/>
    </row>
    <row r="3047" spans="4:4">
      <c r="D3047" s="75"/>
    </row>
    <row r="3048" spans="4:4">
      <c r="D3048" s="75"/>
    </row>
    <row r="3049" spans="4:4">
      <c r="D3049" s="75"/>
    </row>
    <row r="3050" spans="4:4">
      <c r="D3050" s="75"/>
    </row>
    <row r="3051" spans="4:4">
      <c r="D3051" s="75"/>
    </row>
    <row r="3052" spans="4:4">
      <c r="D3052" s="75"/>
    </row>
    <row r="3053" spans="4:4">
      <c r="D3053" s="75"/>
    </row>
    <row r="3054" spans="4:4">
      <c r="D3054" s="75"/>
    </row>
    <row r="3055" spans="4:4">
      <c r="D3055" s="75"/>
    </row>
    <row r="3056" spans="4:4">
      <c r="D3056" s="75"/>
    </row>
    <row r="3057" spans="4:4">
      <c r="D3057" s="75"/>
    </row>
    <row r="3058" spans="4:4">
      <c r="D3058" s="75"/>
    </row>
    <row r="3059" spans="4:4">
      <c r="D3059" s="75"/>
    </row>
    <row r="3060" spans="4:4">
      <c r="D3060" s="75"/>
    </row>
    <row r="3061" spans="4:4">
      <c r="D3061" s="75"/>
    </row>
    <row r="3062" spans="4:4">
      <c r="D3062" s="75"/>
    </row>
    <row r="3063" spans="4:4">
      <c r="D3063" s="75"/>
    </row>
    <row r="3064" spans="4:4">
      <c r="D3064" s="75"/>
    </row>
    <row r="3065" spans="4:4">
      <c r="D3065" s="75"/>
    </row>
    <row r="3066" spans="4:4">
      <c r="D3066" s="75"/>
    </row>
    <row r="3067" spans="4:4">
      <c r="D3067" s="75"/>
    </row>
    <row r="3068" spans="4:4">
      <c r="D3068" s="75"/>
    </row>
    <row r="3069" spans="4:4">
      <c r="D3069" s="75"/>
    </row>
    <row r="3070" spans="4:4">
      <c r="D3070" s="75"/>
    </row>
    <row r="3071" spans="4:4">
      <c r="D3071" s="75"/>
    </row>
    <row r="3072" spans="4:4">
      <c r="D3072" s="75"/>
    </row>
    <row r="3073" spans="4:4">
      <c r="D3073" s="75"/>
    </row>
    <row r="3074" spans="4:4">
      <c r="D3074" s="75"/>
    </row>
    <row r="3075" spans="4:4">
      <c r="D3075" s="75"/>
    </row>
    <row r="3076" spans="4:4">
      <c r="D3076" s="75"/>
    </row>
    <row r="3077" spans="4:4">
      <c r="D3077" s="75"/>
    </row>
    <row r="3078" spans="4:4">
      <c r="D3078" s="75"/>
    </row>
    <row r="3079" spans="4:4">
      <c r="D3079" s="75"/>
    </row>
    <row r="3080" spans="4:4">
      <c r="D3080" s="75"/>
    </row>
    <row r="3081" spans="4:4">
      <c r="D3081" s="75"/>
    </row>
    <row r="3082" spans="4:4">
      <c r="D3082" s="75"/>
    </row>
    <row r="3083" spans="4:4">
      <c r="D3083" s="75"/>
    </row>
    <row r="3084" spans="4:4">
      <c r="D3084" s="75"/>
    </row>
    <row r="3085" spans="4:4">
      <c r="D3085" s="75"/>
    </row>
    <row r="3086" spans="4:4">
      <c r="D3086" s="75"/>
    </row>
    <row r="3087" spans="4:4">
      <c r="D3087" s="75"/>
    </row>
    <row r="3088" spans="4:4">
      <c r="D3088" s="75"/>
    </row>
    <row r="3089" spans="4:4">
      <c r="D3089" s="75"/>
    </row>
    <row r="3090" spans="4:4">
      <c r="D3090" s="75"/>
    </row>
    <row r="3091" spans="4:4">
      <c r="D3091" s="75"/>
    </row>
    <row r="3092" spans="4:4">
      <c r="D3092" s="75"/>
    </row>
    <row r="3093" spans="4:4">
      <c r="D3093" s="75"/>
    </row>
    <row r="3094" spans="4:4">
      <c r="D3094" s="75"/>
    </row>
    <row r="3095" spans="4:4">
      <c r="D3095" s="75"/>
    </row>
    <row r="3096" spans="4:4">
      <c r="D3096" s="75"/>
    </row>
    <row r="3097" spans="4:4">
      <c r="D3097" s="75"/>
    </row>
    <row r="3098" spans="4:4">
      <c r="D3098" s="75"/>
    </row>
    <row r="3099" spans="4:4">
      <c r="D3099" s="75"/>
    </row>
    <row r="3100" spans="4:4">
      <c r="D3100" s="75"/>
    </row>
    <row r="3101" spans="4:4">
      <c r="D3101" s="75"/>
    </row>
    <row r="3102" spans="4:4">
      <c r="D3102" s="75"/>
    </row>
    <row r="3103" spans="4:4">
      <c r="D3103" s="75"/>
    </row>
    <row r="3104" spans="4:4">
      <c r="D3104" s="75"/>
    </row>
    <row r="3105" spans="4:4">
      <c r="D3105" s="75"/>
    </row>
    <row r="3106" spans="4:4">
      <c r="D3106" s="75"/>
    </row>
    <row r="3107" spans="4:4">
      <c r="D3107" s="75"/>
    </row>
    <row r="3108" spans="4:4">
      <c r="D3108" s="75"/>
    </row>
    <row r="3109" spans="4:4">
      <c r="D3109" s="75"/>
    </row>
    <row r="3110" spans="4:4">
      <c r="D3110" s="75"/>
    </row>
    <row r="3111" spans="4:4">
      <c r="D3111" s="75"/>
    </row>
    <row r="3112" spans="4:4">
      <c r="D3112" s="75"/>
    </row>
    <row r="3113" spans="4:4">
      <c r="D3113" s="75"/>
    </row>
    <row r="3114" spans="4:4">
      <c r="D3114" s="75"/>
    </row>
    <row r="3115" spans="4:4">
      <c r="D3115" s="75"/>
    </row>
    <row r="3116" spans="4:4">
      <c r="D3116" s="75"/>
    </row>
    <row r="3117" spans="4:4">
      <c r="D3117" s="75"/>
    </row>
    <row r="3118" spans="4:4">
      <c r="D3118" s="75"/>
    </row>
    <row r="3119" spans="4:4">
      <c r="D3119" s="75"/>
    </row>
    <row r="3120" spans="4:4">
      <c r="D3120" s="75"/>
    </row>
    <row r="3121" spans="4:4">
      <c r="D3121" s="75"/>
    </row>
    <row r="3122" spans="4:4">
      <c r="D3122" s="75"/>
    </row>
    <row r="3123" spans="4:4">
      <c r="D3123" s="75"/>
    </row>
    <row r="3124" spans="4:4">
      <c r="D3124" s="75"/>
    </row>
    <row r="3125" spans="4:4">
      <c r="D3125" s="75"/>
    </row>
    <row r="3126" spans="4:4">
      <c r="D3126" s="75"/>
    </row>
    <row r="3127" spans="4:4">
      <c r="D3127" s="75"/>
    </row>
    <row r="3128" spans="4:4">
      <c r="D3128" s="75"/>
    </row>
    <row r="3129" spans="4:4">
      <c r="D3129" s="75"/>
    </row>
    <row r="3130" spans="4:4">
      <c r="D3130" s="75"/>
    </row>
    <row r="3131" spans="4:4">
      <c r="D3131" s="75"/>
    </row>
    <row r="3132" spans="4:4">
      <c r="D3132" s="75"/>
    </row>
    <row r="3133" spans="4:4">
      <c r="D3133" s="75"/>
    </row>
    <row r="3134" spans="4:4">
      <c r="D3134" s="75"/>
    </row>
    <row r="3135" spans="4:4">
      <c r="D3135" s="75"/>
    </row>
    <row r="3136" spans="4:4">
      <c r="D3136" s="75"/>
    </row>
    <row r="3137" spans="4:4">
      <c r="D3137" s="75"/>
    </row>
    <row r="3138" spans="4:4">
      <c r="D3138" s="75"/>
    </row>
    <row r="3139" spans="4:4">
      <c r="D3139" s="75"/>
    </row>
    <row r="3140" spans="4:4">
      <c r="D3140" s="75"/>
    </row>
    <row r="3141" spans="4:4">
      <c r="D3141" s="75"/>
    </row>
    <row r="3142" spans="4:4">
      <c r="D3142" s="75"/>
    </row>
    <row r="3143" spans="4:4">
      <c r="D3143" s="75"/>
    </row>
    <row r="3144" spans="4:4">
      <c r="D3144" s="75"/>
    </row>
    <row r="3145" spans="4:4">
      <c r="D3145" s="75"/>
    </row>
    <row r="3146" spans="4:4">
      <c r="D3146" s="75"/>
    </row>
    <row r="3147" spans="4:4">
      <c r="D3147" s="75"/>
    </row>
    <row r="3148" spans="4:4">
      <c r="D3148" s="75"/>
    </row>
    <row r="3149" spans="4:4">
      <c r="D3149" s="75"/>
    </row>
    <row r="3150" spans="4:4">
      <c r="D3150" s="75"/>
    </row>
    <row r="3151" spans="4:4">
      <c r="D3151" s="75"/>
    </row>
    <row r="3152" spans="4:4">
      <c r="D3152" s="75"/>
    </row>
    <row r="3153" spans="4:4">
      <c r="D3153" s="75"/>
    </row>
    <row r="3154" spans="4:4">
      <c r="D3154" s="75"/>
    </row>
    <row r="3155" spans="4:4">
      <c r="D3155" s="75"/>
    </row>
    <row r="3156" spans="4:4">
      <c r="D3156" s="75"/>
    </row>
    <row r="3157" spans="4:4">
      <c r="D3157" s="75"/>
    </row>
    <row r="3158" spans="4:4">
      <c r="D3158" s="75"/>
    </row>
    <row r="3159" spans="4:4">
      <c r="D3159" s="75"/>
    </row>
    <row r="3160" spans="4:4">
      <c r="D3160" s="75"/>
    </row>
    <row r="3161" spans="4:4">
      <c r="D3161" s="75"/>
    </row>
    <row r="3162" spans="4:4">
      <c r="D3162" s="75"/>
    </row>
    <row r="3163" spans="4:4">
      <c r="D3163" s="75"/>
    </row>
    <row r="3164" spans="4:4">
      <c r="D3164" s="75"/>
    </row>
    <row r="3165" spans="4:4">
      <c r="D3165" s="75"/>
    </row>
    <row r="3166" spans="4:4">
      <c r="D3166" s="75"/>
    </row>
    <row r="3167" spans="4:4">
      <c r="D3167" s="75"/>
    </row>
    <row r="3168" spans="4:4">
      <c r="D3168" s="75"/>
    </row>
    <row r="3169" spans="4:4">
      <c r="D3169" s="75"/>
    </row>
    <row r="3170" spans="4:4">
      <c r="D3170" s="75"/>
    </row>
    <row r="3171" spans="4:4">
      <c r="D3171" s="75"/>
    </row>
    <row r="3172" spans="4:4">
      <c r="D3172" s="75"/>
    </row>
    <row r="3173" spans="4:4">
      <c r="D3173" s="75"/>
    </row>
    <row r="3174" spans="4:4">
      <c r="D3174" s="75"/>
    </row>
    <row r="3175" spans="4:4">
      <c r="D3175" s="75"/>
    </row>
    <row r="3176" spans="4:4">
      <c r="D3176" s="75"/>
    </row>
    <row r="3177" spans="4:4">
      <c r="D3177" s="75"/>
    </row>
    <row r="3178" spans="4:4">
      <c r="D3178" s="75"/>
    </row>
    <row r="3179" spans="4:4">
      <c r="D3179" s="75"/>
    </row>
    <row r="3180" spans="4:4">
      <c r="D3180" s="75"/>
    </row>
    <row r="3181" spans="4:4">
      <c r="D3181" s="75"/>
    </row>
    <row r="3182" spans="4:4">
      <c r="D3182" s="75"/>
    </row>
    <row r="3183" spans="4:4">
      <c r="D3183" s="75"/>
    </row>
    <row r="3184" spans="4:4">
      <c r="D3184" s="75"/>
    </row>
    <row r="3185" spans="4:4">
      <c r="D3185" s="75"/>
    </row>
    <row r="3186" spans="4:4">
      <c r="D3186" s="75"/>
    </row>
    <row r="3187" spans="4:4">
      <c r="D3187" s="75"/>
    </row>
    <row r="3188" spans="4:4">
      <c r="D3188" s="75"/>
    </row>
    <row r="3189" spans="4:4">
      <c r="D3189" s="75"/>
    </row>
    <row r="3190" spans="4:4">
      <c r="D3190" s="75"/>
    </row>
    <row r="3191" spans="4:4">
      <c r="D3191" s="75"/>
    </row>
    <row r="3192" spans="4:4">
      <c r="D3192" s="75"/>
    </row>
    <row r="3193" spans="4:4">
      <c r="D3193" s="75"/>
    </row>
    <row r="3194" spans="4:4">
      <c r="D3194" s="75"/>
    </row>
    <row r="3195" spans="4:4">
      <c r="D3195" s="75"/>
    </row>
    <row r="3196" spans="4:4">
      <c r="D3196" s="75"/>
    </row>
    <row r="3197" spans="4:4">
      <c r="D3197" s="75"/>
    </row>
    <row r="3198" spans="4:4">
      <c r="D3198" s="75"/>
    </row>
    <row r="3199" spans="4:4">
      <c r="D3199" s="75"/>
    </row>
    <row r="3200" spans="4:4">
      <c r="D3200" s="75"/>
    </row>
    <row r="3201" spans="4:4">
      <c r="D3201" s="75"/>
    </row>
    <row r="3202" spans="4:4">
      <c r="D3202" s="75"/>
    </row>
    <row r="3203" spans="4:4">
      <c r="D3203" s="75"/>
    </row>
    <row r="3204" spans="4:4">
      <c r="D3204" s="75"/>
    </row>
    <row r="3205" spans="4:4">
      <c r="D3205" s="75"/>
    </row>
    <row r="3206" spans="4:4">
      <c r="D3206" s="75"/>
    </row>
    <row r="3207" spans="4:4">
      <c r="D3207" s="75"/>
    </row>
    <row r="3208" spans="4:4">
      <c r="D3208" s="75"/>
    </row>
    <row r="3209" spans="4:4">
      <c r="D3209" s="75"/>
    </row>
    <row r="3210" spans="4:4">
      <c r="D3210" s="75"/>
    </row>
    <row r="3211" spans="4:4">
      <c r="D3211" s="75"/>
    </row>
    <row r="3212" spans="4:4">
      <c r="D3212" s="75"/>
    </row>
    <row r="3213" spans="4:4">
      <c r="D3213" s="75"/>
    </row>
    <row r="3214" spans="4:4">
      <c r="D3214" s="75"/>
    </row>
    <row r="3215" spans="4:4">
      <c r="D3215" s="75"/>
    </row>
    <row r="3216" spans="4:4">
      <c r="D3216" s="75"/>
    </row>
    <row r="3217" spans="4:4">
      <c r="D3217" s="75"/>
    </row>
    <row r="3218" spans="4:4">
      <c r="D3218" s="75"/>
    </row>
    <row r="3219" spans="4:4">
      <c r="D3219" s="75"/>
    </row>
    <row r="3220" spans="4:4">
      <c r="D3220" s="75"/>
    </row>
    <row r="3221" spans="4:4">
      <c r="D3221" s="75"/>
    </row>
    <row r="3222" spans="4:4">
      <c r="D3222" s="75"/>
    </row>
    <row r="3223" spans="4:4">
      <c r="D3223" s="75"/>
    </row>
    <row r="3224" spans="4:4">
      <c r="D3224" s="75"/>
    </row>
    <row r="3225" spans="4:4">
      <c r="D3225" s="75"/>
    </row>
    <row r="3226" spans="4:4">
      <c r="D3226" s="75"/>
    </row>
    <row r="3227" spans="4:4">
      <c r="D3227" s="75"/>
    </row>
    <row r="3228" spans="4:4">
      <c r="D3228" s="75"/>
    </row>
    <row r="3229" spans="4:4">
      <c r="D3229" s="75"/>
    </row>
    <row r="3230" spans="4:4">
      <c r="D3230" s="75"/>
    </row>
    <row r="3231" spans="4:4">
      <c r="D3231" s="75"/>
    </row>
    <row r="3232" spans="4:4">
      <c r="D3232" s="75"/>
    </row>
    <row r="3233" spans="4:4">
      <c r="D3233" s="75"/>
    </row>
    <row r="3234" spans="4:4">
      <c r="D3234" s="75"/>
    </row>
    <row r="3235" spans="4:4">
      <c r="D3235" s="75"/>
    </row>
    <row r="3236" spans="4:4">
      <c r="D3236" s="75"/>
    </row>
    <row r="3237" spans="4:4">
      <c r="D3237" s="75"/>
    </row>
    <row r="3238" spans="4:4">
      <c r="D3238" s="75"/>
    </row>
    <row r="3239" spans="4:4">
      <c r="D3239" s="75"/>
    </row>
    <row r="3240" spans="4:4">
      <c r="D3240" s="75"/>
    </row>
    <row r="3241" spans="4:4">
      <c r="D3241" s="75"/>
    </row>
    <row r="3242" spans="4:4">
      <c r="D3242" s="75"/>
    </row>
    <row r="3243" spans="4:4">
      <c r="D3243" s="75"/>
    </row>
    <row r="3244" spans="4:4">
      <c r="D3244" s="75"/>
    </row>
    <row r="3245" spans="4:4">
      <c r="D3245" s="75"/>
    </row>
    <row r="3246" spans="4:4">
      <c r="D3246" s="75"/>
    </row>
    <row r="3247" spans="4:4">
      <c r="D3247" s="75"/>
    </row>
    <row r="3248" spans="4:4">
      <c r="D3248" s="75"/>
    </row>
    <row r="3249" spans="4:4">
      <c r="D3249" s="75"/>
    </row>
    <row r="3250" spans="4:4">
      <c r="D3250" s="75"/>
    </row>
    <row r="3251" spans="4:4">
      <c r="D3251" s="75"/>
    </row>
    <row r="3252" spans="4:4">
      <c r="D3252" s="75"/>
    </row>
    <row r="3253" spans="4:4">
      <c r="D3253" s="75"/>
    </row>
    <row r="3254" spans="4:4">
      <c r="D3254" s="75"/>
    </row>
    <row r="3255" spans="4:4">
      <c r="D3255" s="75"/>
    </row>
    <row r="3256" spans="4:4">
      <c r="D3256" s="75"/>
    </row>
    <row r="3257" spans="4:4">
      <c r="D3257" s="75"/>
    </row>
    <row r="3258" spans="4:4">
      <c r="D3258" s="75"/>
    </row>
    <row r="3259" spans="4:4">
      <c r="D3259" s="75"/>
    </row>
    <row r="3260" spans="4:4">
      <c r="D3260" s="75"/>
    </row>
    <row r="3261" spans="4:4">
      <c r="D3261" s="75"/>
    </row>
    <row r="3262" spans="4:4">
      <c r="D3262" s="75"/>
    </row>
    <row r="3263" spans="4:4">
      <c r="D3263" s="75"/>
    </row>
    <row r="3264" spans="4:4">
      <c r="D3264" s="75"/>
    </row>
    <row r="3265" spans="4:4">
      <c r="D3265" s="75"/>
    </row>
    <row r="3266" spans="4:4">
      <c r="D3266" s="75"/>
    </row>
    <row r="3267" spans="4:4">
      <c r="D3267" s="75"/>
    </row>
    <row r="3268" spans="4:4">
      <c r="D3268" s="75"/>
    </row>
    <row r="3269" spans="4:4">
      <c r="D3269" s="75"/>
    </row>
    <row r="3270" spans="4:4">
      <c r="D3270" s="75"/>
    </row>
    <row r="3271" spans="4:4">
      <c r="D3271" s="75"/>
    </row>
    <row r="3272" spans="4:4">
      <c r="D3272" s="75"/>
    </row>
    <row r="3273" spans="4:4">
      <c r="D3273" s="75"/>
    </row>
    <row r="3274" spans="4:4">
      <c r="D3274" s="75"/>
    </row>
    <row r="3275" spans="4:4">
      <c r="D3275" s="75"/>
    </row>
    <row r="3276" spans="4:4">
      <c r="D3276" s="75"/>
    </row>
    <row r="3277" spans="4:4">
      <c r="D3277" s="75"/>
    </row>
    <row r="3278" spans="4:4">
      <c r="D3278" s="75"/>
    </row>
    <row r="3279" spans="4:4">
      <c r="D3279" s="75"/>
    </row>
    <row r="3280" spans="4:4">
      <c r="D3280" s="75"/>
    </row>
    <row r="3281" spans="4:4">
      <c r="D3281" s="75"/>
    </row>
    <row r="3282" spans="4:4">
      <c r="D3282" s="75"/>
    </row>
    <row r="3283" spans="4:4">
      <c r="D3283" s="75"/>
    </row>
    <row r="3284" spans="4:4">
      <c r="D3284" s="75"/>
    </row>
    <row r="3285" spans="4:4">
      <c r="D3285" s="75"/>
    </row>
    <row r="3286" spans="4:4">
      <c r="D3286" s="75"/>
    </row>
    <row r="3287" spans="4:4">
      <c r="D3287" s="75"/>
    </row>
    <row r="3288" spans="4:4">
      <c r="D3288" s="75"/>
    </row>
    <row r="3289" spans="4:4">
      <c r="D3289" s="75"/>
    </row>
    <row r="3290" spans="4:4">
      <c r="D3290" s="75"/>
    </row>
    <row r="3291" spans="4:4">
      <c r="D3291" s="75"/>
    </row>
    <row r="3292" spans="4:4">
      <c r="D3292" s="75"/>
    </row>
    <row r="3293" spans="4:4">
      <c r="D3293" s="75"/>
    </row>
    <row r="3294" spans="4:4">
      <c r="D3294" s="75"/>
    </row>
    <row r="3295" spans="4:4">
      <c r="D3295" s="75"/>
    </row>
    <row r="3296" spans="4:4">
      <c r="D3296" s="75"/>
    </row>
    <row r="3297" spans="4:4">
      <c r="D3297" s="75"/>
    </row>
    <row r="3298" spans="4:4">
      <c r="D3298" s="75"/>
    </row>
    <row r="3299" spans="4:4">
      <c r="D3299" s="75"/>
    </row>
    <row r="3300" spans="4:4">
      <c r="D3300" s="75"/>
    </row>
    <row r="3301" spans="4:4">
      <c r="D3301" s="75"/>
    </row>
    <row r="3302" spans="4:4">
      <c r="D3302" s="75"/>
    </row>
    <row r="3303" spans="4:4">
      <c r="D3303" s="75"/>
    </row>
    <row r="3304" spans="4:4">
      <c r="D3304" s="75"/>
    </row>
    <row r="3305" spans="4:4">
      <c r="D3305" s="75"/>
    </row>
    <row r="3306" spans="4:4">
      <c r="D3306" s="75"/>
    </row>
    <row r="3307" spans="4:4">
      <c r="D3307" s="75"/>
    </row>
    <row r="3308" spans="4:4">
      <c r="D3308" s="75"/>
    </row>
    <row r="3309" spans="4:4">
      <c r="D3309" s="75"/>
    </row>
    <row r="3310" spans="4:4">
      <c r="D3310" s="75"/>
    </row>
    <row r="3311" spans="4:4">
      <c r="D3311" s="75"/>
    </row>
    <row r="3312" spans="4:4">
      <c r="D3312" s="75"/>
    </row>
    <row r="3313" spans="4:4">
      <c r="D3313" s="75"/>
    </row>
    <row r="3314" spans="4:4">
      <c r="D3314" s="75"/>
    </row>
    <row r="3315" spans="4:4">
      <c r="D3315" s="75"/>
    </row>
    <row r="3316" spans="4:4">
      <c r="D3316" s="75"/>
    </row>
    <row r="3317" spans="4:4">
      <c r="D3317" s="75"/>
    </row>
    <row r="3318" spans="4:4">
      <c r="D3318" s="75"/>
    </row>
    <row r="3319" spans="4:4">
      <c r="D3319" s="75"/>
    </row>
    <row r="3320" spans="4:4">
      <c r="D3320" s="75"/>
    </row>
    <row r="3321" spans="4:4">
      <c r="D3321" s="75"/>
    </row>
    <row r="3322" spans="4:4">
      <c r="D3322" s="75"/>
    </row>
    <row r="3323" spans="4:4">
      <c r="D3323" s="75"/>
    </row>
    <row r="3324" spans="4:4">
      <c r="D3324" s="75"/>
    </row>
    <row r="3325" spans="4:4">
      <c r="D3325" s="75"/>
    </row>
    <row r="3326" spans="4:4">
      <c r="D3326" s="75"/>
    </row>
    <row r="3327" spans="4:4">
      <c r="D3327" s="75"/>
    </row>
    <row r="3328" spans="4:4">
      <c r="D3328" s="75"/>
    </row>
    <row r="3329" spans="4:4">
      <c r="D3329" s="75"/>
    </row>
    <row r="3330" spans="4:4">
      <c r="D3330" s="75"/>
    </row>
    <row r="3331" spans="4:4">
      <c r="D3331" s="75"/>
    </row>
    <row r="3332" spans="4:4">
      <c r="D3332" s="75"/>
    </row>
    <row r="3333" spans="4:4">
      <c r="D3333" s="75"/>
    </row>
    <row r="3334" spans="4:4">
      <c r="D3334" s="75"/>
    </row>
    <row r="3335" spans="4:4">
      <c r="D3335" s="75"/>
    </row>
    <row r="3336" spans="4:4">
      <c r="D3336" s="75"/>
    </row>
    <row r="3337" spans="4:4">
      <c r="D3337" s="75"/>
    </row>
    <row r="3338" spans="4:4">
      <c r="D3338" s="75"/>
    </row>
    <row r="3339" spans="4:4">
      <c r="D3339" s="75"/>
    </row>
    <row r="3340" spans="4:4">
      <c r="D3340" s="75"/>
    </row>
    <row r="3341" spans="4:4">
      <c r="D3341" s="75"/>
    </row>
    <row r="3342" spans="4:4">
      <c r="D3342" s="75"/>
    </row>
    <row r="3343" spans="4:4">
      <c r="D3343" s="75"/>
    </row>
    <row r="3344" spans="4:4">
      <c r="D3344" s="75"/>
    </row>
    <row r="3345" spans="4:4">
      <c r="D3345" s="75"/>
    </row>
    <row r="3346" spans="4:4">
      <c r="D3346" s="75"/>
    </row>
    <row r="3347" spans="4:4">
      <c r="D3347" s="75"/>
    </row>
    <row r="3348" spans="4:4">
      <c r="D3348" s="75"/>
    </row>
    <row r="3349" spans="4:4">
      <c r="D3349" s="75"/>
    </row>
    <row r="3350" spans="4:4">
      <c r="D3350" s="75"/>
    </row>
    <row r="3351" spans="4:4">
      <c r="D3351" s="75"/>
    </row>
    <row r="3352" spans="4:4">
      <c r="D3352" s="75"/>
    </row>
    <row r="3353" spans="4:4">
      <c r="D3353" s="75"/>
    </row>
    <row r="3354" spans="4:4">
      <c r="D3354" s="75"/>
    </row>
    <row r="3355" spans="4:4">
      <c r="D3355" s="75"/>
    </row>
    <row r="3356" spans="4:4">
      <c r="D3356" s="75"/>
    </row>
    <row r="3357" spans="4:4">
      <c r="D3357" s="75"/>
    </row>
    <row r="3358" spans="4:4">
      <c r="D3358" s="75"/>
    </row>
    <row r="3359" spans="4:4">
      <c r="D3359" s="75"/>
    </row>
    <row r="3360" spans="4:4">
      <c r="D3360" s="75"/>
    </row>
    <row r="3361" spans="4:4">
      <c r="D3361" s="75"/>
    </row>
    <row r="3362" spans="4:4">
      <c r="D3362" s="75"/>
    </row>
    <row r="3363" spans="4:4">
      <c r="D3363" s="75"/>
    </row>
    <row r="3364" spans="4:4">
      <c r="D3364" s="75"/>
    </row>
    <row r="3365" spans="4:4">
      <c r="D3365" s="75"/>
    </row>
    <row r="3366" spans="4:4">
      <c r="D3366" s="75"/>
    </row>
    <row r="3367" spans="4:4">
      <c r="D3367" s="75"/>
    </row>
    <row r="3368" spans="4:4">
      <c r="D3368" s="75"/>
    </row>
    <row r="3369" spans="4:4">
      <c r="D3369" s="75"/>
    </row>
    <row r="3370" spans="4:4">
      <c r="D3370" s="75"/>
    </row>
    <row r="3371" spans="4:4">
      <c r="D3371" s="75"/>
    </row>
    <row r="3372" spans="4:4">
      <c r="D3372" s="75"/>
    </row>
    <row r="3373" spans="4:4">
      <c r="D3373" s="75"/>
    </row>
    <row r="3374" spans="4:4">
      <c r="D3374" s="75"/>
    </row>
    <row r="3375" spans="4:4">
      <c r="D3375" s="75"/>
    </row>
    <row r="3376" spans="4:4">
      <c r="D3376" s="75"/>
    </row>
    <row r="3377" spans="4:4">
      <c r="D3377" s="75"/>
    </row>
    <row r="3378" spans="4:4">
      <c r="D3378" s="75"/>
    </row>
    <row r="3379" spans="4:4">
      <c r="D3379" s="75"/>
    </row>
    <row r="3380" spans="4:4">
      <c r="D3380" s="75"/>
    </row>
    <row r="3381" spans="4:4">
      <c r="D3381" s="75"/>
    </row>
    <row r="3382" spans="4:4">
      <c r="D3382" s="75"/>
    </row>
    <row r="3383" spans="4:4">
      <c r="D3383" s="75"/>
    </row>
    <row r="3384" spans="4:4">
      <c r="D3384" s="75"/>
    </row>
    <row r="3385" spans="4:4">
      <c r="D3385" s="75"/>
    </row>
    <row r="3386" spans="4:4">
      <c r="D3386" s="75"/>
    </row>
    <row r="3387" spans="4:4">
      <c r="D3387" s="75"/>
    </row>
    <row r="3388" spans="4:4">
      <c r="D3388" s="75"/>
    </row>
    <row r="3389" spans="4:4">
      <c r="D3389" s="75"/>
    </row>
    <row r="3390" spans="4:4">
      <c r="D3390" s="75"/>
    </row>
    <row r="3391" spans="4:4">
      <c r="D3391" s="75"/>
    </row>
    <row r="3392" spans="4:4">
      <c r="D3392" s="75"/>
    </row>
    <row r="3393" spans="4:4">
      <c r="D3393" s="75"/>
    </row>
    <row r="3394" spans="4:4">
      <c r="D3394" s="75"/>
    </row>
    <row r="3395" spans="4:4">
      <c r="D3395" s="75"/>
    </row>
    <row r="3396" spans="4:4">
      <c r="D3396" s="75"/>
    </row>
    <row r="3397" spans="4:4">
      <c r="D3397" s="75"/>
    </row>
    <row r="3398" spans="4:4">
      <c r="D3398" s="75"/>
    </row>
    <row r="3399" spans="4:4">
      <c r="D3399" s="75"/>
    </row>
    <row r="3400" spans="4:4">
      <c r="D3400" s="75"/>
    </row>
    <row r="3401" spans="4:4">
      <c r="D3401" s="75"/>
    </row>
    <row r="3402" spans="4:4">
      <c r="D3402" s="75"/>
    </row>
    <row r="3403" spans="4:4">
      <c r="D3403" s="75"/>
    </row>
    <row r="3404" spans="4:4">
      <c r="D3404" s="75"/>
    </row>
    <row r="3405" spans="4:4">
      <c r="D3405" s="75"/>
    </row>
    <row r="3406" spans="4:4">
      <c r="D3406" s="75"/>
    </row>
    <row r="3407" spans="4:4">
      <c r="D3407" s="75"/>
    </row>
    <row r="3408" spans="4:4">
      <c r="D3408" s="75"/>
    </row>
    <row r="3409" spans="4:4">
      <c r="D3409" s="75"/>
    </row>
    <row r="3410" spans="4:4">
      <c r="D3410" s="75"/>
    </row>
    <row r="3411" spans="4:4">
      <c r="D3411" s="75"/>
    </row>
    <row r="3412" spans="4:4">
      <c r="D3412" s="75"/>
    </row>
    <row r="3413" spans="4:4">
      <c r="D3413" s="75"/>
    </row>
    <row r="3414" spans="4:4">
      <c r="D3414" s="75"/>
    </row>
    <row r="3415" spans="4:4">
      <c r="D3415" s="75"/>
    </row>
    <row r="3416" spans="4:4">
      <c r="D3416" s="75"/>
    </row>
    <row r="3417" spans="4:4">
      <c r="D3417" s="75"/>
    </row>
    <row r="3418" spans="4:4">
      <c r="D3418" s="75"/>
    </row>
    <row r="3419" spans="4:4">
      <c r="D3419" s="75"/>
    </row>
    <row r="3420" spans="4:4">
      <c r="D3420" s="75"/>
    </row>
    <row r="3421" spans="4:4">
      <c r="D3421" s="75"/>
    </row>
    <row r="3422" spans="4:4">
      <c r="D3422" s="75"/>
    </row>
    <row r="3423" spans="4:4">
      <c r="D3423" s="75"/>
    </row>
    <row r="3424" spans="4:4">
      <c r="D3424" s="75"/>
    </row>
    <row r="3425" spans="4:4">
      <c r="D3425" s="75"/>
    </row>
    <row r="3426" spans="4:4">
      <c r="D3426" s="75"/>
    </row>
    <row r="3427" spans="4:4">
      <c r="D3427" s="75"/>
    </row>
    <row r="3428" spans="4:4">
      <c r="D3428" s="75"/>
    </row>
    <row r="3429" spans="4:4">
      <c r="D3429" s="75"/>
    </row>
    <row r="3430" spans="4:4">
      <c r="D3430" s="75"/>
    </row>
    <row r="3431" spans="4:4">
      <c r="D3431" s="75"/>
    </row>
    <row r="3432" spans="4:4">
      <c r="D3432" s="75"/>
    </row>
    <row r="3433" spans="4:4">
      <c r="D3433" s="75"/>
    </row>
    <row r="3434" spans="4:4">
      <c r="D3434" s="75"/>
    </row>
    <row r="3435" spans="4:4">
      <c r="D3435" s="75"/>
    </row>
    <row r="3436" spans="4:4">
      <c r="D3436" s="75"/>
    </row>
    <row r="3437" spans="4:4">
      <c r="D3437" s="75"/>
    </row>
    <row r="3438" spans="4:4">
      <c r="D3438" s="75"/>
    </row>
    <row r="3439" spans="4:4">
      <c r="D3439" s="75"/>
    </row>
    <row r="3440" spans="4:4">
      <c r="D3440" s="75"/>
    </row>
    <row r="3441" spans="4:4">
      <c r="D3441" s="75"/>
    </row>
    <row r="3442" spans="4:4">
      <c r="D3442" s="75"/>
    </row>
    <row r="3443" spans="4:4">
      <c r="D3443" s="75"/>
    </row>
    <row r="3444" spans="4:4">
      <c r="D3444" s="75"/>
    </row>
    <row r="3445" spans="4:4">
      <c r="D3445" s="75"/>
    </row>
    <row r="3446" spans="4:4">
      <c r="D3446" s="75"/>
    </row>
    <row r="3447" spans="4:4">
      <c r="D3447" s="75"/>
    </row>
    <row r="3448" spans="4:4">
      <c r="D3448" s="75"/>
    </row>
    <row r="3449" spans="4:4">
      <c r="D3449" s="75"/>
    </row>
    <row r="3450" spans="4:4">
      <c r="D3450" s="75"/>
    </row>
    <row r="3451" spans="4:4">
      <c r="D3451" s="75"/>
    </row>
    <row r="3452" spans="4:4">
      <c r="D3452" s="75"/>
    </row>
    <row r="3453" spans="4:4">
      <c r="D3453" s="75"/>
    </row>
    <row r="3454" spans="4:4">
      <c r="D3454" s="75"/>
    </row>
    <row r="3455" spans="4:4">
      <c r="D3455" s="75"/>
    </row>
    <row r="3456" spans="4:4">
      <c r="D3456" s="75"/>
    </row>
    <row r="3457" spans="4:4">
      <c r="D3457" s="75"/>
    </row>
    <row r="3458" spans="4:4">
      <c r="D3458" s="75"/>
    </row>
    <row r="3459" spans="4:4">
      <c r="D3459" s="75"/>
    </row>
    <row r="3460" spans="4:4">
      <c r="D3460" s="75"/>
    </row>
    <row r="3461" spans="4:4">
      <c r="D3461" s="75"/>
    </row>
    <row r="3462" spans="4:4">
      <c r="D3462" s="75"/>
    </row>
    <row r="3463" spans="4:4">
      <c r="D3463" s="75"/>
    </row>
    <row r="3464" spans="4:4">
      <c r="D3464" s="75"/>
    </row>
    <row r="3465" spans="4:4">
      <c r="D3465" s="75"/>
    </row>
    <row r="3466" spans="4:4">
      <c r="D3466" s="75"/>
    </row>
    <row r="3467" spans="4:4">
      <c r="D3467" s="75"/>
    </row>
    <row r="3468" spans="4:4">
      <c r="D3468" s="75"/>
    </row>
    <row r="3469" spans="4:4">
      <c r="D3469" s="75"/>
    </row>
    <row r="3470" spans="4:4">
      <c r="D3470" s="75"/>
    </row>
    <row r="3471" spans="4:4">
      <c r="D3471" s="75"/>
    </row>
    <row r="3472" spans="4:4">
      <c r="D3472" s="75"/>
    </row>
    <row r="3473" spans="4:4">
      <c r="D3473" s="75"/>
    </row>
    <row r="3474" spans="4:4">
      <c r="D3474" s="75"/>
    </row>
    <row r="3475" spans="4:4">
      <c r="D3475" s="75"/>
    </row>
    <row r="3476" spans="4:4">
      <c r="D3476" s="75"/>
    </row>
    <row r="3477" spans="4:4">
      <c r="D3477" s="75"/>
    </row>
    <row r="3478" spans="4:4">
      <c r="D3478" s="75"/>
    </row>
    <row r="3479" spans="4:4">
      <c r="D3479" s="75"/>
    </row>
    <row r="3480" spans="4:4">
      <c r="D3480" s="75"/>
    </row>
    <row r="3481" spans="4:4">
      <c r="D3481" s="75"/>
    </row>
    <row r="3482" spans="4:4">
      <c r="D3482" s="75"/>
    </row>
    <row r="3483" spans="4:4">
      <c r="D3483" s="75"/>
    </row>
    <row r="3484" spans="4:4">
      <c r="D3484" s="75"/>
    </row>
    <row r="3485" spans="4:4">
      <c r="D3485" s="75"/>
    </row>
    <row r="3486" spans="4:4">
      <c r="D3486" s="75"/>
    </row>
    <row r="3487" spans="4:4">
      <c r="D3487" s="75"/>
    </row>
    <row r="3488" spans="4:4">
      <c r="D3488" s="75"/>
    </row>
    <row r="3489" spans="4:4">
      <c r="D3489" s="75"/>
    </row>
    <row r="3490" spans="4:4">
      <c r="D3490" s="75"/>
    </row>
    <row r="3491" spans="4:4">
      <c r="D3491" s="75"/>
    </row>
    <row r="3492" spans="4:4">
      <c r="D3492" s="75"/>
    </row>
    <row r="3493" spans="4:4">
      <c r="D3493" s="75"/>
    </row>
    <row r="3494" spans="4:4">
      <c r="D3494" s="75"/>
    </row>
    <row r="3495" spans="4:4">
      <c r="D3495" s="75"/>
    </row>
    <row r="3496" spans="4:4">
      <c r="D3496" s="75"/>
    </row>
    <row r="3497" spans="4:4">
      <c r="D3497" s="75"/>
    </row>
    <row r="3498" spans="4:4">
      <c r="D3498" s="75"/>
    </row>
    <row r="3499" spans="4:4">
      <c r="D3499" s="75"/>
    </row>
    <row r="3500" spans="4:4">
      <c r="D3500" s="75"/>
    </row>
    <row r="3501" spans="4:4">
      <c r="D3501" s="75"/>
    </row>
    <row r="3502" spans="4:4">
      <c r="D3502" s="75"/>
    </row>
    <row r="3503" spans="4:4">
      <c r="D3503" s="75"/>
    </row>
    <row r="3504" spans="4:4">
      <c r="D3504" s="75"/>
    </row>
    <row r="3505" spans="4:4">
      <c r="D3505" s="75"/>
    </row>
    <row r="3506" spans="4:4">
      <c r="D3506" s="75"/>
    </row>
    <row r="3507" spans="4:4">
      <c r="D3507" s="75"/>
    </row>
    <row r="3508" spans="4:4">
      <c r="D3508" s="75"/>
    </row>
    <row r="3509" spans="4:4">
      <c r="D3509" s="75"/>
    </row>
    <row r="3510" spans="4:4">
      <c r="D3510" s="75"/>
    </row>
    <row r="3511" spans="4:4">
      <c r="D3511" s="75"/>
    </row>
    <row r="3512" spans="4:4">
      <c r="D3512" s="75"/>
    </row>
    <row r="3513" spans="4:4">
      <c r="D3513" s="75"/>
    </row>
    <row r="3514" spans="4:4">
      <c r="D3514" s="75"/>
    </row>
    <row r="3515" spans="4:4">
      <c r="D3515" s="75"/>
    </row>
    <row r="3516" spans="4:4">
      <c r="D3516" s="75"/>
    </row>
    <row r="3517" spans="4:4">
      <c r="D3517" s="75"/>
    </row>
    <row r="3518" spans="4:4">
      <c r="D3518" s="75"/>
    </row>
    <row r="3519" spans="4:4">
      <c r="D3519" s="75"/>
    </row>
    <row r="3520" spans="4:4">
      <c r="D3520" s="75"/>
    </row>
    <row r="3521" spans="4:4">
      <c r="D3521" s="75"/>
    </row>
    <row r="3522" spans="4:4">
      <c r="D3522" s="75"/>
    </row>
    <row r="3523" spans="4:4">
      <c r="D3523" s="75"/>
    </row>
    <row r="3524" spans="4:4">
      <c r="D3524" s="75"/>
    </row>
    <row r="3525" spans="4:4">
      <c r="D3525" s="75"/>
    </row>
    <row r="3526" spans="4:4">
      <c r="D3526" s="75"/>
    </row>
    <row r="3527" spans="4:4">
      <c r="D3527" s="75"/>
    </row>
    <row r="3528" spans="4:4">
      <c r="D3528" s="75"/>
    </row>
    <row r="3529" spans="4:4">
      <c r="D3529" s="75"/>
    </row>
    <row r="3530" spans="4:4">
      <c r="D3530" s="75"/>
    </row>
    <row r="3531" spans="4:4">
      <c r="D3531" s="75"/>
    </row>
    <row r="3532" spans="4:4">
      <c r="D3532" s="75"/>
    </row>
    <row r="3533" spans="4:4">
      <c r="D3533" s="75"/>
    </row>
    <row r="3534" spans="4:4">
      <c r="D3534" s="75"/>
    </row>
    <row r="3535" spans="4:4">
      <c r="D3535" s="75"/>
    </row>
    <row r="3536" spans="4:4">
      <c r="D3536" s="75"/>
    </row>
    <row r="3537" spans="4:4">
      <c r="D3537" s="75"/>
    </row>
    <row r="3538" spans="4:4">
      <c r="D3538" s="75"/>
    </row>
    <row r="3539" spans="4:4">
      <c r="D3539" s="75"/>
    </row>
    <row r="3540" spans="4:4">
      <c r="D3540" s="75"/>
    </row>
    <row r="3541" spans="4:4">
      <c r="D3541" s="75"/>
    </row>
    <row r="3542" spans="4:4">
      <c r="D3542" s="75"/>
    </row>
    <row r="3543" spans="4:4">
      <c r="D3543" s="75"/>
    </row>
    <row r="3544" spans="4:4">
      <c r="D3544" s="75"/>
    </row>
    <row r="3545" spans="4:4">
      <c r="D3545" s="75"/>
    </row>
    <row r="3546" spans="4:4">
      <c r="D3546" s="75"/>
    </row>
    <row r="3547" spans="4:4">
      <c r="D3547" s="75"/>
    </row>
    <row r="3548" spans="4:4">
      <c r="D3548" s="75"/>
    </row>
    <row r="3549" spans="4:4">
      <c r="D3549" s="75"/>
    </row>
    <row r="3550" spans="4:4">
      <c r="D3550" s="75"/>
    </row>
    <row r="3551" spans="4:4">
      <c r="D3551" s="75"/>
    </row>
    <row r="3552" spans="4:4">
      <c r="D3552" s="75"/>
    </row>
    <row r="3553" spans="4:4">
      <c r="D3553" s="75"/>
    </row>
    <row r="3554" spans="4:4">
      <c r="D3554" s="75"/>
    </row>
    <row r="3555" spans="4:4">
      <c r="D3555" s="75"/>
    </row>
    <row r="3556" spans="4:4">
      <c r="D3556" s="75"/>
    </row>
    <row r="3557" spans="4:4">
      <c r="D3557" s="75"/>
    </row>
    <row r="3558" spans="4:4">
      <c r="D3558" s="75"/>
    </row>
    <row r="3559" spans="4:4">
      <c r="D3559" s="75"/>
    </row>
    <row r="3560" spans="4:4">
      <c r="D3560" s="75"/>
    </row>
    <row r="3561" spans="4:4">
      <c r="D3561" s="75"/>
    </row>
    <row r="3562" spans="4:4">
      <c r="D3562" s="75"/>
    </row>
    <row r="3563" spans="4:4">
      <c r="D3563" s="75"/>
    </row>
    <row r="3564" spans="4:4">
      <c r="D3564" s="75"/>
    </row>
    <row r="3565" spans="4:4">
      <c r="D3565" s="75"/>
    </row>
    <row r="3566" spans="4:4">
      <c r="D3566" s="75"/>
    </row>
    <row r="3567" spans="4:4">
      <c r="D3567" s="75"/>
    </row>
    <row r="3568" spans="4:4">
      <c r="D3568" s="75"/>
    </row>
    <row r="3569" spans="4:4">
      <c r="D3569" s="75"/>
    </row>
    <row r="3570" spans="4:4">
      <c r="D3570" s="75"/>
    </row>
    <row r="3571" spans="4:4">
      <c r="D3571" s="75"/>
    </row>
    <row r="3572" spans="4:4">
      <c r="D3572" s="75"/>
    </row>
    <row r="3573" spans="4:4">
      <c r="D3573" s="75"/>
    </row>
    <row r="3574" spans="4:4">
      <c r="D3574" s="75"/>
    </row>
    <row r="3575" spans="4:4">
      <c r="D3575" s="75"/>
    </row>
    <row r="3576" spans="4:4">
      <c r="D3576" s="75"/>
    </row>
    <row r="3577" spans="4:4">
      <c r="D3577" s="75"/>
    </row>
    <row r="3578" spans="4:4">
      <c r="D3578" s="75"/>
    </row>
    <row r="3579" spans="4:4">
      <c r="D3579" s="75"/>
    </row>
    <row r="3580" spans="4:4">
      <c r="D3580" s="75"/>
    </row>
    <row r="3581" spans="4:4">
      <c r="D3581" s="75"/>
    </row>
    <row r="3582" spans="4:4">
      <c r="D3582" s="75"/>
    </row>
    <row r="3583" spans="4:4">
      <c r="D3583" s="75"/>
    </row>
    <row r="3584" spans="4:4">
      <c r="D3584" s="75"/>
    </row>
    <row r="3585" spans="4:4">
      <c r="D3585" s="75"/>
    </row>
    <row r="3586" spans="4:4">
      <c r="D3586" s="75"/>
    </row>
    <row r="3587" spans="4:4">
      <c r="D3587" s="75"/>
    </row>
    <row r="3588" spans="4:4">
      <c r="D3588" s="75"/>
    </row>
    <row r="3589" spans="4:4">
      <c r="D3589" s="75"/>
    </row>
    <row r="3590" spans="4:4">
      <c r="D3590" s="75"/>
    </row>
    <row r="3591" spans="4:4">
      <c r="D3591" s="75"/>
    </row>
    <row r="3592" spans="4:4">
      <c r="D3592" s="75"/>
    </row>
    <row r="3593" spans="4:4">
      <c r="D3593" s="75"/>
    </row>
    <row r="3594" spans="4:4">
      <c r="D3594" s="75"/>
    </row>
    <row r="3595" spans="4:4">
      <c r="D3595" s="75"/>
    </row>
    <row r="3596" spans="4:4">
      <c r="D3596" s="75"/>
    </row>
    <row r="3597" spans="4:4">
      <c r="D3597" s="75"/>
    </row>
    <row r="3598" spans="4:4">
      <c r="D3598" s="75"/>
    </row>
    <row r="3599" spans="4:4">
      <c r="D3599" s="75"/>
    </row>
    <row r="3600" spans="4:4">
      <c r="D3600" s="75"/>
    </row>
    <row r="3601" spans="4:4">
      <c r="D3601" s="75"/>
    </row>
    <row r="3602" spans="4:4">
      <c r="D3602" s="75"/>
    </row>
    <row r="3603" spans="4:4">
      <c r="D3603" s="75"/>
    </row>
    <row r="3604" spans="4:4">
      <c r="D3604" s="75"/>
    </row>
    <row r="3605" spans="4:4">
      <c r="D3605" s="75"/>
    </row>
    <row r="3606" spans="4:4">
      <c r="D3606" s="75"/>
    </row>
    <row r="3607" spans="4:4">
      <c r="D3607" s="75"/>
    </row>
    <row r="3608" spans="4:4">
      <c r="D3608" s="75"/>
    </row>
    <row r="3609" spans="4:4">
      <c r="D3609" s="75"/>
    </row>
    <row r="3610" spans="4:4">
      <c r="D3610" s="75"/>
    </row>
    <row r="3611" spans="4:4">
      <c r="D3611" s="75"/>
    </row>
    <row r="3612" spans="4:4">
      <c r="D3612" s="75"/>
    </row>
    <row r="3613" spans="4:4">
      <c r="D3613" s="75"/>
    </row>
    <row r="3614" spans="4:4">
      <c r="D3614" s="75"/>
    </row>
    <row r="3615" spans="4:4">
      <c r="D3615" s="75"/>
    </row>
    <row r="3616" spans="4:4">
      <c r="D3616" s="75"/>
    </row>
    <row r="3617" spans="4:4">
      <c r="D3617" s="75"/>
    </row>
    <row r="3618" spans="4:4">
      <c r="D3618" s="75"/>
    </row>
    <row r="3619" spans="4:4">
      <c r="D3619" s="75"/>
    </row>
    <row r="3620" spans="4:4">
      <c r="D3620" s="75"/>
    </row>
    <row r="3621" spans="4:4">
      <c r="D3621" s="75"/>
    </row>
    <row r="3622" spans="4:4">
      <c r="D3622" s="75"/>
    </row>
    <row r="3623" spans="4:4">
      <c r="D3623" s="75"/>
    </row>
    <row r="3624" spans="4:4">
      <c r="D3624" s="75"/>
    </row>
    <row r="3625" spans="4:4">
      <c r="D3625" s="75"/>
    </row>
    <row r="3626" spans="4:4">
      <c r="D3626" s="75"/>
    </row>
    <row r="3627" spans="4:4">
      <c r="D3627" s="75"/>
    </row>
    <row r="3628" spans="4:4">
      <c r="D3628" s="75"/>
    </row>
    <row r="3629" spans="4:4">
      <c r="D3629" s="75"/>
    </row>
    <row r="3630" spans="4:4">
      <c r="D3630" s="75"/>
    </row>
    <row r="3631" spans="4:4">
      <c r="D3631" s="75"/>
    </row>
    <row r="3632" spans="4:4">
      <c r="D3632" s="75"/>
    </row>
    <row r="3633" spans="4:4">
      <c r="D3633" s="75"/>
    </row>
    <row r="3634" spans="4:4">
      <c r="D3634" s="75"/>
    </row>
    <row r="3635" spans="4:4">
      <c r="D3635" s="75"/>
    </row>
    <row r="3636" spans="4:4">
      <c r="D3636" s="75"/>
    </row>
    <row r="3637" spans="4:4">
      <c r="D3637" s="75"/>
    </row>
    <row r="3638" spans="4:4">
      <c r="D3638" s="75"/>
    </row>
    <row r="3639" spans="4:4">
      <c r="D3639" s="75"/>
    </row>
    <row r="3640" spans="4:4">
      <c r="D3640" s="75"/>
    </row>
    <row r="3641" spans="4:4">
      <c r="D3641" s="75"/>
    </row>
    <row r="3642" spans="4:4">
      <c r="D3642" s="75"/>
    </row>
    <row r="3643" spans="4:4">
      <c r="D3643" s="75"/>
    </row>
    <row r="3644" spans="4:4">
      <c r="D3644" s="75"/>
    </row>
    <row r="3645" spans="4:4">
      <c r="D3645" s="75"/>
    </row>
    <row r="3646" spans="4:4">
      <c r="D3646" s="75"/>
    </row>
    <row r="3647" spans="4:4">
      <c r="D3647" s="75"/>
    </row>
    <row r="3648" spans="4:4">
      <c r="D3648" s="75"/>
    </row>
    <row r="3649" spans="4:4">
      <c r="D3649" s="75"/>
    </row>
    <row r="3650" spans="4:4">
      <c r="D3650" s="75"/>
    </row>
    <row r="3651" spans="4:4">
      <c r="D3651" s="75"/>
    </row>
    <row r="3652" spans="4:4">
      <c r="D3652" s="75"/>
    </row>
    <row r="3653" spans="4:4">
      <c r="D3653" s="75"/>
    </row>
    <row r="3654" spans="4:4">
      <c r="D3654" s="75"/>
    </row>
    <row r="3655" spans="4:4">
      <c r="D3655" s="75"/>
    </row>
    <row r="3656" spans="4:4">
      <c r="D3656" s="75"/>
    </row>
    <row r="3657" spans="4:4">
      <c r="D3657" s="75"/>
    </row>
    <row r="3658" spans="4:4">
      <c r="D3658" s="75"/>
    </row>
    <row r="3659" spans="4:4">
      <c r="D3659" s="75"/>
    </row>
    <row r="3660" spans="4:4">
      <c r="D3660" s="75"/>
    </row>
    <row r="3661" spans="4:4">
      <c r="D3661" s="75"/>
    </row>
    <row r="3662" spans="4:4">
      <c r="D3662" s="75"/>
    </row>
    <row r="3663" spans="4:4">
      <c r="D3663" s="75"/>
    </row>
    <row r="3664" spans="4:4">
      <c r="D3664" s="75"/>
    </row>
    <row r="3665" spans="4:4">
      <c r="D3665" s="75"/>
    </row>
    <row r="3666" spans="4:4">
      <c r="D3666" s="75"/>
    </row>
    <row r="3667" spans="4:4">
      <c r="D3667" s="75"/>
    </row>
    <row r="3668" spans="4:4">
      <c r="D3668" s="75"/>
    </row>
    <row r="3669" spans="4:4">
      <c r="D3669" s="75"/>
    </row>
    <row r="3670" spans="4:4">
      <c r="D3670" s="75"/>
    </row>
    <row r="3671" spans="4:4">
      <c r="D3671" s="75"/>
    </row>
    <row r="3672" spans="4:4">
      <c r="D3672" s="75"/>
    </row>
    <row r="3673" spans="4:4">
      <c r="D3673" s="75"/>
    </row>
    <row r="3674" spans="4:4">
      <c r="D3674" s="75"/>
    </row>
    <row r="3675" spans="4:4">
      <c r="D3675" s="75"/>
    </row>
    <row r="3676" spans="4:4">
      <c r="D3676" s="75"/>
    </row>
    <row r="3677" spans="4:4">
      <c r="D3677" s="75"/>
    </row>
    <row r="3678" spans="4:4">
      <c r="D3678" s="75"/>
    </row>
    <row r="3679" spans="4:4">
      <c r="D3679" s="75"/>
    </row>
    <row r="3680" spans="4:4">
      <c r="D3680" s="75"/>
    </row>
    <row r="3681" spans="4:4">
      <c r="D3681" s="75"/>
    </row>
    <row r="3682" spans="4:4">
      <c r="D3682" s="75"/>
    </row>
    <row r="3683" spans="4:4">
      <c r="D3683" s="75"/>
    </row>
    <row r="3684" spans="4:4">
      <c r="D3684" s="75"/>
    </row>
    <row r="3685" spans="4:4">
      <c r="D3685" s="75"/>
    </row>
    <row r="3686" spans="4:4">
      <c r="D3686" s="75"/>
    </row>
    <row r="3687" spans="4:4">
      <c r="D3687" s="75"/>
    </row>
    <row r="3688" spans="4:4">
      <c r="D3688" s="75"/>
    </row>
    <row r="3689" spans="4:4">
      <c r="D3689" s="75"/>
    </row>
    <row r="3690" spans="4:4">
      <c r="D3690" s="75"/>
    </row>
    <row r="3691" spans="4:4">
      <c r="D3691" s="75"/>
    </row>
    <row r="3692" spans="4:4">
      <c r="D3692" s="75"/>
    </row>
    <row r="3693" spans="4:4">
      <c r="D3693" s="75"/>
    </row>
    <row r="3694" spans="4:4">
      <c r="D3694" s="75"/>
    </row>
    <row r="3695" spans="4:4">
      <c r="D3695" s="75"/>
    </row>
    <row r="3696" spans="4:4">
      <c r="D3696" s="75"/>
    </row>
    <row r="3697" spans="4:4">
      <c r="D3697" s="75"/>
    </row>
    <row r="3698" spans="4:4">
      <c r="D3698" s="75"/>
    </row>
    <row r="3699" spans="4:4">
      <c r="D3699" s="75"/>
    </row>
    <row r="3700" spans="4:4">
      <c r="D3700" s="75"/>
    </row>
    <row r="3701" spans="4:4">
      <c r="D3701" s="75"/>
    </row>
    <row r="3702" spans="4:4">
      <c r="D3702" s="75"/>
    </row>
    <row r="3703" spans="4:4">
      <c r="D3703" s="75"/>
    </row>
    <row r="3704" spans="4:4">
      <c r="D3704" s="75"/>
    </row>
    <row r="3705" spans="4:4">
      <c r="D3705" s="75"/>
    </row>
    <row r="3706" spans="4:4">
      <c r="D3706" s="75"/>
    </row>
    <row r="3707" spans="4:4">
      <c r="D3707" s="75"/>
    </row>
    <row r="3708" spans="4:4">
      <c r="D3708" s="75"/>
    </row>
    <row r="3709" spans="4:4">
      <c r="D3709" s="75"/>
    </row>
    <row r="3710" spans="4:4">
      <c r="D3710" s="75"/>
    </row>
    <row r="3711" spans="4:4">
      <c r="D3711" s="75"/>
    </row>
    <row r="3712" spans="4:4">
      <c r="D3712" s="75"/>
    </row>
    <row r="3713" spans="4:4">
      <c r="D3713" s="75"/>
    </row>
    <row r="3714" spans="4:4">
      <c r="D3714" s="75"/>
    </row>
    <row r="3715" spans="4:4">
      <c r="D3715" s="75"/>
    </row>
    <row r="3716" spans="4:4">
      <c r="D3716" s="75"/>
    </row>
    <row r="3717" spans="4:4">
      <c r="D3717" s="75"/>
    </row>
    <row r="3718" spans="4:4">
      <c r="D3718" s="75"/>
    </row>
    <row r="3719" spans="4:4">
      <c r="D3719" s="75"/>
    </row>
    <row r="3720" spans="4:4">
      <c r="D3720" s="75"/>
    </row>
    <row r="3721" spans="4:4">
      <c r="D3721" s="75"/>
    </row>
    <row r="3722" spans="4:4">
      <c r="D3722" s="75"/>
    </row>
    <row r="3723" spans="4:4">
      <c r="D3723" s="75"/>
    </row>
    <row r="3724" spans="4:4">
      <c r="D3724" s="75"/>
    </row>
    <row r="3725" spans="4:4">
      <c r="D3725" s="75"/>
    </row>
    <row r="3726" spans="4:4">
      <c r="D3726" s="75"/>
    </row>
    <row r="3727" spans="4:4">
      <c r="D3727" s="75"/>
    </row>
    <row r="3728" spans="4:4">
      <c r="D3728" s="75"/>
    </row>
    <row r="3729" spans="4:4">
      <c r="D3729" s="75"/>
    </row>
    <row r="3730" spans="4:4">
      <c r="D3730" s="75"/>
    </row>
    <row r="3731" spans="4:4">
      <c r="D3731" s="75"/>
    </row>
    <row r="3732" spans="4:4">
      <c r="D3732" s="75"/>
    </row>
    <row r="3733" spans="4:4">
      <c r="D3733" s="75"/>
    </row>
    <row r="3734" spans="4:4">
      <c r="D3734" s="75"/>
    </row>
    <row r="3735" spans="4:4">
      <c r="D3735" s="75"/>
    </row>
    <row r="3736" spans="4:4">
      <c r="D3736" s="75"/>
    </row>
    <row r="3737" spans="4:4">
      <c r="D3737" s="75"/>
    </row>
    <row r="3738" spans="4:4">
      <c r="D3738" s="75"/>
    </row>
    <row r="3739" spans="4:4">
      <c r="D3739" s="75"/>
    </row>
    <row r="3740" spans="4:4">
      <c r="D3740" s="75"/>
    </row>
    <row r="3741" spans="4:4">
      <c r="D3741" s="75"/>
    </row>
    <row r="3742" spans="4:4">
      <c r="D3742" s="75"/>
    </row>
    <row r="3743" spans="4:4">
      <c r="D3743" s="75"/>
    </row>
    <row r="3744" spans="4:4">
      <c r="D3744" s="75"/>
    </row>
    <row r="3745" spans="4:4">
      <c r="D3745" s="75"/>
    </row>
    <row r="3746" spans="4:4">
      <c r="D3746" s="75"/>
    </row>
    <row r="3747" spans="4:4">
      <c r="D3747" s="75"/>
    </row>
    <row r="3748" spans="4:4">
      <c r="D3748" s="75"/>
    </row>
    <row r="3749" spans="4:4">
      <c r="D3749" s="75"/>
    </row>
    <row r="3750" spans="4:4">
      <c r="D3750" s="75"/>
    </row>
    <row r="3751" spans="4:4">
      <c r="D3751" s="75"/>
    </row>
    <row r="3752" spans="4:4">
      <c r="D3752" s="75"/>
    </row>
    <row r="3753" spans="4:4">
      <c r="D3753" s="75"/>
    </row>
    <row r="3754" spans="4:4">
      <c r="D3754" s="75"/>
    </row>
    <row r="3755" spans="4:4">
      <c r="D3755" s="75"/>
    </row>
    <row r="3756" spans="4:4">
      <c r="D3756" s="75"/>
    </row>
    <row r="3757" spans="4:4">
      <c r="D3757" s="75"/>
    </row>
    <row r="3758" spans="4:4">
      <c r="D3758" s="75"/>
    </row>
    <row r="3759" spans="4:4">
      <c r="D3759" s="75"/>
    </row>
    <row r="3760" spans="4:4">
      <c r="D3760" s="75"/>
    </row>
    <row r="3761" spans="4:4">
      <c r="D3761" s="75"/>
    </row>
    <row r="3762" spans="4:4">
      <c r="D3762" s="75"/>
    </row>
    <row r="3763" spans="4:4">
      <c r="D3763" s="75"/>
    </row>
    <row r="3764" spans="4:4">
      <c r="D3764" s="75"/>
    </row>
    <row r="3765" spans="4:4">
      <c r="D3765" s="75"/>
    </row>
    <row r="3766" spans="4:4">
      <c r="D3766" s="75"/>
    </row>
    <row r="3767" spans="4:4">
      <c r="D3767" s="75"/>
    </row>
    <row r="3768" spans="4:4">
      <c r="D3768" s="75"/>
    </row>
    <row r="3769" spans="4:4">
      <c r="D3769" s="75"/>
    </row>
    <row r="3770" spans="4:4">
      <c r="D3770" s="75"/>
    </row>
    <row r="3771" spans="4:4">
      <c r="D3771" s="75"/>
    </row>
    <row r="3772" spans="4:4">
      <c r="D3772" s="75"/>
    </row>
    <row r="3773" spans="4:4">
      <c r="D3773" s="75"/>
    </row>
    <row r="3774" spans="4:4">
      <c r="D3774" s="75"/>
    </row>
    <row r="3775" spans="4:4">
      <c r="D3775" s="75"/>
    </row>
    <row r="3776" spans="4:4">
      <c r="D3776" s="75"/>
    </row>
    <row r="3777" spans="4:4">
      <c r="D3777" s="75"/>
    </row>
    <row r="3778" spans="4:4">
      <c r="D3778" s="75"/>
    </row>
    <row r="3779" spans="4:4">
      <c r="D3779" s="75"/>
    </row>
    <row r="3780" spans="4:4">
      <c r="D3780" s="75"/>
    </row>
    <row r="3781" spans="4:4">
      <c r="D3781" s="75"/>
    </row>
    <row r="3782" spans="4:4">
      <c r="D3782" s="75"/>
    </row>
    <row r="3783" spans="4:4">
      <c r="D3783" s="75"/>
    </row>
    <row r="3784" spans="4:4">
      <c r="D3784" s="75"/>
    </row>
    <row r="3785" spans="4:4">
      <c r="D3785" s="75"/>
    </row>
    <row r="3786" spans="4:4">
      <c r="D3786" s="75"/>
    </row>
    <row r="3787" spans="4:4">
      <c r="D3787" s="75"/>
    </row>
    <row r="3788" spans="4:4">
      <c r="D3788" s="75"/>
    </row>
    <row r="3789" spans="4:4">
      <c r="D3789" s="75"/>
    </row>
    <row r="3790" spans="4:4">
      <c r="D3790" s="75"/>
    </row>
    <row r="3791" spans="4:4">
      <c r="D3791" s="75"/>
    </row>
    <row r="3792" spans="4:4">
      <c r="D3792" s="75"/>
    </row>
    <row r="3793" spans="4:4">
      <c r="D3793" s="75"/>
    </row>
    <row r="3794" spans="4:4">
      <c r="D3794" s="75"/>
    </row>
    <row r="3795" spans="4:4">
      <c r="D3795" s="75"/>
    </row>
    <row r="3796" spans="4:4">
      <c r="D3796" s="75"/>
    </row>
    <row r="3797" spans="4:4">
      <c r="D3797" s="75"/>
    </row>
    <row r="3798" spans="4:4">
      <c r="D3798" s="75"/>
    </row>
    <row r="3799" spans="4:4">
      <c r="D3799" s="75"/>
    </row>
    <row r="3800" spans="4:4">
      <c r="D3800" s="75"/>
    </row>
    <row r="3801" spans="4:4">
      <c r="D3801" s="75"/>
    </row>
    <row r="3802" spans="4:4">
      <c r="D3802" s="75"/>
    </row>
    <row r="3803" spans="4:4">
      <c r="D3803" s="75"/>
    </row>
    <row r="3804" spans="4:4">
      <c r="D3804" s="75"/>
    </row>
    <row r="3805" spans="4:4">
      <c r="D3805" s="75"/>
    </row>
    <row r="3806" spans="4:4">
      <c r="D3806" s="75"/>
    </row>
    <row r="3807" spans="4:4">
      <c r="D3807" s="75"/>
    </row>
    <row r="3808" spans="4:4">
      <c r="D3808" s="75"/>
    </row>
    <row r="3809" spans="4:4">
      <c r="D3809" s="75"/>
    </row>
    <row r="3810" spans="4:4">
      <c r="D3810" s="75"/>
    </row>
    <row r="3811" spans="4:4">
      <c r="D3811" s="75"/>
    </row>
    <row r="3812" spans="4:4">
      <c r="D3812" s="75"/>
    </row>
    <row r="3813" spans="4:4">
      <c r="D3813" s="75"/>
    </row>
    <row r="3814" spans="4:4">
      <c r="D3814" s="75"/>
    </row>
    <row r="3815" spans="4:4">
      <c r="D3815" s="75"/>
    </row>
    <row r="3816" spans="4:4">
      <c r="D3816" s="75"/>
    </row>
    <row r="3817" spans="4:4">
      <c r="D3817" s="75"/>
    </row>
    <row r="3818" spans="4:4">
      <c r="D3818" s="75"/>
    </row>
    <row r="3819" spans="4:4">
      <c r="D3819" s="75"/>
    </row>
    <row r="3820" spans="4:4">
      <c r="D3820" s="75"/>
    </row>
    <row r="3821" spans="4:4">
      <c r="D3821" s="75"/>
    </row>
    <row r="3822" spans="4:4">
      <c r="D3822" s="75"/>
    </row>
    <row r="3823" spans="4:4">
      <c r="D3823" s="75"/>
    </row>
    <row r="3824" spans="4:4">
      <c r="D3824" s="75"/>
    </row>
    <row r="3825" spans="4:4">
      <c r="D3825" s="75"/>
    </row>
    <row r="3826" spans="4:4">
      <c r="D3826" s="75"/>
    </row>
    <row r="3827" spans="4:4">
      <c r="D3827" s="75"/>
    </row>
    <row r="3828" spans="4:4">
      <c r="D3828" s="75"/>
    </row>
    <row r="3829" spans="4:4">
      <c r="D3829" s="75"/>
    </row>
    <row r="3830" spans="4:4">
      <c r="D3830" s="75"/>
    </row>
    <row r="3831" spans="4:4">
      <c r="D3831" s="75"/>
    </row>
    <row r="3832" spans="4:4">
      <c r="D3832" s="75"/>
    </row>
    <row r="3833" spans="4:4">
      <c r="D3833" s="75"/>
    </row>
    <row r="3834" spans="4:4">
      <c r="D3834" s="75"/>
    </row>
    <row r="3835" spans="4:4">
      <c r="D3835" s="75"/>
    </row>
    <row r="3836" spans="4:4">
      <c r="D3836" s="75"/>
    </row>
    <row r="3837" spans="4:4">
      <c r="D3837" s="75"/>
    </row>
    <row r="3838" spans="4:4">
      <c r="D3838" s="75"/>
    </row>
    <row r="3839" spans="4:4">
      <c r="D3839" s="75"/>
    </row>
    <row r="3840" spans="4:4">
      <c r="D3840" s="75"/>
    </row>
    <row r="3841" spans="4:4">
      <c r="D3841" s="75"/>
    </row>
    <row r="3842" spans="4:4">
      <c r="D3842" s="75"/>
    </row>
    <row r="3843" spans="4:4">
      <c r="D3843" s="75"/>
    </row>
    <row r="3844" spans="4:4">
      <c r="D3844" s="75"/>
    </row>
    <row r="3845" spans="4:4">
      <c r="D3845" s="75"/>
    </row>
    <row r="3846" spans="4:4">
      <c r="D3846" s="75"/>
    </row>
    <row r="3847" spans="4:4">
      <c r="D3847" s="75"/>
    </row>
    <row r="3848" spans="4:4">
      <c r="D3848" s="75"/>
    </row>
    <row r="3849" spans="4:4">
      <c r="D3849" s="75"/>
    </row>
    <row r="3850" spans="4:4">
      <c r="D3850" s="75"/>
    </row>
    <row r="3851" spans="4:4">
      <c r="D3851" s="75"/>
    </row>
    <row r="3852" spans="4:4">
      <c r="D3852" s="75"/>
    </row>
    <row r="3853" spans="4:4">
      <c r="D3853" s="75"/>
    </row>
    <row r="3854" spans="4:4">
      <c r="D3854" s="75"/>
    </row>
    <row r="3855" spans="4:4">
      <c r="D3855" s="75"/>
    </row>
    <row r="3856" spans="4:4">
      <c r="D3856" s="75"/>
    </row>
    <row r="3857" spans="4:4">
      <c r="D3857" s="75"/>
    </row>
    <row r="3858" spans="4:4">
      <c r="D3858" s="75"/>
    </row>
    <row r="3859" spans="4:4">
      <c r="D3859" s="75"/>
    </row>
    <row r="3860" spans="4:4">
      <c r="D3860" s="75"/>
    </row>
    <row r="3861" spans="4:4">
      <c r="D3861" s="75"/>
    </row>
    <row r="3862" spans="4:4">
      <c r="D3862" s="75"/>
    </row>
    <row r="3863" spans="4:4">
      <c r="D3863" s="75"/>
    </row>
    <row r="3864" spans="4:4">
      <c r="D3864" s="75"/>
    </row>
    <row r="3865" spans="4:4">
      <c r="D3865" s="75"/>
    </row>
    <row r="3866" spans="4:4">
      <c r="D3866" s="75"/>
    </row>
    <row r="3867" spans="4:4">
      <c r="D3867" s="75"/>
    </row>
    <row r="3868" spans="4:4">
      <c r="D3868" s="75"/>
    </row>
    <row r="3869" spans="4:4">
      <c r="D3869" s="75"/>
    </row>
    <row r="3870" spans="4:4">
      <c r="D3870" s="75"/>
    </row>
    <row r="3871" spans="4:4">
      <c r="D3871" s="75"/>
    </row>
    <row r="3872" spans="4:4">
      <c r="D3872" s="75"/>
    </row>
    <row r="3873" spans="4:4">
      <c r="D3873" s="75"/>
    </row>
    <row r="3874" spans="4:4">
      <c r="D3874" s="75"/>
    </row>
    <row r="3875" spans="4:4">
      <c r="D3875" s="75"/>
    </row>
    <row r="3876" spans="4:4">
      <c r="D3876" s="75"/>
    </row>
    <row r="3877" spans="4:4">
      <c r="D3877" s="75"/>
    </row>
    <row r="3878" spans="4:4">
      <c r="D3878" s="75"/>
    </row>
    <row r="3879" spans="4:4">
      <c r="D3879" s="75"/>
    </row>
    <row r="3880" spans="4:4">
      <c r="D3880" s="75"/>
    </row>
    <row r="3881" spans="4:4">
      <c r="D3881" s="75"/>
    </row>
    <row r="3882" spans="4:4">
      <c r="D3882" s="75"/>
    </row>
    <row r="3883" spans="4:4">
      <c r="D3883" s="75"/>
    </row>
    <row r="3884" spans="4:4">
      <c r="D3884" s="75"/>
    </row>
    <row r="3885" spans="4:4">
      <c r="D3885" s="75"/>
    </row>
    <row r="3886" spans="4:4">
      <c r="D3886" s="75"/>
    </row>
    <row r="3887" spans="4:4">
      <c r="D3887" s="75"/>
    </row>
    <row r="3888" spans="4:4">
      <c r="D3888" s="75"/>
    </row>
    <row r="3889" spans="4:4">
      <c r="D3889" s="75"/>
    </row>
    <row r="3890" spans="4:4">
      <c r="D3890" s="75"/>
    </row>
    <row r="3891" spans="4:4">
      <c r="D3891" s="75"/>
    </row>
    <row r="3892" spans="4:4">
      <c r="D3892" s="75"/>
    </row>
    <row r="3893" spans="4:4">
      <c r="D3893" s="75"/>
    </row>
    <row r="3894" spans="4:4">
      <c r="D3894" s="75"/>
    </row>
    <row r="3895" spans="4:4">
      <c r="D3895" s="75"/>
    </row>
    <row r="3896" spans="4:4">
      <c r="D3896" s="75"/>
    </row>
    <row r="3897" spans="4:4">
      <c r="D3897" s="75"/>
    </row>
    <row r="3898" spans="4:4">
      <c r="D3898" s="75"/>
    </row>
    <row r="3899" spans="4:4">
      <c r="D3899" s="75"/>
    </row>
    <row r="3900" spans="4:4">
      <c r="D3900" s="75"/>
    </row>
    <row r="3901" spans="4:4">
      <c r="D3901" s="75"/>
    </row>
    <row r="3902" spans="4:4">
      <c r="D3902" s="75"/>
    </row>
    <row r="3903" spans="4:4">
      <c r="D3903" s="75"/>
    </row>
    <row r="3904" spans="4:4">
      <c r="D3904" s="75"/>
    </row>
    <row r="3905" spans="4:4">
      <c r="D3905" s="75"/>
    </row>
    <row r="3906" spans="4:4">
      <c r="D3906" s="75"/>
    </row>
    <row r="3907" spans="4:4">
      <c r="D3907" s="75"/>
    </row>
    <row r="3908" spans="4:4">
      <c r="D3908" s="75"/>
    </row>
    <row r="3909" spans="4:4">
      <c r="D3909" s="75"/>
    </row>
    <row r="3910" spans="4:4">
      <c r="D3910" s="75"/>
    </row>
    <row r="3911" spans="4:4">
      <c r="D3911" s="75"/>
    </row>
    <row r="3912" spans="4:4">
      <c r="D3912" s="75"/>
    </row>
    <row r="3913" spans="4:4">
      <c r="D3913" s="75"/>
    </row>
    <row r="3914" spans="4:4">
      <c r="D3914" s="75"/>
    </row>
    <row r="3915" spans="4:4">
      <c r="D3915" s="75"/>
    </row>
    <row r="3916" spans="4:4">
      <c r="D3916" s="75"/>
    </row>
    <row r="3917" spans="4:4">
      <c r="D3917" s="75"/>
    </row>
    <row r="3918" spans="4:4">
      <c r="D3918" s="75"/>
    </row>
    <row r="3919" spans="4:4">
      <c r="D3919" s="75"/>
    </row>
    <row r="3920" spans="4:4">
      <c r="D3920" s="75"/>
    </row>
    <row r="3921" spans="4:4">
      <c r="D3921" s="75"/>
    </row>
    <row r="3922" spans="4:4">
      <c r="D3922" s="75"/>
    </row>
    <row r="3923" spans="4:4">
      <c r="D3923" s="75"/>
    </row>
    <row r="3924" spans="4:4">
      <c r="D3924" s="75"/>
    </row>
    <row r="3925" spans="4:4">
      <c r="D3925" s="75"/>
    </row>
    <row r="3926" spans="4:4">
      <c r="D3926" s="75"/>
    </row>
    <row r="3927" spans="4:4">
      <c r="D3927" s="75"/>
    </row>
    <row r="3928" spans="4:4">
      <c r="D3928" s="75"/>
    </row>
    <row r="3929" spans="4:4">
      <c r="D3929" s="75"/>
    </row>
    <row r="3930" spans="4:4">
      <c r="D3930" s="75"/>
    </row>
    <row r="3931" spans="4:4">
      <c r="D3931" s="75"/>
    </row>
    <row r="3932" spans="4:4">
      <c r="D3932" s="75"/>
    </row>
    <row r="3933" spans="4:4">
      <c r="D3933" s="75"/>
    </row>
    <row r="3934" spans="4:4">
      <c r="D3934" s="75"/>
    </row>
    <row r="3935" spans="4:4">
      <c r="D3935" s="75"/>
    </row>
    <row r="3936" spans="4:4">
      <c r="D3936" s="75"/>
    </row>
    <row r="3937" spans="4:4">
      <c r="D3937" s="75"/>
    </row>
    <row r="3938" spans="4:4">
      <c r="D3938" s="75"/>
    </row>
    <row r="3939" spans="4:4">
      <c r="D3939" s="75"/>
    </row>
    <row r="3940" spans="4:4">
      <c r="D3940" s="75"/>
    </row>
    <row r="3941" spans="4:4">
      <c r="D3941" s="75"/>
    </row>
    <row r="3942" spans="4:4">
      <c r="D3942" s="75"/>
    </row>
    <row r="3943" spans="4:4">
      <c r="D3943" s="75"/>
    </row>
    <row r="3944" spans="4:4">
      <c r="D3944" s="75"/>
    </row>
    <row r="3945" spans="4:4">
      <c r="D3945" s="75"/>
    </row>
    <row r="3946" spans="4:4">
      <c r="D3946" s="75"/>
    </row>
    <row r="3947" spans="4:4">
      <c r="D3947" s="75"/>
    </row>
    <row r="3948" spans="4:4">
      <c r="D3948" s="75"/>
    </row>
    <row r="3949" spans="4:4">
      <c r="D3949" s="75"/>
    </row>
    <row r="3950" spans="4:4">
      <c r="D3950" s="75"/>
    </row>
    <row r="3951" spans="4:4">
      <c r="D3951" s="75"/>
    </row>
    <row r="3952" spans="4:4">
      <c r="D3952" s="75"/>
    </row>
    <row r="3953" spans="4:4">
      <c r="D3953" s="75"/>
    </row>
    <row r="3954" spans="4:4">
      <c r="D3954" s="75"/>
    </row>
    <row r="3955" spans="4:4">
      <c r="D3955" s="75"/>
    </row>
    <row r="3956" spans="4:4">
      <c r="D3956" s="75"/>
    </row>
    <row r="3957" spans="4:4">
      <c r="D3957" s="75"/>
    </row>
    <row r="3958" spans="4:4">
      <c r="D3958" s="75"/>
    </row>
    <row r="3959" spans="4:4">
      <c r="D3959" s="75"/>
    </row>
    <row r="3960" spans="4:4">
      <c r="D3960" s="75"/>
    </row>
    <row r="3961" spans="4:4">
      <c r="D3961" s="75"/>
    </row>
    <row r="3962" spans="4:4">
      <c r="D3962" s="75"/>
    </row>
    <row r="3963" spans="4:4">
      <c r="D3963" s="75"/>
    </row>
    <row r="3964" spans="4:4">
      <c r="D3964" s="75"/>
    </row>
    <row r="3965" spans="4:4">
      <c r="D3965" s="75"/>
    </row>
    <row r="3966" spans="4:4">
      <c r="D3966" s="75"/>
    </row>
    <row r="3967" spans="4:4">
      <c r="D3967" s="75"/>
    </row>
    <row r="3968" spans="4:4">
      <c r="D3968" s="75"/>
    </row>
    <row r="3969" spans="4:4">
      <c r="D3969" s="75"/>
    </row>
    <row r="3970" spans="4:4">
      <c r="D3970" s="75"/>
    </row>
    <row r="3971" spans="4:4">
      <c r="D3971" s="75"/>
    </row>
    <row r="3972" spans="4:4">
      <c r="D3972" s="75"/>
    </row>
    <row r="3973" spans="4:4">
      <c r="D3973" s="75"/>
    </row>
    <row r="3974" spans="4:4">
      <c r="D3974" s="75"/>
    </row>
    <row r="3975" spans="4:4">
      <c r="D3975" s="75"/>
    </row>
    <row r="3976" spans="4:4">
      <c r="D3976" s="75"/>
    </row>
    <row r="3977" spans="4:4">
      <c r="D3977" s="75"/>
    </row>
    <row r="3978" spans="4:4">
      <c r="D3978" s="75"/>
    </row>
    <row r="3979" spans="4:4">
      <c r="D3979" s="75"/>
    </row>
    <row r="3980" spans="4:4">
      <c r="D3980" s="75"/>
    </row>
    <row r="3981" spans="4:4">
      <c r="D3981" s="75"/>
    </row>
    <row r="3982" spans="4:4">
      <c r="D3982" s="75"/>
    </row>
    <row r="3983" spans="4:4">
      <c r="D3983" s="75"/>
    </row>
    <row r="3984" spans="4:4">
      <c r="D3984" s="75"/>
    </row>
    <row r="3985" spans="4:4">
      <c r="D3985" s="75"/>
    </row>
    <row r="3986" spans="4:4">
      <c r="D3986" s="75"/>
    </row>
    <row r="3987" spans="4:4">
      <c r="D3987" s="75"/>
    </row>
    <row r="3988" spans="4:4">
      <c r="D3988" s="75"/>
    </row>
    <row r="3989" spans="4:4">
      <c r="D3989" s="75"/>
    </row>
    <row r="3990" spans="4:4">
      <c r="D3990" s="75"/>
    </row>
    <row r="3991" spans="4:4">
      <c r="D3991" s="75"/>
    </row>
    <row r="3992" spans="4:4">
      <c r="D3992" s="75"/>
    </row>
    <row r="3993" spans="4:4">
      <c r="D3993" s="75"/>
    </row>
    <row r="3994" spans="4:4">
      <c r="D3994" s="75"/>
    </row>
    <row r="3995" spans="4:4">
      <c r="D3995" s="75"/>
    </row>
    <row r="3996" spans="4:4">
      <c r="D3996" s="75"/>
    </row>
    <row r="3997" spans="4:4">
      <c r="D3997" s="75"/>
    </row>
    <row r="3998" spans="4:4">
      <c r="D3998" s="75"/>
    </row>
    <row r="3999" spans="4:4">
      <c r="D3999" s="75"/>
    </row>
    <row r="4000" spans="4:4">
      <c r="D4000" s="75"/>
    </row>
    <row r="4001" spans="4:4">
      <c r="D4001" s="75"/>
    </row>
    <row r="4002" spans="4:4">
      <c r="D4002" s="75"/>
    </row>
    <row r="4003" spans="4:4">
      <c r="D4003" s="75"/>
    </row>
    <row r="4004" spans="4:4">
      <c r="D4004" s="75"/>
    </row>
    <row r="4005" spans="4:4">
      <c r="D4005" s="75"/>
    </row>
    <row r="4006" spans="4:4">
      <c r="D4006" s="75"/>
    </row>
    <row r="4007" spans="4:4">
      <c r="D4007" s="75"/>
    </row>
    <row r="4008" spans="4:4">
      <c r="D4008" s="75"/>
    </row>
    <row r="4009" spans="4:4">
      <c r="D4009" s="75"/>
    </row>
    <row r="4010" spans="4:4">
      <c r="D4010" s="75"/>
    </row>
    <row r="4011" spans="4:4">
      <c r="D4011" s="75"/>
    </row>
    <row r="4012" spans="4:4">
      <c r="D4012" s="75"/>
    </row>
    <row r="4013" spans="4:4">
      <c r="D4013" s="75"/>
    </row>
    <row r="4014" spans="4:4">
      <c r="D4014" s="75"/>
    </row>
    <row r="4015" spans="4:4">
      <c r="D4015" s="75"/>
    </row>
    <row r="4016" spans="4:4">
      <c r="D4016" s="75"/>
    </row>
    <row r="4017" spans="4:4">
      <c r="D4017" s="75"/>
    </row>
    <row r="4018" spans="4:4">
      <c r="D4018" s="75"/>
    </row>
    <row r="4019" spans="4:4">
      <c r="D4019" s="75"/>
    </row>
    <row r="4020" spans="4:4">
      <c r="D4020" s="75"/>
    </row>
    <row r="4021" spans="4:4">
      <c r="D4021" s="75"/>
    </row>
    <row r="4022" spans="4:4">
      <c r="D4022" s="75"/>
    </row>
    <row r="4023" spans="4:4">
      <c r="D4023" s="75"/>
    </row>
    <row r="4024" spans="4:4">
      <c r="D4024" s="75"/>
    </row>
    <row r="4025" spans="4:4">
      <c r="D4025" s="75"/>
    </row>
    <row r="4026" spans="4:4">
      <c r="D4026" s="75"/>
    </row>
    <row r="4027" spans="4:4">
      <c r="D4027" s="75"/>
    </row>
    <row r="4028" spans="4:4">
      <c r="D4028" s="75"/>
    </row>
    <row r="4029" spans="4:4">
      <c r="D4029" s="75"/>
    </row>
    <row r="4030" spans="4:4">
      <c r="D4030" s="75"/>
    </row>
    <row r="4031" spans="4:4">
      <c r="D4031" s="75"/>
    </row>
    <row r="4032" spans="4:4">
      <c r="D4032" s="75"/>
    </row>
    <row r="4033" spans="4:4">
      <c r="D4033" s="75"/>
    </row>
    <row r="4034" spans="4:4">
      <c r="D4034" s="75"/>
    </row>
    <row r="4035" spans="4:4">
      <c r="D4035" s="75"/>
    </row>
    <row r="4036" spans="4:4">
      <c r="D4036" s="75"/>
    </row>
    <row r="4037" spans="4:4">
      <c r="D4037" s="75"/>
    </row>
    <row r="4038" spans="4:4">
      <c r="D4038" s="75"/>
    </row>
    <row r="4039" spans="4:4">
      <c r="D4039" s="75"/>
    </row>
    <row r="4040" spans="4:4">
      <c r="D4040" s="75"/>
    </row>
    <row r="4041" spans="4:4">
      <c r="D4041" s="75"/>
    </row>
    <row r="4042" spans="4:4">
      <c r="D4042" s="75"/>
    </row>
    <row r="4043" spans="4:4">
      <c r="D4043" s="75"/>
    </row>
    <row r="4044" spans="4:4">
      <c r="D4044" s="75"/>
    </row>
    <row r="4045" spans="4:4">
      <c r="D4045" s="75"/>
    </row>
    <row r="4046" spans="4:4">
      <c r="D4046" s="75"/>
    </row>
    <row r="4047" spans="4:4">
      <c r="D4047" s="75"/>
    </row>
    <row r="4048" spans="4:4">
      <c r="D4048" s="75"/>
    </row>
    <row r="4049" spans="4:4">
      <c r="D4049" s="75"/>
    </row>
    <row r="4050" spans="4:4">
      <c r="D4050" s="75"/>
    </row>
    <row r="4051" spans="4:4">
      <c r="D4051" s="75"/>
    </row>
    <row r="4052" spans="4:4">
      <c r="D4052" s="75"/>
    </row>
    <row r="4053" spans="4:4">
      <c r="D4053" s="75"/>
    </row>
    <row r="4054" spans="4:4">
      <c r="D4054" s="75"/>
    </row>
    <row r="4055" spans="4:4">
      <c r="D4055" s="75"/>
    </row>
    <row r="4056" spans="4:4">
      <c r="D4056" s="75"/>
    </row>
    <row r="4057" spans="4:4">
      <c r="D4057" s="75"/>
    </row>
    <row r="4058" spans="4:4">
      <c r="D4058" s="75"/>
    </row>
    <row r="4059" spans="4:4">
      <c r="D4059" s="75"/>
    </row>
    <row r="4060" spans="4:4">
      <c r="D4060" s="75"/>
    </row>
    <row r="4061" spans="4:4">
      <c r="D4061" s="75"/>
    </row>
    <row r="4062" spans="4:4">
      <c r="D4062" s="75"/>
    </row>
    <row r="4063" spans="4:4">
      <c r="D4063" s="75"/>
    </row>
    <row r="4064" spans="4:4">
      <c r="D4064" s="75"/>
    </row>
    <row r="4065" spans="4:4">
      <c r="D4065" s="75"/>
    </row>
    <row r="4066" spans="4:4">
      <c r="D4066" s="75"/>
    </row>
    <row r="4067" spans="4:4">
      <c r="D4067" s="75"/>
    </row>
    <row r="4068" spans="4:4">
      <c r="D4068" s="75"/>
    </row>
    <row r="4069" spans="4:4">
      <c r="D4069" s="75"/>
    </row>
    <row r="4070" spans="4:4">
      <c r="D4070" s="75"/>
    </row>
    <row r="4071" spans="4:4">
      <c r="D4071" s="75"/>
    </row>
    <row r="4072" spans="4:4">
      <c r="D4072" s="75"/>
    </row>
    <row r="4073" spans="4:4">
      <c r="D4073" s="75"/>
    </row>
    <row r="4074" spans="4:4">
      <c r="D4074" s="75"/>
    </row>
    <row r="4075" spans="4:4">
      <c r="D4075" s="75"/>
    </row>
    <row r="4076" spans="4:4">
      <c r="D4076" s="75"/>
    </row>
    <row r="4077" spans="4:4">
      <c r="D4077" s="75"/>
    </row>
    <row r="4078" spans="4:4">
      <c r="D4078" s="75"/>
    </row>
    <row r="4079" spans="4:4">
      <c r="D4079" s="75"/>
    </row>
    <row r="4080" spans="4:4">
      <c r="D4080" s="75"/>
    </row>
    <row r="4081" spans="4:4">
      <c r="D4081" s="75"/>
    </row>
    <row r="4082" spans="4:4">
      <c r="D4082" s="75"/>
    </row>
    <row r="4083" spans="4:4">
      <c r="D4083" s="75"/>
    </row>
    <row r="4084" spans="4:4">
      <c r="D4084" s="75"/>
    </row>
    <row r="4085" spans="4:4">
      <c r="D4085" s="75"/>
    </row>
    <row r="4086" spans="4:4">
      <c r="D4086" s="75"/>
    </row>
    <row r="4087" spans="4:4">
      <c r="D4087" s="75"/>
    </row>
    <row r="4088" spans="4:4">
      <c r="D4088" s="75"/>
    </row>
    <row r="4089" spans="4:4">
      <c r="D4089" s="75"/>
    </row>
    <row r="4090" spans="4:4">
      <c r="D4090" s="75"/>
    </row>
    <row r="4091" spans="4:4">
      <c r="D4091" s="75"/>
    </row>
    <row r="4092" spans="4:4">
      <c r="D4092" s="75"/>
    </row>
    <row r="4093" spans="4:4">
      <c r="D4093" s="75"/>
    </row>
    <row r="4094" spans="4:4">
      <c r="D4094" s="75"/>
    </row>
    <row r="4095" spans="4:4">
      <c r="D4095" s="75"/>
    </row>
    <row r="4096" spans="4:4">
      <c r="D4096" s="75"/>
    </row>
    <row r="4097" spans="4:4">
      <c r="D4097" s="75"/>
    </row>
    <row r="4098" spans="4:4">
      <c r="D4098" s="75"/>
    </row>
    <row r="4099" spans="4:4">
      <c r="D4099" s="75"/>
    </row>
    <row r="4100" spans="4:4">
      <c r="D4100" s="75"/>
    </row>
    <row r="4101" spans="4:4">
      <c r="D4101" s="75"/>
    </row>
    <row r="4102" spans="4:4">
      <c r="D4102" s="75"/>
    </row>
    <row r="4103" spans="4:4">
      <c r="D4103" s="75"/>
    </row>
    <row r="4104" spans="4:4">
      <c r="D4104" s="75"/>
    </row>
    <row r="4105" spans="4:4">
      <c r="D4105" s="75"/>
    </row>
    <row r="4106" spans="4:4">
      <c r="D4106" s="75"/>
    </row>
    <row r="4107" spans="4:4">
      <c r="D4107" s="75"/>
    </row>
    <row r="4108" spans="4:4">
      <c r="D4108" s="75"/>
    </row>
    <row r="4109" spans="4:4">
      <c r="D4109" s="75"/>
    </row>
    <row r="4110" spans="4:4">
      <c r="D4110" s="75"/>
    </row>
    <row r="4111" spans="4:4">
      <c r="D4111" s="75"/>
    </row>
    <row r="4112" spans="4:4">
      <c r="D4112" s="75"/>
    </row>
    <row r="4113" spans="4:4">
      <c r="D4113" s="75"/>
    </row>
    <row r="4114" spans="4:4">
      <c r="D4114" s="75"/>
    </row>
    <row r="4115" spans="4:4">
      <c r="D4115" s="75"/>
    </row>
    <row r="4116" spans="4:4">
      <c r="D4116" s="75"/>
    </row>
    <row r="4117" spans="4:4">
      <c r="D4117" s="75"/>
    </row>
    <row r="4118" spans="4:4">
      <c r="D4118" s="75"/>
    </row>
    <row r="4119" spans="4:4">
      <c r="D4119" s="75"/>
    </row>
    <row r="4120" spans="4:4">
      <c r="D4120" s="75"/>
    </row>
    <row r="4121" spans="4:4">
      <c r="D4121" s="75"/>
    </row>
    <row r="4122" spans="4:4">
      <c r="D4122" s="75"/>
    </row>
    <row r="4123" spans="4:4">
      <c r="D4123" s="75"/>
    </row>
    <row r="4124" spans="4:4">
      <c r="D4124" s="75"/>
    </row>
    <row r="4125" spans="4:4">
      <c r="D4125" s="75"/>
    </row>
    <row r="4126" spans="4:4">
      <c r="D4126" s="75"/>
    </row>
    <row r="4127" spans="4:4">
      <c r="D4127" s="75"/>
    </row>
    <row r="4128" spans="4:4">
      <c r="D4128" s="75"/>
    </row>
    <row r="4129" spans="4:4">
      <c r="D4129" s="75"/>
    </row>
    <row r="4130" spans="4:4">
      <c r="D4130" s="75"/>
    </row>
    <row r="4131" spans="4:4">
      <c r="D4131" s="75"/>
    </row>
    <row r="4132" spans="4:4">
      <c r="D4132" s="75"/>
    </row>
    <row r="4133" spans="4:4">
      <c r="D4133" s="75"/>
    </row>
    <row r="4134" spans="4:4">
      <c r="D4134" s="75"/>
    </row>
    <row r="4135" spans="4:4">
      <c r="D4135" s="75"/>
    </row>
    <row r="4136" spans="4:4">
      <c r="D4136" s="75"/>
    </row>
    <row r="4137" spans="4:4">
      <c r="D4137" s="75"/>
    </row>
    <row r="4138" spans="4:4">
      <c r="D4138" s="75"/>
    </row>
    <row r="4139" spans="4:4">
      <c r="D4139" s="75"/>
    </row>
    <row r="4140" spans="4:4">
      <c r="D4140" s="75"/>
    </row>
    <row r="4141" spans="4:4">
      <c r="D4141" s="75"/>
    </row>
    <row r="4142" spans="4:4">
      <c r="D4142" s="75"/>
    </row>
    <row r="4143" spans="4:4">
      <c r="D4143" s="75"/>
    </row>
    <row r="4144" spans="4:4">
      <c r="D4144" s="75"/>
    </row>
    <row r="4145" spans="4:4">
      <c r="D4145" s="75"/>
    </row>
    <row r="4146" spans="4:4">
      <c r="D4146" s="75"/>
    </row>
    <row r="4147" spans="4:4">
      <c r="D4147" s="75"/>
    </row>
    <row r="4148" spans="4:4">
      <c r="D4148" s="75"/>
    </row>
    <row r="4149" spans="4:4">
      <c r="D4149" s="75"/>
    </row>
    <row r="4150" spans="4:4">
      <c r="D4150" s="75"/>
    </row>
    <row r="4151" spans="4:4">
      <c r="D4151" s="75"/>
    </row>
    <row r="4152" spans="4:4">
      <c r="D4152" s="75"/>
    </row>
    <row r="4153" spans="4:4">
      <c r="D4153" s="75"/>
    </row>
    <row r="4154" spans="4:4">
      <c r="D4154" s="75"/>
    </row>
    <row r="4155" spans="4:4">
      <c r="D4155" s="75"/>
    </row>
    <row r="4156" spans="4:4">
      <c r="D4156" s="75"/>
    </row>
    <row r="4157" spans="4:4">
      <c r="D4157" s="75"/>
    </row>
    <row r="4158" spans="4:4">
      <c r="D4158" s="75"/>
    </row>
    <row r="4159" spans="4:4">
      <c r="D4159" s="75"/>
    </row>
    <row r="4160" spans="4:4">
      <c r="D4160" s="75"/>
    </row>
    <row r="4161" spans="4:4">
      <c r="D4161" s="75"/>
    </row>
    <row r="4162" spans="4:4">
      <c r="D4162" s="75"/>
    </row>
    <row r="4163" spans="4:4">
      <c r="D4163" s="75"/>
    </row>
    <row r="4164" spans="4:4">
      <c r="D4164" s="75"/>
    </row>
    <row r="4165" spans="4:4">
      <c r="D4165" s="75"/>
    </row>
    <row r="4166" spans="4:4">
      <c r="D4166" s="75"/>
    </row>
    <row r="4167" spans="4:4">
      <c r="D4167" s="75"/>
    </row>
    <row r="4168" spans="4:4">
      <c r="D4168" s="75"/>
    </row>
    <row r="4169" spans="4:4">
      <c r="D4169" s="75"/>
    </row>
    <row r="4170" spans="4:4">
      <c r="D4170" s="75"/>
    </row>
    <row r="4171" spans="4:4">
      <c r="D4171" s="75"/>
    </row>
    <row r="4172" spans="4:4">
      <c r="D4172" s="75"/>
    </row>
    <row r="4173" spans="4:4">
      <c r="D4173" s="75"/>
    </row>
    <row r="4174" spans="4:4">
      <c r="D4174" s="75"/>
    </row>
    <row r="4175" spans="4:4">
      <c r="D4175" s="75"/>
    </row>
    <row r="4176" spans="4:4">
      <c r="D4176" s="75"/>
    </row>
    <row r="4177" spans="4:4">
      <c r="D4177" s="75"/>
    </row>
    <row r="4178" spans="4:4">
      <c r="D4178" s="75"/>
    </row>
    <row r="4179" spans="4:4">
      <c r="D4179" s="75"/>
    </row>
    <row r="4180" spans="4:4">
      <c r="D4180" s="75"/>
    </row>
    <row r="4181" spans="4:4">
      <c r="D4181" s="75"/>
    </row>
    <row r="4182" spans="4:4">
      <c r="D4182" s="75"/>
    </row>
    <row r="4183" spans="4:4">
      <c r="D4183" s="75"/>
    </row>
    <row r="4184" spans="4:4">
      <c r="D4184" s="75"/>
    </row>
    <row r="4185" spans="4:4">
      <c r="D4185" s="75"/>
    </row>
    <row r="4186" spans="4:4">
      <c r="D4186" s="75"/>
    </row>
    <row r="4187" spans="4:4">
      <c r="D4187" s="75"/>
    </row>
    <row r="4188" spans="4:4">
      <c r="D4188" s="75"/>
    </row>
    <row r="4189" spans="4:4">
      <c r="D4189" s="75"/>
    </row>
    <row r="4190" spans="4:4">
      <c r="D4190" s="75"/>
    </row>
    <row r="4191" spans="4:4">
      <c r="D4191" s="75"/>
    </row>
    <row r="4192" spans="4:4">
      <c r="D4192" s="75"/>
    </row>
    <row r="4193" spans="4:4">
      <c r="D4193" s="75"/>
    </row>
    <row r="4194" spans="4:4">
      <c r="D4194" s="75"/>
    </row>
    <row r="4195" spans="4:4">
      <c r="D4195" s="75"/>
    </row>
    <row r="4196" spans="4:4">
      <c r="D4196" s="75"/>
    </row>
    <row r="4197" spans="4:4">
      <c r="D4197" s="75"/>
    </row>
    <row r="4198" spans="4:4">
      <c r="D4198" s="75"/>
    </row>
    <row r="4199" spans="4:4">
      <c r="D4199" s="75"/>
    </row>
    <row r="4200" spans="4:4">
      <c r="D4200" s="75"/>
    </row>
    <row r="4201" spans="4:4">
      <c r="D4201" s="75"/>
    </row>
    <row r="4202" spans="4:4">
      <c r="D4202" s="75"/>
    </row>
    <row r="4203" spans="4:4">
      <c r="D4203" s="75"/>
    </row>
    <row r="4204" spans="4:4">
      <c r="D4204" s="75"/>
    </row>
    <row r="4205" spans="4:4">
      <c r="D4205" s="75"/>
    </row>
    <row r="4206" spans="4:4">
      <c r="D4206" s="75"/>
    </row>
    <row r="4207" spans="4:4">
      <c r="D4207" s="75"/>
    </row>
    <row r="4208" spans="4:4">
      <c r="D4208" s="75"/>
    </row>
    <row r="4209" spans="4:4">
      <c r="D4209" s="75"/>
    </row>
    <row r="4210" spans="4:4">
      <c r="D4210" s="75"/>
    </row>
    <row r="4211" spans="4:4">
      <c r="D4211" s="75"/>
    </row>
    <row r="4212" spans="4:4">
      <c r="D4212" s="75"/>
    </row>
    <row r="4213" spans="4:4">
      <c r="D4213" s="75"/>
    </row>
    <row r="4214" spans="4:4">
      <c r="D4214" s="75"/>
    </row>
    <row r="4215" spans="4:4">
      <c r="D4215" s="75"/>
    </row>
    <row r="4216" spans="4:4">
      <c r="D4216" s="75"/>
    </row>
    <row r="4217" spans="4:4">
      <c r="D4217" s="75"/>
    </row>
    <row r="4218" spans="4:4">
      <c r="D4218" s="75"/>
    </row>
    <row r="4219" spans="4:4">
      <c r="D4219" s="75"/>
    </row>
    <row r="4220" spans="4:4">
      <c r="D4220" s="75"/>
    </row>
    <row r="4221" spans="4:4">
      <c r="D4221" s="75"/>
    </row>
    <row r="4222" spans="4:4">
      <c r="D4222" s="75"/>
    </row>
    <row r="4223" spans="4:4">
      <c r="D4223" s="75"/>
    </row>
    <row r="4224" spans="4:4">
      <c r="D4224" s="75"/>
    </row>
    <row r="4225" spans="4:4">
      <c r="D4225" s="75"/>
    </row>
    <row r="4226" spans="4:4">
      <c r="D4226" s="75"/>
    </row>
    <row r="4227" spans="4:4">
      <c r="D4227" s="75"/>
    </row>
    <row r="4228" spans="4:4">
      <c r="D4228" s="75"/>
    </row>
    <row r="4229" spans="4:4">
      <c r="D4229" s="75"/>
    </row>
    <row r="4230" spans="4:4">
      <c r="D4230" s="75"/>
    </row>
    <row r="4231" spans="4:4">
      <c r="D4231" s="75"/>
    </row>
    <row r="4232" spans="4:4">
      <c r="D4232" s="75"/>
    </row>
    <row r="4233" spans="4:4">
      <c r="D4233" s="75"/>
    </row>
    <row r="4234" spans="4:4">
      <c r="D4234" s="75"/>
    </row>
    <row r="4235" spans="4:4">
      <c r="D4235" s="75"/>
    </row>
    <row r="4236" spans="4:4">
      <c r="D4236" s="75"/>
    </row>
    <row r="4237" spans="4:4">
      <c r="D4237" s="75"/>
    </row>
    <row r="4238" spans="4:4">
      <c r="D4238" s="75"/>
    </row>
    <row r="4239" spans="4:4">
      <c r="D4239" s="75"/>
    </row>
    <row r="4240" spans="4:4">
      <c r="D4240" s="75"/>
    </row>
  </sheetData>
  <mergeCells count="7">
    <mergeCell ref="A2:J2"/>
    <mergeCell ref="A5:A6"/>
    <mergeCell ref="B5:B6"/>
    <mergeCell ref="C5:D5"/>
    <mergeCell ref="E5:F5"/>
    <mergeCell ref="G5:H5"/>
    <mergeCell ref="I5:J5"/>
  </mergeCells>
  <pageMargins left="0.74803149606299213" right="0.74803149606299213" top="0.94488188976377963" bottom="0.55118110236220474" header="0.94488188976377963" footer="0.27559055118110237"/>
  <pageSetup paperSize="9" scale="85" fitToHeight="3" orientation="landscape" r:id="rId1"/>
  <headerFooter differentFirst="1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109"/>
  <sheetViews>
    <sheetView workbookViewId="0">
      <selection activeCell="W3" sqref="W3"/>
    </sheetView>
  </sheetViews>
  <sheetFormatPr defaultRowHeight="12.75"/>
  <cols>
    <col min="1" max="1" width="9.140625" style="154"/>
    <col min="2" max="2" width="26.140625" style="154" customWidth="1"/>
    <col min="3" max="3" width="19.5703125" style="154" customWidth="1"/>
    <col min="4" max="4" width="14" style="154" customWidth="1"/>
    <col min="5" max="5" width="13.140625" style="154" customWidth="1"/>
    <col min="6" max="6" width="14.7109375" style="154" customWidth="1"/>
    <col min="7" max="7" width="13.42578125" style="154" customWidth="1"/>
    <col min="8" max="8" width="9.140625" style="154"/>
    <col min="9" max="9" width="26.140625" style="154" customWidth="1"/>
    <col min="10" max="10" width="19.5703125" style="154" customWidth="1"/>
    <col min="11" max="11" width="14" style="154" customWidth="1"/>
    <col min="12" max="12" width="13.140625" style="154" customWidth="1"/>
    <col min="13" max="13" width="14.7109375" style="154" customWidth="1"/>
    <col min="14" max="14" width="13.42578125" style="154" customWidth="1"/>
    <col min="15" max="15" width="9.140625" style="154"/>
    <col min="16" max="16" width="26.140625" style="154" customWidth="1"/>
    <col min="17" max="17" width="19.5703125" style="154" customWidth="1"/>
    <col min="18" max="18" width="14" style="154" customWidth="1"/>
    <col min="19" max="19" width="13.140625" style="154" customWidth="1"/>
    <col min="20" max="20" width="14.7109375" style="154" customWidth="1"/>
    <col min="21" max="21" width="13.42578125" style="154" customWidth="1"/>
    <col min="22" max="16384" width="9.140625" style="154"/>
  </cols>
  <sheetData>
    <row r="3" spans="2:21">
      <c r="B3" s="974" t="s">
        <v>268</v>
      </c>
      <c r="C3" s="974"/>
      <c r="D3" s="974"/>
      <c r="E3" s="974"/>
      <c r="F3" s="974"/>
      <c r="G3" s="974"/>
      <c r="I3" s="974" t="s">
        <v>268</v>
      </c>
      <c r="J3" s="974"/>
      <c r="K3" s="974"/>
      <c r="L3" s="974"/>
      <c r="M3" s="974"/>
      <c r="N3" s="974"/>
      <c r="P3" s="974" t="s">
        <v>268</v>
      </c>
      <c r="Q3" s="974"/>
      <c r="R3" s="974"/>
      <c r="S3" s="974"/>
      <c r="T3" s="974"/>
      <c r="U3" s="974"/>
    </row>
    <row r="4" spans="2:21">
      <c r="B4" s="975" t="s">
        <v>269</v>
      </c>
      <c r="C4" s="975"/>
      <c r="D4" s="975"/>
      <c r="E4" s="975"/>
      <c r="F4" s="975"/>
      <c r="G4" s="975"/>
      <c r="I4" s="975" t="s">
        <v>269</v>
      </c>
      <c r="J4" s="975"/>
      <c r="K4" s="975"/>
      <c r="L4" s="975"/>
      <c r="M4" s="975"/>
      <c r="N4" s="975"/>
      <c r="P4" s="975" t="s">
        <v>269</v>
      </c>
      <c r="Q4" s="975"/>
      <c r="R4" s="975"/>
      <c r="S4" s="975"/>
      <c r="T4" s="975"/>
      <c r="U4" s="975"/>
    </row>
    <row r="5" spans="2:21" ht="12.75" hidden="1" customHeight="1">
      <c r="B5" s="155"/>
      <c r="C5" s="153"/>
      <c r="D5" s="155"/>
      <c r="E5" s="155"/>
      <c r="G5" s="88"/>
      <c r="I5" s="155"/>
      <c r="J5" s="153"/>
      <c r="K5" s="155"/>
      <c r="L5" s="155"/>
      <c r="N5" s="88"/>
      <c r="P5" s="155"/>
      <c r="Q5" s="153"/>
      <c r="R5" s="155"/>
      <c r="S5" s="155"/>
      <c r="U5" s="88"/>
    </row>
    <row r="6" spans="2:21" ht="12.75" hidden="1" customHeight="1">
      <c r="B6" s="156"/>
      <c r="C6" s="157"/>
      <c r="D6" s="158"/>
      <c r="E6" s="159"/>
      <c r="G6" s="88"/>
      <c r="I6" s="156"/>
      <c r="J6" s="157"/>
      <c r="K6" s="158"/>
      <c r="L6" s="159"/>
      <c r="N6" s="88"/>
      <c r="P6" s="156"/>
      <c r="Q6" s="157"/>
      <c r="R6" s="158"/>
      <c r="S6" s="159"/>
      <c r="U6" s="88"/>
    </row>
    <row r="7" spans="2:21" ht="12.75" customHeight="1">
      <c r="B7" s="976" t="s">
        <v>270</v>
      </c>
      <c r="C7" s="979" t="s">
        <v>271</v>
      </c>
      <c r="D7" s="982" t="s">
        <v>272</v>
      </c>
      <c r="E7" s="985" t="s">
        <v>273</v>
      </c>
      <c r="F7" s="982" t="s">
        <v>274</v>
      </c>
      <c r="G7" s="985" t="s">
        <v>273</v>
      </c>
      <c r="I7" s="976" t="s">
        <v>270</v>
      </c>
      <c r="J7" s="979" t="s">
        <v>377</v>
      </c>
      <c r="K7" s="982" t="s">
        <v>378</v>
      </c>
      <c r="L7" s="985" t="s">
        <v>273</v>
      </c>
      <c r="M7" s="982" t="s">
        <v>379</v>
      </c>
      <c r="N7" s="985" t="s">
        <v>273</v>
      </c>
      <c r="P7" s="976" t="s">
        <v>270</v>
      </c>
      <c r="Q7" s="979" t="s">
        <v>402</v>
      </c>
      <c r="R7" s="988" t="s">
        <v>403</v>
      </c>
      <c r="S7" s="991" t="s">
        <v>273</v>
      </c>
      <c r="T7" s="994" t="s">
        <v>379</v>
      </c>
      <c r="U7" s="991" t="s">
        <v>273</v>
      </c>
    </row>
    <row r="8" spans="2:21">
      <c r="B8" s="977"/>
      <c r="C8" s="980"/>
      <c r="D8" s="983"/>
      <c r="E8" s="986"/>
      <c r="F8" s="983"/>
      <c r="G8" s="986"/>
      <c r="I8" s="977"/>
      <c r="J8" s="980"/>
      <c r="K8" s="983"/>
      <c r="L8" s="986"/>
      <c r="M8" s="983"/>
      <c r="N8" s="986"/>
      <c r="P8" s="977"/>
      <c r="Q8" s="980"/>
      <c r="R8" s="989"/>
      <c r="S8" s="992"/>
      <c r="T8" s="995"/>
      <c r="U8" s="992"/>
    </row>
    <row r="9" spans="2:21" customFormat="1" ht="78" customHeight="1">
      <c r="B9" s="978"/>
      <c r="C9" s="981"/>
      <c r="D9" s="984"/>
      <c r="E9" s="987"/>
      <c r="F9" s="984"/>
      <c r="G9" s="987"/>
      <c r="I9" s="978"/>
      <c r="J9" s="981"/>
      <c r="K9" s="984"/>
      <c r="L9" s="987"/>
      <c r="M9" s="984"/>
      <c r="N9" s="987"/>
      <c r="P9" s="978"/>
      <c r="Q9" s="981"/>
      <c r="R9" s="990"/>
      <c r="S9" s="993"/>
      <c r="T9" s="996"/>
      <c r="U9" s="993"/>
    </row>
    <row r="10" spans="2:21" customFormat="1">
      <c r="B10" s="160" t="s">
        <v>231</v>
      </c>
      <c r="C10" s="533">
        <v>10404</v>
      </c>
      <c r="D10" s="77">
        <v>17029.900000000001</v>
      </c>
      <c r="E10" s="161">
        <f>D10/C10</f>
        <v>1.6368608227604768</v>
      </c>
      <c r="F10" s="77">
        <v>25233.7</v>
      </c>
      <c r="G10" s="161">
        <f>F10/C10</f>
        <v>2.4253844675124951</v>
      </c>
      <c r="I10" s="160" t="s">
        <v>231</v>
      </c>
      <c r="J10" s="533">
        <v>10598</v>
      </c>
      <c r="K10" s="77">
        <v>17886.8</v>
      </c>
      <c r="L10" s="161">
        <f>K10/J10</f>
        <v>1.6877524061143612</v>
      </c>
      <c r="M10" s="77">
        <v>25992</v>
      </c>
      <c r="N10" s="161">
        <f>M10/J10</f>
        <v>2.4525382147575012</v>
      </c>
      <c r="P10" s="160" t="s">
        <v>231</v>
      </c>
      <c r="Q10" s="533">
        <v>10544</v>
      </c>
      <c r="R10" s="77">
        <v>18937.5</v>
      </c>
      <c r="S10" s="161">
        <f>R10/Q10</f>
        <v>1.7960451441578149</v>
      </c>
      <c r="T10" s="77">
        <v>26317.8</v>
      </c>
      <c r="U10" s="161">
        <f>T10/Q10</f>
        <v>2.4959977238239754</v>
      </c>
    </row>
    <row r="11" spans="2:21" customFormat="1" ht="12.75" customHeight="1">
      <c r="B11" s="162" t="s">
        <v>0</v>
      </c>
      <c r="C11" s="505"/>
      <c r="D11" s="77"/>
      <c r="E11" s="506"/>
      <c r="F11" s="77"/>
      <c r="G11" s="507"/>
      <c r="I11" s="162" t="s">
        <v>0</v>
      </c>
      <c r="J11" s="505"/>
      <c r="K11" s="77"/>
      <c r="L11" s="506"/>
      <c r="M11" s="77"/>
      <c r="N11" s="507"/>
      <c r="P11" s="162" t="s">
        <v>0</v>
      </c>
      <c r="Q11" s="505"/>
      <c r="R11" s="77"/>
      <c r="S11" s="506"/>
      <c r="T11" s="77"/>
      <c r="U11" s="507"/>
    </row>
    <row r="12" spans="2:21" customFormat="1">
      <c r="B12" s="163" t="s">
        <v>1</v>
      </c>
      <c r="C12" s="164">
        <v>8843</v>
      </c>
      <c r="D12" s="80">
        <v>24641.599999999999</v>
      </c>
      <c r="E12" s="165">
        <f>D12/C12</f>
        <v>2.7865656451430509</v>
      </c>
      <c r="F12" s="80">
        <v>24300.1</v>
      </c>
      <c r="G12" s="166">
        <f t="shared" ref="G12:G29" si="0">F12/C12</f>
        <v>2.7479475291190769</v>
      </c>
      <c r="I12" s="163" t="s">
        <v>1</v>
      </c>
      <c r="J12" s="164">
        <v>8899</v>
      </c>
      <c r="K12" s="80">
        <v>25694</v>
      </c>
      <c r="L12" s="161">
        <f>K12/J12</f>
        <v>2.8872907068209912</v>
      </c>
      <c r="M12" s="80">
        <v>24749.1</v>
      </c>
      <c r="N12" s="166">
        <f t="shared" ref="N12:N29" si="1">M12/J12</f>
        <v>2.7811102371052927</v>
      </c>
      <c r="P12" s="163" t="s">
        <v>1</v>
      </c>
      <c r="Q12" s="164">
        <v>8830.6666666666661</v>
      </c>
      <c r="R12" s="80">
        <v>26698.1</v>
      </c>
      <c r="S12" s="161">
        <f t="shared" ref="S12:S29" si="2">R12/Q12</f>
        <v>3.0233391212441494</v>
      </c>
      <c r="T12" s="80">
        <v>25165.3</v>
      </c>
      <c r="U12" s="167">
        <f t="shared" ref="U12:U29" si="3">T12/Q12</f>
        <v>2.8497621923599579</v>
      </c>
    </row>
    <row r="13" spans="2:21" customFormat="1">
      <c r="B13" s="163" t="s">
        <v>2</v>
      </c>
      <c r="C13" s="164">
        <v>9420</v>
      </c>
      <c r="D13" s="80">
        <v>17633.099999999999</v>
      </c>
      <c r="E13" s="166">
        <f t="shared" ref="E13:E29" si="4">D13/C13</f>
        <v>1.8718789808917196</v>
      </c>
      <c r="F13" s="80">
        <v>21793</v>
      </c>
      <c r="G13" s="167">
        <f t="shared" si="0"/>
        <v>2.3134819532908706</v>
      </c>
      <c r="I13" s="163" t="s">
        <v>2</v>
      </c>
      <c r="J13" s="164">
        <v>9624</v>
      </c>
      <c r="K13" s="80">
        <v>18810.3</v>
      </c>
      <c r="L13" s="166">
        <f t="shared" ref="L13:L29" si="5">K13/J13</f>
        <v>1.9545199501246882</v>
      </c>
      <c r="M13" s="80">
        <v>22179.200000000001</v>
      </c>
      <c r="N13" s="167">
        <f t="shared" si="1"/>
        <v>2.3045719035743972</v>
      </c>
      <c r="P13" s="163" t="s">
        <v>2</v>
      </c>
      <c r="Q13" s="164">
        <v>9544.6666666666661</v>
      </c>
      <c r="R13" s="80">
        <v>19501.7</v>
      </c>
      <c r="S13" s="161">
        <f t="shared" si="2"/>
        <v>2.043203883495146</v>
      </c>
      <c r="T13" s="80">
        <v>22407.8</v>
      </c>
      <c r="U13" s="167">
        <f t="shared" si="3"/>
        <v>2.3476775860864705</v>
      </c>
    </row>
    <row r="14" spans="2:21" customFormat="1">
      <c r="B14" s="163" t="s">
        <v>3</v>
      </c>
      <c r="C14" s="164">
        <v>10300</v>
      </c>
      <c r="D14" s="80">
        <v>17020.5</v>
      </c>
      <c r="E14" s="166">
        <f t="shared" si="4"/>
        <v>1.6524757281553397</v>
      </c>
      <c r="F14" s="80">
        <v>29222.5</v>
      </c>
      <c r="G14" s="167">
        <f t="shared" si="0"/>
        <v>2.8371359223300971</v>
      </c>
      <c r="I14" s="163" t="s">
        <v>3</v>
      </c>
      <c r="J14" s="164">
        <v>10425</v>
      </c>
      <c r="K14" s="80">
        <v>18474.8</v>
      </c>
      <c r="L14" s="166">
        <f t="shared" si="5"/>
        <v>1.7721630695443644</v>
      </c>
      <c r="M14" s="80">
        <v>27879.4</v>
      </c>
      <c r="N14" s="167">
        <f t="shared" si="1"/>
        <v>2.6742829736211031</v>
      </c>
      <c r="P14" s="163" t="s">
        <v>3</v>
      </c>
      <c r="Q14" s="164">
        <v>10294.333333333334</v>
      </c>
      <c r="R14" s="80">
        <v>19520.8</v>
      </c>
      <c r="S14" s="167">
        <f t="shared" si="2"/>
        <v>1.8962665544150501</v>
      </c>
      <c r="T14" s="80">
        <v>27671.1</v>
      </c>
      <c r="U14" s="167">
        <f t="shared" si="3"/>
        <v>2.6879933944241166</v>
      </c>
    </row>
    <row r="15" spans="2:21" customFormat="1">
      <c r="B15" s="163" t="s">
        <v>85</v>
      </c>
      <c r="C15" s="164">
        <v>8867</v>
      </c>
      <c r="D15" s="80">
        <v>16407</v>
      </c>
      <c r="E15" s="166">
        <f t="shared" si="4"/>
        <v>1.8503439720311265</v>
      </c>
      <c r="F15" s="80">
        <v>22193.9</v>
      </c>
      <c r="G15" s="167">
        <f t="shared" si="0"/>
        <v>2.5029773316792605</v>
      </c>
      <c r="I15" s="163" t="s">
        <v>85</v>
      </c>
      <c r="J15" s="164">
        <v>9053</v>
      </c>
      <c r="K15" s="80">
        <v>18346.400000000001</v>
      </c>
      <c r="L15" s="539">
        <f t="shared" si="5"/>
        <v>2.0265547332376008</v>
      </c>
      <c r="M15" s="80">
        <v>22628.1</v>
      </c>
      <c r="N15" s="167">
        <f t="shared" si="1"/>
        <v>2.4995139732685296</v>
      </c>
      <c r="P15" s="163" t="s">
        <v>85</v>
      </c>
      <c r="Q15" s="164">
        <v>8964</v>
      </c>
      <c r="R15" s="80">
        <v>19946.400000000001</v>
      </c>
      <c r="S15" s="539">
        <f t="shared" si="2"/>
        <v>2.2251673360107098</v>
      </c>
      <c r="T15" s="80">
        <v>22717.5</v>
      </c>
      <c r="U15" s="167">
        <f t="shared" si="3"/>
        <v>2.5343038821954487</v>
      </c>
    </row>
    <row r="16" spans="2:21" customFormat="1">
      <c r="B16" s="163" t="s">
        <v>4</v>
      </c>
      <c r="C16" s="164">
        <v>10409</v>
      </c>
      <c r="D16" s="80">
        <v>13885.2</v>
      </c>
      <c r="E16" s="169">
        <f t="shared" si="4"/>
        <v>1.3339609952925353</v>
      </c>
      <c r="F16" s="80">
        <v>17377.599999999999</v>
      </c>
      <c r="G16" s="169">
        <f t="shared" si="0"/>
        <v>1.6694783360553367</v>
      </c>
      <c r="I16" s="163" t="s">
        <v>4</v>
      </c>
      <c r="J16" s="164">
        <v>10530</v>
      </c>
      <c r="K16" s="80">
        <v>14500.2</v>
      </c>
      <c r="L16" s="169">
        <f t="shared" si="5"/>
        <v>1.3770370370370371</v>
      </c>
      <c r="M16" s="80">
        <v>17637</v>
      </c>
      <c r="N16" s="169">
        <f t="shared" si="1"/>
        <v>1.6749287749287749</v>
      </c>
      <c r="P16" s="163" t="s">
        <v>4</v>
      </c>
      <c r="Q16" s="164">
        <v>10387</v>
      </c>
      <c r="R16" s="80">
        <v>14936.5</v>
      </c>
      <c r="S16" s="169">
        <f t="shared" si="2"/>
        <v>1.4379994223548667</v>
      </c>
      <c r="T16" s="80">
        <v>17922.400000000001</v>
      </c>
      <c r="U16" s="169">
        <f t="shared" si="3"/>
        <v>1.7254645229613943</v>
      </c>
    </row>
    <row r="17" spans="2:21" customFormat="1">
      <c r="B17" s="163" t="s">
        <v>5</v>
      </c>
      <c r="C17" s="164">
        <v>10067</v>
      </c>
      <c r="D17" s="80">
        <v>19812.599999999999</v>
      </c>
      <c r="E17" s="166">
        <f t="shared" si="4"/>
        <v>1.9680739048375879</v>
      </c>
      <c r="F17" s="80">
        <v>30790.2</v>
      </c>
      <c r="G17" s="165">
        <f t="shared" si="0"/>
        <v>3.0585278633157844</v>
      </c>
      <c r="I17" s="163" t="s">
        <v>5</v>
      </c>
      <c r="J17" s="164">
        <v>10097</v>
      </c>
      <c r="K17" s="80">
        <v>21681.7</v>
      </c>
      <c r="L17" s="539">
        <f t="shared" si="5"/>
        <v>2.1473407942953355</v>
      </c>
      <c r="M17" s="80">
        <v>30678.3</v>
      </c>
      <c r="N17" s="161">
        <f t="shared" si="1"/>
        <v>3.0383579280974544</v>
      </c>
      <c r="P17" s="163" t="s">
        <v>5</v>
      </c>
      <c r="Q17" s="164">
        <v>10020</v>
      </c>
      <c r="R17" s="80">
        <v>22082.9</v>
      </c>
      <c r="S17" s="539">
        <f t="shared" si="2"/>
        <v>2.2038822355289422</v>
      </c>
      <c r="T17" s="80">
        <v>31318.799999999999</v>
      </c>
      <c r="U17" s="161">
        <f t="shared" si="3"/>
        <v>3.1256287425149698</v>
      </c>
    </row>
    <row r="18" spans="2:21">
      <c r="B18" s="163" t="s">
        <v>6</v>
      </c>
      <c r="C18" s="164">
        <v>9852</v>
      </c>
      <c r="D18" s="80">
        <v>14468.8</v>
      </c>
      <c r="E18" s="169">
        <f t="shared" si="4"/>
        <v>1.4686155095412099</v>
      </c>
      <c r="F18" s="80">
        <v>16657.5</v>
      </c>
      <c r="G18" s="169">
        <f t="shared" si="0"/>
        <v>1.6907734470158344</v>
      </c>
      <c r="I18" s="163" t="s">
        <v>6</v>
      </c>
      <c r="J18" s="164">
        <v>9996</v>
      </c>
      <c r="K18" s="80">
        <v>14645.9</v>
      </c>
      <c r="L18" s="169">
        <f t="shared" si="5"/>
        <v>1.4651760704281713</v>
      </c>
      <c r="M18" s="80">
        <v>17305</v>
      </c>
      <c r="N18" s="169">
        <f t="shared" si="1"/>
        <v>1.7311924769907963</v>
      </c>
      <c r="P18" s="163" t="s">
        <v>6</v>
      </c>
      <c r="Q18" s="164">
        <v>9948</v>
      </c>
      <c r="R18" s="80">
        <v>14915.7</v>
      </c>
      <c r="S18" s="167">
        <f t="shared" si="2"/>
        <v>1.4993667068757539</v>
      </c>
      <c r="T18" s="80">
        <v>17767.2</v>
      </c>
      <c r="U18" s="169">
        <f t="shared" si="3"/>
        <v>1.7860072376357057</v>
      </c>
    </row>
    <row r="19" spans="2:21">
      <c r="B19" s="163" t="s">
        <v>86</v>
      </c>
      <c r="C19" s="164">
        <v>8732</v>
      </c>
      <c r="D19" s="80">
        <v>18801.599999999999</v>
      </c>
      <c r="E19" s="165">
        <f t="shared" si="4"/>
        <v>2.1531836921667429</v>
      </c>
      <c r="F19" s="80">
        <v>20156.2</v>
      </c>
      <c r="G19" s="167">
        <f t="shared" si="0"/>
        <v>2.3083142464498398</v>
      </c>
      <c r="I19" s="163" t="s">
        <v>86</v>
      </c>
      <c r="J19" s="164">
        <v>8971</v>
      </c>
      <c r="K19" s="80">
        <v>20526.3</v>
      </c>
      <c r="L19" s="161">
        <f t="shared" si="5"/>
        <v>2.2880726786311447</v>
      </c>
      <c r="M19" s="80">
        <v>20689.8</v>
      </c>
      <c r="N19" s="167">
        <f t="shared" si="1"/>
        <v>2.3062980715639281</v>
      </c>
      <c r="P19" s="163" t="s">
        <v>86</v>
      </c>
      <c r="Q19" s="164">
        <v>9078.3333333333339</v>
      </c>
      <c r="R19" s="80">
        <v>21444.1</v>
      </c>
      <c r="S19" s="161">
        <f t="shared" si="2"/>
        <v>2.3621185973930601</v>
      </c>
      <c r="T19" s="80">
        <v>21311.5</v>
      </c>
      <c r="U19" s="167">
        <f t="shared" si="3"/>
        <v>2.3475123921424634</v>
      </c>
    </row>
    <row r="20" spans="2:21">
      <c r="B20" s="163" t="s">
        <v>7</v>
      </c>
      <c r="C20" s="164">
        <v>8900</v>
      </c>
      <c r="D20" s="80">
        <v>18579.8</v>
      </c>
      <c r="E20" s="165">
        <f t="shared" si="4"/>
        <v>2.0876179775280899</v>
      </c>
      <c r="F20" s="80">
        <v>24689.7</v>
      </c>
      <c r="G20" s="166">
        <f t="shared" si="0"/>
        <v>2.774123595505618</v>
      </c>
      <c r="I20" s="163" t="s">
        <v>7</v>
      </c>
      <c r="J20" s="164">
        <v>9106</v>
      </c>
      <c r="K20" s="80">
        <v>19999.3</v>
      </c>
      <c r="L20" s="161">
        <f t="shared" si="5"/>
        <v>2.1962771798813967</v>
      </c>
      <c r="M20" s="80">
        <v>24866.9</v>
      </c>
      <c r="N20" s="166">
        <f t="shared" si="1"/>
        <v>2.7308258291236549</v>
      </c>
      <c r="P20" s="163" t="s">
        <v>7</v>
      </c>
      <c r="Q20" s="164">
        <v>8972.3333333333339</v>
      </c>
      <c r="R20" s="80">
        <v>20920.900000000001</v>
      </c>
      <c r="S20" s="161">
        <f t="shared" si="2"/>
        <v>2.3317123007764611</v>
      </c>
      <c r="T20" s="80">
        <v>25323.8</v>
      </c>
      <c r="U20" s="167">
        <f t="shared" si="3"/>
        <v>2.8224319203477353</v>
      </c>
    </row>
    <row r="21" spans="2:21">
      <c r="B21" s="163" t="s">
        <v>87</v>
      </c>
      <c r="C21" s="164">
        <v>11876</v>
      </c>
      <c r="D21" s="80">
        <v>30091.7</v>
      </c>
      <c r="E21" s="165">
        <f t="shared" si="4"/>
        <v>2.5338245200404179</v>
      </c>
      <c r="F21" s="80">
        <v>40088</v>
      </c>
      <c r="G21" s="165">
        <f t="shared" si="0"/>
        <v>3.3755473223307511</v>
      </c>
      <c r="I21" s="163" t="s">
        <v>87</v>
      </c>
      <c r="J21" s="164">
        <v>12174</v>
      </c>
      <c r="K21" s="80">
        <v>31112.6</v>
      </c>
      <c r="L21" s="161">
        <f t="shared" si="5"/>
        <v>2.5556596024314109</v>
      </c>
      <c r="M21" s="80">
        <v>40434.800000000003</v>
      </c>
      <c r="N21" s="161">
        <f t="shared" si="1"/>
        <v>3.3214062756694598</v>
      </c>
      <c r="P21" s="163" t="s">
        <v>87</v>
      </c>
      <c r="Q21" s="164">
        <v>12113</v>
      </c>
      <c r="R21" s="80">
        <v>32050.5</v>
      </c>
      <c r="S21" s="161">
        <f t="shared" si="2"/>
        <v>2.6459588871460413</v>
      </c>
      <c r="T21" s="80">
        <v>40502.5</v>
      </c>
      <c r="U21" s="161">
        <f t="shared" si="3"/>
        <v>3.3437216213984975</v>
      </c>
    </row>
    <row r="22" spans="2:21">
      <c r="B22" s="163" t="s">
        <v>8</v>
      </c>
      <c r="C22" s="164">
        <v>9489</v>
      </c>
      <c r="D22" s="80">
        <v>15934</v>
      </c>
      <c r="E22" s="166">
        <f t="shared" si="4"/>
        <v>1.6792075034250185</v>
      </c>
      <c r="F22" s="80">
        <v>19368.3</v>
      </c>
      <c r="G22" s="170">
        <f t="shared" si="0"/>
        <v>2.041131836863737</v>
      </c>
      <c r="I22" s="163" t="s">
        <v>8</v>
      </c>
      <c r="J22" s="164">
        <v>9634</v>
      </c>
      <c r="K22" s="80">
        <v>17269</v>
      </c>
      <c r="L22" s="166">
        <f t="shared" si="5"/>
        <v>1.7925057089474776</v>
      </c>
      <c r="M22" s="80">
        <v>19755.400000000001</v>
      </c>
      <c r="N22" s="167">
        <f t="shared" si="1"/>
        <v>2.0505916545567784</v>
      </c>
      <c r="P22" s="163" t="s">
        <v>8</v>
      </c>
      <c r="Q22" s="164">
        <v>9542.6666666666661</v>
      </c>
      <c r="R22" s="80">
        <v>19050.7</v>
      </c>
      <c r="S22" s="161">
        <f t="shared" si="2"/>
        <v>1.9963706860416377</v>
      </c>
      <c r="T22" s="80">
        <v>20293.7</v>
      </c>
      <c r="U22" s="167">
        <f t="shared" si="3"/>
        <v>2.1266277770015374</v>
      </c>
    </row>
    <row r="23" spans="2:21">
      <c r="B23" s="163" t="s">
        <v>9</v>
      </c>
      <c r="C23" s="164">
        <v>9513</v>
      </c>
      <c r="D23" s="80">
        <v>17004.400000000001</v>
      </c>
      <c r="E23" s="166">
        <f t="shared" si="4"/>
        <v>1.7874908020603386</v>
      </c>
      <c r="F23" s="80">
        <v>18989</v>
      </c>
      <c r="G23" s="170">
        <f t="shared" si="0"/>
        <v>1.9961105855145591</v>
      </c>
      <c r="I23" s="163" t="s">
        <v>9</v>
      </c>
      <c r="J23" s="164">
        <v>9683</v>
      </c>
      <c r="K23" s="80">
        <v>18245.599999999999</v>
      </c>
      <c r="L23" s="166">
        <f t="shared" si="5"/>
        <v>1.8842920582464111</v>
      </c>
      <c r="M23" s="80">
        <v>20473</v>
      </c>
      <c r="N23" s="167">
        <f t="shared" si="1"/>
        <v>2.1143240731178352</v>
      </c>
      <c r="P23" s="163" t="s">
        <v>9</v>
      </c>
      <c r="Q23" s="164">
        <v>9591</v>
      </c>
      <c r="R23" s="80">
        <v>19359.2</v>
      </c>
      <c r="S23" s="161">
        <f t="shared" si="2"/>
        <v>2.0184756542592015</v>
      </c>
      <c r="T23" s="80">
        <v>20643.400000000001</v>
      </c>
      <c r="U23" s="167">
        <f t="shared" si="3"/>
        <v>2.1523720154311334</v>
      </c>
    </row>
    <row r="24" spans="2:21">
      <c r="B24" s="163" t="s">
        <v>10</v>
      </c>
      <c r="C24" s="164">
        <v>11135</v>
      </c>
      <c r="D24" s="80">
        <v>11315.7</v>
      </c>
      <c r="E24" s="536">
        <f t="shared" si="4"/>
        <v>1.0162281095644365</v>
      </c>
      <c r="F24" s="80">
        <v>18939.5</v>
      </c>
      <c r="G24" s="169">
        <f t="shared" si="0"/>
        <v>1.7008980691513247</v>
      </c>
      <c r="I24" s="163" t="s">
        <v>10</v>
      </c>
      <c r="J24" s="164">
        <v>11291</v>
      </c>
      <c r="K24" s="80">
        <v>12326.3</v>
      </c>
      <c r="L24" s="536">
        <f t="shared" si="5"/>
        <v>1.0916924984500929</v>
      </c>
      <c r="M24" s="80">
        <v>19000.599999999999</v>
      </c>
      <c r="N24" s="169">
        <f t="shared" si="1"/>
        <v>1.6828093171552563</v>
      </c>
      <c r="P24" s="163" t="s">
        <v>10</v>
      </c>
      <c r="Q24" s="164">
        <v>11170</v>
      </c>
      <c r="R24" s="80">
        <v>13033.8</v>
      </c>
      <c r="S24" s="192">
        <f t="shared" si="2"/>
        <v>1.166857654431513</v>
      </c>
      <c r="T24" s="80">
        <v>19100</v>
      </c>
      <c r="U24" s="169">
        <f t="shared" si="3"/>
        <v>1.7099373321396598</v>
      </c>
    </row>
    <row r="25" spans="2:21">
      <c r="B25" s="163" t="s">
        <v>11</v>
      </c>
      <c r="C25" s="164">
        <v>8833</v>
      </c>
      <c r="D25" s="80">
        <v>17613</v>
      </c>
      <c r="E25" s="166">
        <f t="shared" si="4"/>
        <v>1.9939997735763613</v>
      </c>
      <c r="F25" s="80">
        <v>19092.3</v>
      </c>
      <c r="G25" s="167">
        <f t="shared" si="0"/>
        <v>2.1614740178874672</v>
      </c>
      <c r="I25" s="163" t="s">
        <v>11</v>
      </c>
      <c r="J25" s="164">
        <v>9010</v>
      </c>
      <c r="K25" s="80">
        <v>19771.5</v>
      </c>
      <c r="L25" s="539">
        <f t="shared" si="5"/>
        <v>2.1943951165371809</v>
      </c>
      <c r="M25" s="80">
        <v>18826.7</v>
      </c>
      <c r="N25" s="167">
        <f t="shared" si="1"/>
        <v>2.0895338512763595</v>
      </c>
      <c r="P25" s="163" t="s">
        <v>11</v>
      </c>
      <c r="Q25" s="164">
        <v>8972.3333333333339</v>
      </c>
      <c r="R25" s="80">
        <v>21558.400000000001</v>
      </c>
      <c r="S25" s="539">
        <f t="shared" si="2"/>
        <v>2.4027640524575546</v>
      </c>
      <c r="T25" s="80">
        <v>18962.5</v>
      </c>
      <c r="U25" s="167">
        <f t="shared" si="3"/>
        <v>2.1134413196121411</v>
      </c>
    </row>
    <row r="26" spans="2:21">
      <c r="B26" s="163" t="s">
        <v>12</v>
      </c>
      <c r="C26" s="164">
        <v>10462</v>
      </c>
      <c r="D26" s="80">
        <v>14767.1</v>
      </c>
      <c r="E26" s="169">
        <f t="shared" si="4"/>
        <v>1.4114987574077615</v>
      </c>
      <c r="F26" s="80">
        <v>23332.2</v>
      </c>
      <c r="G26" s="167">
        <f t="shared" si="0"/>
        <v>2.230185432995603</v>
      </c>
      <c r="I26" s="163" t="s">
        <v>12</v>
      </c>
      <c r="J26" s="164">
        <v>10644</v>
      </c>
      <c r="K26" s="80">
        <v>15042.9</v>
      </c>
      <c r="L26" s="169">
        <f t="shared" si="5"/>
        <v>1.4132750845546787</v>
      </c>
      <c r="M26" s="80">
        <v>24169.7</v>
      </c>
      <c r="N26" s="167">
        <f t="shared" si="1"/>
        <v>2.2707346862081925</v>
      </c>
      <c r="P26" s="163" t="s">
        <v>12</v>
      </c>
      <c r="Q26" s="164">
        <v>10576.666666666666</v>
      </c>
      <c r="R26" s="80">
        <v>15471.4</v>
      </c>
      <c r="S26" s="169">
        <f t="shared" si="2"/>
        <v>1.4627860069335015</v>
      </c>
      <c r="T26" s="80">
        <v>24537.4</v>
      </c>
      <c r="U26" s="167">
        <f t="shared" si="3"/>
        <v>2.3199558777182481</v>
      </c>
    </row>
    <row r="27" spans="2:21">
      <c r="B27" s="163" t="s">
        <v>13</v>
      </c>
      <c r="C27" s="164">
        <v>9593</v>
      </c>
      <c r="D27" s="80">
        <v>18561.7</v>
      </c>
      <c r="E27" s="166">
        <f t="shared" si="4"/>
        <v>1.9349212967789013</v>
      </c>
      <c r="F27" s="80">
        <v>24973.200000000001</v>
      </c>
      <c r="G27" s="168">
        <f t="shared" si="0"/>
        <v>2.6032732200562911</v>
      </c>
      <c r="I27" s="163" t="s">
        <v>13</v>
      </c>
      <c r="J27" s="164">
        <v>9794</v>
      </c>
      <c r="K27" s="80">
        <v>19068.3</v>
      </c>
      <c r="L27" s="166">
        <f t="shared" si="5"/>
        <v>1.9469369001429446</v>
      </c>
      <c r="M27" s="80">
        <v>25743.1</v>
      </c>
      <c r="N27" s="166">
        <f t="shared" si="1"/>
        <v>2.628456197672044</v>
      </c>
      <c r="P27" s="163" t="s">
        <v>13</v>
      </c>
      <c r="Q27" s="164">
        <v>9714</v>
      </c>
      <c r="R27" s="80">
        <v>19479.400000000001</v>
      </c>
      <c r="S27" s="539">
        <f t="shared" si="2"/>
        <v>2.005291332098003</v>
      </c>
      <c r="T27" s="80">
        <v>25922.400000000001</v>
      </c>
      <c r="U27" s="167">
        <f t="shared" si="3"/>
        <v>2.6685608400247069</v>
      </c>
    </row>
    <row r="28" spans="2:21">
      <c r="B28" s="163" t="s">
        <v>14</v>
      </c>
      <c r="C28" s="164">
        <v>9584</v>
      </c>
      <c r="D28" s="80">
        <v>18182.599999999999</v>
      </c>
      <c r="E28" s="166">
        <f t="shared" si="4"/>
        <v>1.8971828046744572</v>
      </c>
      <c r="F28" s="80">
        <v>22570.6</v>
      </c>
      <c r="G28" s="167">
        <f t="shared" si="0"/>
        <v>2.3550292153589316</v>
      </c>
      <c r="I28" s="163" t="s">
        <v>14</v>
      </c>
      <c r="J28" s="164">
        <v>9899</v>
      </c>
      <c r="K28" s="80">
        <v>19289.099999999999</v>
      </c>
      <c r="L28" s="166">
        <f t="shared" si="5"/>
        <v>1.9485907667441154</v>
      </c>
      <c r="M28" s="80">
        <v>23955.5</v>
      </c>
      <c r="N28" s="167">
        <f t="shared" si="1"/>
        <v>2.4199919183755934</v>
      </c>
      <c r="P28" s="163" t="s">
        <v>14</v>
      </c>
      <c r="Q28" s="164">
        <v>9772.3333333333339</v>
      </c>
      <c r="R28" s="80">
        <v>19914.099999999999</v>
      </c>
      <c r="S28" s="161">
        <f t="shared" si="2"/>
        <v>2.0378040045025068</v>
      </c>
      <c r="T28" s="80">
        <v>24298.5</v>
      </c>
      <c r="U28" s="167">
        <f t="shared" si="3"/>
        <v>2.486458368864481</v>
      </c>
    </row>
    <row r="29" spans="2:21">
      <c r="B29" s="163" t="s">
        <v>88</v>
      </c>
      <c r="C29" s="164">
        <v>16296</v>
      </c>
      <c r="D29" s="80">
        <v>37877.800000000003</v>
      </c>
      <c r="E29" s="165">
        <f t="shared" si="4"/>
        <v>2.3243618065783016</v>
      </c>
      <c r="F29" s="80">
        <v>48190.7</v>
      </c>
      <c r="G29" s="165">
        <f t="shared" si="0"/>
        <v>2.9572103583701521</v>
      </c>
      <c r="I29" s="163" t="s">
        <v>88</v>
      </c>
      <c r="J29" s="164">
        <v>16796</v>
      </c>
      <c r="K29" s="80">
        <v>38889.1</v>
      </c>
      <c r="L29" s="161">
        <f t="shared" si="5"/>
        <v>2.3153786615860916</v>
      </c>
      <c r="M29" s="80">
        <v>51519.199999999997</v>
      </c>
      <c r="N29" s="161">
        <f t="shared" si="1"/>
        <v>3.0673493688973563</v>
      </c>
      <c r="P29" s="163" t="s">
        <v>88</v>
      </c>
      <c r="Q29" s="164">
        <v>16801.666666666668</v>
      </c>
      <c r="R29" s="80">
        <v>40502.9</v>
      </c>
      <c r="S29" s="161">
        <f t="shared" si="2"/>
        <v>2.4106477531990871</v>
      </c>
      <c r="T29" s="80">
        <v>52816</v>
      </c>
      <c r="U29" s="161">
        <f t="shared" si="3"/>
        <v>3.1434976688820551</v>
      </c>
    </row>
    <row r="30" spans="2:21" ht="12.75" customHeight="1">
      <c r="B30" s="171" t="s">
        <v>15</v>
      </c>
      <c r="C30" s="505"/>
      <c r="D30" s="77"/>
      <c r="E30" s="508"/>
      <c r="F30" s="77"/>
      <c r="G30" s="507"/>
      <c r="I30" s="171" t="s">
        <v>15</v>
      </c>
      <c r="J30" s="505"/>
      <c r="K30" s="77"/>
      <c r="L30" s="508"/>
      <c r="M30" s="77"/>
      <c r="N30" s="507"/>
      <c r="P30" s="171" t="s">
        <v>15</v>
      </c>
      <c r="Q30" s="505"/>
      <c r="R30" s="77"/>
      <c r="S30" s="508"/>
      <c r="T30" s="77"/>
      <c r="U30" s="507"/>
    </row>
    <row r="31" spans="2:21">
      <c r="B31" s="172" t="s">
        <v>16</v>
      </c>
      <c r="C31" s="70">
        <v>12338</v>
      </c>
      <c r="D31" s="80">
        <v>25671.3</v>
      </c>
      <c r="E31" s="173">
        <f t="shared" ref="E31:E40" si="6">D31/C31</f>
        <v>2.0806694764143296</v>
      </c>
      <c r="F31" s="80">
        <v>22445.599999999999</v>
      </c>
      <c r="G31" s="169">
        <f t="shared" ref="G31:G40" si="7">F31/C31</f>
        <v>1.8192251580483059</v>
      </c>
      <c r="I31" s="172" t="s">
        <v>16</v>
      </c>
      <c r="J31" s="70">
        <v>12724</v>
      </c>
      <c r="K31" s="80">
        <v>26361.8</v>
      </c>
      <c r="L31" s="540">
        <f t="shared" ref="L31:L40" si="8">K31/J31</f>
        <v>2.0718170386670858</v>
      </c>
      <c r="M31" s="80">
        <v>22889.599999999999</v>
      </c>
      <c r="N31" s="169">
        <f t="shared" ref="N31:N40" si="9">M31/J31</f>
        <v>1.7989311537252435</v>
      </c>
      <c r="P31" s="172" t="s">
        <v>16</v>
      </c>
      <c r="Q31" s="828">
        <v>12723.5</v>
      </c>
      <c r="R31" s="80">
        <v>27296.5</v>
      </c>
      <c r="S31" s="540">
        <f t="shared" ref="S31:S40" si="10">R31/Q31</f>
        <v>2.1453609462805048</v>
      </c>
      <c r="T31" s="80">
        <v>22917.7</v>
      </c>
      <c r="U31" s="169">
        <f t="shared" ref="U31:U40" si="11">T31/Q31</f>
        <v>1.8012103587849255</v>
      </c>
    </row>
    <row r="32" spans="2:21">
      <c r="B32" s="172" t="s">
        <v>17</v>
      </c>
      <c r="C32" s="164">
        <v>11525</v>
      </c>
      <c r="D32" s="80">
        <v>23585.9</v>
      </c>
      <c r="E32" s="174">
        <f t="shared" si="6"/>
        <v>2.0464989154013016</v>
      </c>
      <c r="F32" s="80">
        <v>28057.9</v>
      </c>
      <c r="G32" s="167">
        <f t="shared" si="7"/>
        <v>2.4345249457700651</v>
      </c>
      <c r="I32" s="172" t="s">
        <v>17</v>
      </c>
      <c r="J32" s="538">
        <v>11525</v>
      </c>
      <c r="K32" s="80">
        <v>24167.5</v>
      </c>
      <c r="L32" s="541">
        <f t="shared" si="8"/>
        <v>2.0969631236442514</v>
      </c>
      <c r="M32" s="80">
        <v>29549.9</v>
      </c>
      <c r="N32" s="166">
        <f t="shared" si="9"/>
        <v>2.5639826464208246</v>
      </c>
      <c r="P32" s="172" t="s">
        <v>17</v>
      </c>
      <c r="Q32" s="164">
        <v>12724</v>
      </c>
      <c r="R32" s="80">
        <v>24636.2</v>
      </c>
      <c r="S32" s="176">
        <f t="shared" si="10"/>
        <v>1.9361993083935869</v>
      </c>
      <c r="T32" s="80">
        <v>29367.1</v>
      </c>
      <c r="U32" s="167">
        <f t="shared" si="11"/>
        <v>2.3080084878968878</v>
      </c>
    </row>
    <row r="33" spans="2:21">
      <c r="B33" s="172" t="s">
        <v>89</v>
      </c>
      <c r="C33" s="164">
        <v>14262</v>
      </c>
      <c r="D33" s="80">
        <v>24731.200000000001</v>
      </c>
      <c r="E33" s="175">
        <f t="shared" si="6"/>
        <v>1.7340625438227457</v>
      </c>
      <c r="F33" s="80">
        <v>26130.5</v>
      </c>
      <c r="G33" s="169">
        <f t="shared" si="7"/>
        <v>1.8321764128453233</v>
      </c>
      <c r="I33" s="172" t="s">
        <v>89</v>
      </c>
      <c r="J33" s="164">
        <v>14173</v>
      </c>
      <c r="K33" s="80">
        <v>25061.8</v>
      </c>
      <c r="L33" s="175">
        <f t="shared" si="8"/>
        <v>1.7682777111409016</v>
      </c>
      <c r="M33" s="80">
        <v>27512.2</v>
      </c>
      <c r="N33" s="169">
        <f t="shared" si="9"/>
        <v>1.9411698299583715</v>
      </c>
      <c r="P33" s="172" t="s">
        <v>89</v>
      </c>
      <c r="Q33" s="164">
        <v>13952.666666666666</v>
      </c>
      <c r="R33" s="80">
        <v>26037.9</v>
      </c>
      <c r="S33" s="176">
        <f t="shared" si="10"/>
        <v>1.8661593960533234</v>
      </c>
      <c r="T33" s="80">
        <v>27904.400000000001</v>
      </c>
      <c r="U33" s="167">
        <f t="shared" si="11"/>
        <v>1.9999331071718669</v>
      </c>
    </row>
    <row r="34" spans="2:21">
      <c r="B34" s="172" t="s">
        <v>18</v>
      </c>
      <c r="C34" s="164">
        <v>10917</v>
      </c>
      <c r="D34" s="80">
        <v>22391.7</v>
      </c>
      <c r="E34" s="173">
        <f t="shared" si="6"/>
        <v>2.0510854630392967</v>
      </c>
      <c r="F34" s="80">
        <v>21103</v>
      </c>
      <c r="G34" s="169">
        <f t="shared" si="7"/>
        <v>1.9330402125125949</v>
      </c>
      <c r="I34" s="172" t="s">
        <v>18</v>
      </c>
      <c r="J34" s="164">
        <v>11031</v>
      </c>
      <c r="K34" s="80">
        <v>22165.599999999999</v>
      </c>
      <c r="L34" s="540">
        <f t="shared" si="8"/>
        <v>2.009391714259813</v>
      </c>
      <c r="M34" s="80">
        <v>21496.3</v>
      </c>
      <c r="N34" s="169">
        <f t="shared" si="9"/>
        <v>1.9487172513824675</v>
      </c>
      <c r="P34" s="172" t="s">
        <v>18</v>
      </c>
      <c r="Q34" s="164">
        <v>10922.666666666666</v>
      </c>
      <c r="R34" s="80">
        <v>22244.799999999999</v>
      </c>
      <c r="S34" s="540">
        <f t="shared" si="10"/>
        <v>2.0365722656250003</v>
      </c>
      <c r="T34" s="80">
        <v>21846.6</v>
      </c>
      <c r="U34" s="167">
        <f t="shared" si="11"/>
        <v>2.0001159667968751</v>
      </c>
    </row>
    <row r="35" spans="2:21">
      <c r="B35" s="172" t="s">
        <v>19</v>
      </c>
      <c r="C35" s="70">
        <v>10171</v>
      </c>
      <c r="D35" s="80">
        <v>22461.4</v>
      </c>
      <c r="E35" s="173">
        <f t="shared" si="6"/>
        <v>2.2083767574476454</v>
      </c>
      <c r="F35" s="80">
        <v>19373.3</v>
      </c>
      <c r="G35" s="169">
        <f t="shared" si="7"/>
        <v>1.9047586274702586</v>
      </c>
      <c r="I35" s="172" t="s">
        <v>19</v>
      </c>
      <c r="J35" s="70">
        <v>10391</v>
      </c>
      <c r="K35" s="80">
        <v>23460.799999999999</v>
      </c>
      <c r="L35" s="540">
        <f t="shared" si="8"/>
        <v>2.2578000192474255</v>
      </c>
      <c r="M35" s="80">
        <v>19423.599999999999</v>
      </c>
      <c r="N35" s="169">
        <f t="shared" si="9"/>
        <v>1.8692714849388894</v>
      </c>
      <c r="P35" s="172" t="s">
        <v>19</v>
      </c>
      <c r="Q35" s="70">
        <v>10369.333333333334</v>
      </c>
      <c r="R35" s="80">
        <v>23972.6</v>
      </c>
      <c r="S35" s="540">
        <f t="shared" si="10"/>
        <v>2.3118747589044615</v>
      </c>
      <c r="T35" s="80">
        <v>19732.599999999999</v>
      </c>
      <c r="U35" s="169">
        <f t="shared" si="11"/>
        <v>1.9029767262440527</v>
      </c>
    </row>
    <row r="36" spans="2:21">
      <c r="B36" s="172" t="s">
        <v>20</v>
      </c>
      <c r="C36" s="164">
        <v>8689</v>
      </c>
      <c r="D36" s="80">
        <v>26967.599999999999</v>
      </c>
      <c r="E36" s="173">
        <f t="shared" si="6"/>
        <v>3.1036482909425711</v>
      </c>
      <c r="F36" s="80">
        <v>46423.4</v>
      </c>
      <c r="G36" s="165">
        <f t="shared" si="7"/>
        <v>5.3427782253423874</v>
      </c>
      <c r="I36" s="172" t="s">
        <v>20</v>
      </c>
      <c r="J36" s="164">
        <v>8802</v>
      </c>
      <c r="K36" s="80">
        <v>27702.9</v>
      </c>
      <c r="L36" s="540">
        <f t="shared" si="8"/>
        <v>3.1473415132924338</v>
      </c>
      <c r="M36" s="80">
        <v>46396.7</v>
      </c>
      <c r="N36" s="161">
        <f t="shared" si="9"/>
        <v>5.2711542831174727</v>
      </c>
      <c r="P36" s="172" t="s">
        <v>20</v>
      </c>
      <c r="Q36" s="164">
        <v>8872</v>
      </c>
      <c r="R36" s="80">
        <v>28306.2</v>
      </c>
      <c r="S36" s="540">
        <f t="shared" si="10"/>
        <v>3.1905094679891794</v>
      </c>
      <c r="T36" s="80">
        <v>45911.1</v>
      </c>
      <c r="U36" s="161">
        <f t="shared" si="11"/>
        <v>5.1748309287646528</v>
      </c>
    </row>
    <row r="37" spans="2:21">
      <c r="B37" s="172" t="s">
        <v>21</v>
      </c>
      <c r="C37" s="164">
        <v>14298</v>
      </c>
      <c r="D37" s="80">
        <v>24662</v>
      </c>
      <c r="E37" s="175">
        <f t="shared" si="6"/>
        <v>1.7248566233039586</v>
      </c>
      <c r="F37" s="80">
        <v>22247.599999999999</v>
      </c>
      <c r="G37" s="169">
        <f t="shared" si="7"/>
        <v>1.555993845293048</v>
      </c>
      <c r="I37" s="172" t="s">
        <v>21</v>
      </c>
      <c r="J37" s="164">
        <v>14432</v>
      </c>
      <c r="K37" s="80">
        <v>25546.9</v>
      </c>
      <c r="L37" s="175">
        <f t="shared" si="8"/>
        <v>1.7701565964523283</v>
      </c>
      <c r="M37" s="80">
        <v>23682.5</v>
      </c>
      <c r="N37" s="169">
        <f t="shared" si="9"/>
        <v>1.6409714523281596</v>
      </c>
      <c r="P37" s="172" t="s">
        <v>21</v>
      </c>
      <c r="Q37" s="164">
        <v>14343.333333333334</v>
      </c>
      <c r="R37" s="80">
        <v>26148.3</v>
      </c>
      <c r="S37" s="176">
        <f t="shared" si="10"/>
        <v>1.8230281199163374</v>
      </c>
      <c r="T37" s="80">
        <v>23816</v>
      </c>
      <c r="U37" s="169">
        <f t="shared" si="11"/>
        <v>1.6604229607250756</v>
      </c>
    </row>
    <row r="38" spans="2:21">
      <c r="B38" s="172" t="s">
        <v>22</v>
      </c>
      <c r="C38" s="164">
        <v>10289</v>
      </c>
      <c r="D38" s="80">
        <v>16348.3</v>
      </c>
      <c r="E38" s="176">
        <f t="shared" si="6"/>
        <v>1.5889104869277868</v>
      </c>
      <c r="F38" s="80">
        <v>23574.9</v>
      </c>
      <c r="G38" s="167">
        <f t="shared" si="7"/>
        <v>2.2912722324812909</v>
      </c>
      <c r="I38" s="172" t="s">
        <v>22</v>
      </c>
      <c r="J38" s="164">
        <v>10458</v>
      </c>
      <c r="K38" s="80">
        <v>16789.2</v>
      </c>
      <c r="L38" s="176">
        <f t="shared" si="8"/>
        <v>1.6053930005737236</v>
      </c>
      <c r="M38" s="80">
        <v>24272.5</v>
      </c>
      <c r="N38" s="167">
        <f t="shared" si="9"/>
        <v>2.32095046854083</v>
      </c>
      <c r="P38" s="172" t="s">
        <v>22</v>
      </c>
      <c r="Q38" s="164">
        <v>10415.333333333334</v>
      </c>
      <c r="R38" s="80">
        <v>17250.900000000001</v>
      </c>
      <c r="S38" s="176">
        <f t="shared" si="10"/>
        <v>1.6562984061959931</v>
      </c>
      <c r="T38" s="80">
        <v>24423</v>
      </c>
      <c r="U38" s="167">
        <f t="shared" si="11"/>
        <v>2.344908148242975</v>
      </c>
    </row>
    <row r="39" spans="2:21">
      <c r="B39" s="172" t="s">
        <v>23</v>
      </c>
      <c r="C39" s="70">
        <v>11106</v>
      </c>
      <c r="D39" s="80">
        <v>14026.8</v>
      </c>
      <c r="E39" s="177">
        <f t="shared" si="6"/>
        <v>1.2629929767693138</v>
      </c>
      <c r="F39" s="80">
        <v>17204.3</v>
      </c>
      <c r="G39" s="169">
        <f t="shared" si="7"/>
        <v>1.5490995858094723</v>
      </c>
      <c r="I39" s="172" t="s">
        <v>23</v>
      </c>
      <c r="J39" s="70">
        <v>11293</v>
      </c>
      <c r="K39" s="80">
        <v>14163.5</v>
      </c>
      <c r="L39" s="177">
        <f t="shared" si="8"/>
        <v>1.2541840077924378</v>
      </c>
      <c r="M39" s="80">
        <v>17093.400000000001</v>
      </c>
      <c r="N39" s="169">
        <f t="shared" si="9"/>
        <v>1.513627911095369</v>
      </c>
      <c r="P39" s="172" t="s">
        <v>23</v>
      </c>
      <c r="Q39" s="70">
        <v>11232</v>
      </c>
      <c r="R39" s="80">
        <v>14621.1</v>
      </c>
      <c r="S39" s="177">
        <f t="shared" si="10"/>
        <v>1.3017361111111112</v>
      </c>
      <c r="T39" s="80">
        <v>17171.7</v>
      </c>
      <c r="U39" s="169">
        <f t="shared" si="11"/>
        <v>1.5288194444444445</v>
      </c>
    </row>
    <row r="40" spans="2:21">
      <c r="B40" s="172" t="s">
        <v>90</v>
      </c>
      <c r="C40" s="70">
        <v>10900</v>
      </c>
      <c r="D40" s="80">
        <v>25345.200000000001</v>
      </c>
      <c r="E40" s="173">
        <f t="shared" si="6"/>
        <v>2.3252477064220183</v>
      </c>
      <c r="F40" s="80">
        <v>50446.8</v>
      </c>
      <c r="G40" s="165">
        <f t="shared" si="7"/>
        <v>4.6281467889908257</v>
      </c>
      <c r="I40" s="172" t="s">
        <v>90</v>
      </c>
      <c r="J40" s="70">
        <v>10931</v>
      </c>
      <c r="K40" s="80">
        <v>29122.3</v>
      </c>
      <c r="L40" s="540">
        <f t="shared" si="8"/>
        <v>2.6641935778977222</v>
      </c>
      <c r="M40" s="80">
        <v>50622.2</v>
      </c>
      <c r="N40" s="161">
        <f t="shared" si="9"/>
        <v>4.6310676058915012</v>
      </c>
      <c r="P40" s="172" t="s">
        <v>90</v>
      </c>
      <c r="Q40" s="70">
        <v>10953</v>
      </c>
      <c r="R40" s="80">
        <v>30392.3</v>
      </c>
      <c r="S40" s="540">
        <f t="shared" si="10"/>
        <v>2.7747922943485803</v>
      </c>
      <c r="T40" s="80">
        <v>50006.5</v>
      </c>
      <c r="U40" s="161">
        <f t="shared" si="11"/>
        <v>4.5655528165799328</v>
      </c>
    </row>
    <row r="41" spans="2:21" ht="12.75" customHeight="1">
      <c r="B41" s="178" t="s">
        <v>24</v>
      </c>
      <c r="C41" s="505"/>
      <c r="D41" s="77"/>
      <c r="E41" s="508"/>
      <c r="F41" s="77"/>
      <c r="G41" s="507"/>
      <c r="I41" s="178" t="s">
        <v>24</v>
      </c>
      <c r="J41" s="505"/>
      <c r="K41" s="77"/>
      <c r="L41" s="508"/>
      <c r="M41" s="77"/>
      <c r="N41" s="507"/>
      <c r="P41" s="178" t="s">
        <v>24</v>
      </c>
      <c r="Q41" s="505"/>
      <c r="R41" s="77"/>
      <c r="S41" s="508"/>
      <c r="T41" s="77"/>
      <c r="U41" s="507"/>
    </row>
    <row r="42" spans="2:21">
      <c r="B42" s="179" t="s">
        <v>25</v>
      </c>
      <c r="C42" s="164">
        <v>8962</v>
      </c>
      <c r="D42" s="80">
        <v>16201</v>
      </c>
      <c r="E42" s="175">
        <f t="shared" ref="E42:E47" si="12">D42/C42</f>
        <v>1.807743807185896</v>
      </c>
      <c r="F42" s="80">
        <v>16492.900000000001</v>
      </c>
      <c r="G42" s="169">
        <f t="shared" ref="G42:G47" si="13">F42/C42</f>
        <v>1.8403146619058248</v>
      </c>
      <c r="I42" s="179" t="s">
        <v>25</v>
      </c>
      <c r="J42" s="164">
        <v>9126</v>
      </c>
      <c r="K42" s="80">
        <v>16714.900000000001</v>
      </c>
      <c r="L42" s="175">
        <f t="shared" ref="L42:L47" si="14">K42/J42</f>
        <v>1.8315691431076049</v>
      </c>
      <c r="M42" s="80">
        <v>17551.599999999999</v>
      </c>
      <c r="N42" s="169">
        <f t="shared" ref="N42:N47" si="15">M42/J42</f>
        <v>1.9232522463291692</v>
      </c>
      <c r="P42" s="179" t="s">
        <v>25</v>
      </c>
      <c r="Q42" s="164">
        <v>8999.3333333333339</v>
      </c>
      <c r="R42" s="80">
        <v>17088.099999999999</v>
      </c>
      <c r="S42" s="176">
        <f t="shared" ref="S42:S47" si="16">R42/Q42</f>
        <v>1.8988184309948881</v>
      </c>
      <c r="T42" s="80">
        <v>17992.8</v>
      </c>
      <c r="U42" s="167">
        <f t="shared" ref="U42:U47" si="17">T42/Q42</f>
        <v>1.9993480998592486</v>
      </c>
    </row>
    <row r="43" spans="2:21">
      <c r="B43" s="179" t="s">
        <v>29</v>
      </c>
      <c r="C43" s="164">
        <v>9721</v>
      </c>
      <c r="D43" s="80">
        <v>7990.4</v>
      </c>
      <c r="E43" s="535">
        <f t="shared" si="12"/>
        <v>0.82197304804032501</v>
      </c>
      <c r="F43" s="80">
        <v>13086.9</v>
      </c>
      <c r="G43" s="169">
        <f t="shared" si="13"/>
        <v>1.3462503857627817</v>
      </c>
      <c r="I43" s="179" t="s">
        <v>29</v>
      </c>
      <c r="J43" s="164">
        <v>9487</v>
      </c>
      <c r="K43" s="80">
        <v>8832.1</v>
      </c>
      <c r="L43" s="535">
        <f t="shared" si="14"/>
        <v>0.93096869400231896</v>
      </c>
      <c r="M43" s="80">
        <v>13491.5</v>
      </c>
      <c r="N43" s="169">
        <f t="shared" si="15"/>
        <v>1.4221039316960051</v>
      </c>
      <c r="P43" s="179" t="s">
        <v>29</v>
      </c>
      <c r="Q43" s="164">
        <v>9175.6666666666661</v>
      </c>
      <c r="R43" s="80">
        <v>9753.2999999999993</v>
      </c>
      <c r="S43" s="512">
        <f t="shared" si="16"/>
        <v>1.0629527373124568</v>
      </c>
      <c r="T43" s="80">
        <v>14823.3</v>
      </c>
      <c r="U43" s="169">
        <f t="shared" si="17"/>
        <v>1.6155011443310205</v>
      </c>
    </row>
    <row r="44" spans="2:21">
      <c r="B44" s="179" t="s">
        <v>32</v>
      </c>
      <c r="C44" s="164">
        <v>9965</v>
      </c>
      <c r="D44" s="80">
        <v>18818</v>
      </c>
      <c r="E44" s="175">
        <f t="shared" si="12"/>
        <v>1.8884094330155545</v>
      </c>
      <c r="F44" s="80">
        <v>22265.1</v>
      </c>
      <c r="G44" s="167">
        <f t="shared" si="13"/>
        <v>2.2343301555444053</v>
      </c>
      <c r="I44" s="179" t="s">
        <v>32</v>
      </c>
      <c r="J44" s="164">
        <v>10166</v>
      </c>
      <c r="K44" s="80">
        <v>19958.400000000001</v>
      </c>
      <c r="L44" s="175">
        <f t="shared" si="14"/>
        <v>1.9632500491835532</v>
      </c>
      <c r="M44" s="80">
        <v>23022.799999999999</v>
      </c>
      <c r="N44" s="166">
        <f t="shared" si="15"/>
        <v>2.264686208931733</v>
      </c>
      <c r="P44" s="179" t="s">
        <v>32</v>
      </c>
      <c r="Q44" s="164">
        <v>10139</v>
      </c>
      <c r="R44" s="80">
        <v>21951.8</v>
      </c>
      <c r="S44" s="540">
        <f t="shared" si="16"/>
        <v>2.1650853141335435</v>
      </c>
      <c r="T44" s="80">
        <v>23822.5</v>
      </c>
      <c r="U44" s="167">
        <f t="shared" si="17"/>
        <v>2.3495906894171021</v>
      </c>
    </row>
    <row r="45" spans="2:21">
      <c r="B45" s="179" t="s">
        <v>34</v>
      </c>
      <c r="C45" s="164">
        <v>8932</v>
      </c>
      <c r="D45" s="80">
        <v>12920.4</v>
      </c>
      <c r="E45" s="177">
        <f t="shared" si="12"/>
        <v>1.4465293327362292</v>
      </c>
      <c r="F45" s="80">
        <v>12004.3</v>
      </c>
      <c r="G45" s="169">
        <f t="shared" si="13"/>
        <v>1.3439655172413791</v>
      </c>
      <c r="I45" s="179" t="s">
        <v>34</v>
      </c>
      <c r="J45" s="164">
        <v>9038</v>
      </c>
      <c r="K45" s="80">
        <v>13661.4</v>
      </c>
      <c r="L45" s="175">
        <f t="shared" si="14"/>
        <v>1.5115512281478203</v>
      </c>
      <c r="M45" s="80">
        <v>12292.8</v>
      </c>
      <c r="N45" s="169">
        <f t="shared" si="15"/>
        <v>1.360123921221509</v>
      </c>
      <c r="P45" s="179" t="s">
        <v>34</v>
      </c>
      <c r="Q45" s="164">
        <v>8957.6666666666661</v>
      </c>
      <c r="R45" s="80">
        <v>14048.5</v>
      </c>
      <c r="S45" s="176">
        <f t="shared" si="16"/>
        <v>1.5683213634503035</v>
      </c>
      <c r="T45" s="80">
        <v>12613.8</v>
      </c>
      <c r="U45" s="169">
        <f t="shared" si="17"/>
        <v>1.4081568860938489</v>
      </c>
    </row>
    <row r="46" spans="2:21">
      <c r="B46" s="179" t="s">
        <v>35</v>
      </c>
      <c r="C46" s="164">
        <v>9774</v>
      </c>
      <c r="D46" s="80">
        <v>12879.4</v>
      </c>
      <c r="E46" s="177">
        <f t="shared" si="12"/>
        <v>1.3177204829138531</v>
      </c>
      <c r="F46" s="80">
        <v>19684.7</v>
      </c>
      <c r="G46" s="167">
        <f t="shared" si="13"/>
        <v>2.0139860855330469</v>
      </c>
      <c r="I46" s="179" t="s">
        <v>35</v>
      </c>
      <c r="J46" s="164">
        <v>9833</v>
      </c>
      <c r="K46" s="80">
        <v>14138.4</v>
      </c>
      <c r="L46" s="177">
        <f t="shared" si="14"/>
        <v>1.4378521305806977</v>
      </c>
      <c r="M46" s="80">
        <v>20373.3</v>
      </c>
      <c r="N46" s="167">
        <f t="shared" si="15"/>
        <v>2.071931251906844</v>
      </c>
      <c r="P46" s="179" t="s">
        <v>35</v>
      </c>
      <c r="Q46" s="164">
        <v>9644.6666666666661</v>
      </c>
      <c r="R46" s="80">
        <v>15517.6</v>
      </c>
      <c r="S46" s="176">
        <f t="shared" si="16"/>
        <v>1.6089306698002352</v>
      </c>
      <c r="T46" s="80">
        <v>20989.599999999999</v>
      </c>
      <c r="U46" s="167">
        <f t="shared" si="17"/>
        <v>2.176290868873989</v>
      </c>
    </row>
    <row r="47" spans="2:21">
      <c r="B47" s="179" t="s">
        <v>36</v>
      </c>
      <c r="C47" s="180">
        <v>9952</v>
      </c>
      <c r="D47" s="80">
        <v>15534.5</v>
      </c>
      <c r="E47" s="176">
        <f t="shared" si="12"/>
        <v>1.5609425241157557</v>
      </c>
      <c r="F47" s="80">
        <v>23515</v>
      </c>
      <c r="G47" s="167">
        <f t="shared" si="13"/>
        <v>2.3628416398713825</v>
      </c>
      <c r="I47" s="179" t="s">
        <v>36</v>
      </c>
      <c r="J47" s="180">
        <v>10179</v>
      </c>
      <c r="K47" s="80">
        <v>16118.9</v>
      </c>
      <c r="L47" s="176">
        <f t="shared" si="14"/>
        <v>1.5835445525100698</v>
      </c>
      <c r="M47" s="80">
        <v>24440.6</v>
      </c>
      <c r="N47" s="167">
        <f t="shared" si="15"/>
        <v>2.40108065625307</v>
      </c>
      <c r="P47" s="179" t="s">
        <v>36</v>
      </c>
      <c r="Q47" s="180">
        <v>10079.333333333334</v>
      </c>
      <c r="R47" s="80">
        <v>18125.3</v>
      </c>
      <c r="S47" s="176">
        <f t="shared" si="16"/>
        <v>1.7982637740591307</v>
      </c>
      <c r="T47" s="80">
        <v>24838.400000000001</v>
      </c>
      <c r="U47" s="167">
        <f t="shared" si="17"/>
        <v>2.4642899662676103</v>
      </c>
    </row>
    <row r="48" spans="2:21" ht="12.75" customHeight="1">
      <c r="B48" s="171" t="s">
        <v>95</v>
      </c>
      <c r="C48" s="505"/>
      <c r="D48" s="77"/>
      <c r="E48" s="508"/>
      <c r="F48" s="77"/>
      <c r="G48" s="507"/>
      <c r="I48" s="171" t="s">
        <v>95</v>
      </c>
      <c r="J48" s="505"/>
      <c r="K48" s="77"/>
      <c r="L48" s="508"/>
      <c r="M48" s="77"/>
      <c r="N48" s="507"/>
      <c r="P48" s="171" t="s">
        <v>95</v>
      </c>
      <c r="Q48" s="505"/>
      <c r="R48" s="77"/>
      <c r="S48" s="508"/>
      <c r="T48" s="77"/>
      <c r="U48" s="507"/>
    </row>
    <row r="49" spans="2:21">
      <c r="B49" s="179" t="s">
        <v>26</v>
      </c>
      <c r="C49" s="164">
        <v>8980</v>
      </c>
      <c r="D49" s="80">
        <v>5562.1</v>
      </c>
      <c r="E49" s="509">
        <f t="shared" ref="E49:E55" si="18">D49/C49</f>
        <v>0.61938752783964368</v>
      </c>
      <c r="F49" s="80">
        <v>10524.5</v>
      </c>
      <c r="G49" s="169">
        <f t="shared" ref="G49:G55" si="19">F49/C49</f>
        <v>1.1719933184855233</v>
      </c>
      <c r="I49" s="179" t="s">
        <v>26</v>
      </c>
      <c r="J49" s="164">
        <v>9085</v>
      </c>
      <c r="K49" s="80">
        <v>6262.9</v>
      </c>
      <c r="L49" s="509">
        <f t="shared" ref="L49:L55" si="20">K49/J49</f>
        <v>0.68936708860759488</v>
      </c>
      <c r="M49" s="80">
        <v>11877.5</v>
      </c>
      <c r="N49" s="169">
        <f t="shared" ref="N49:N55" si="21">M49/J49</f>
        <v>1.3073747936158504</v>
      </c>
      <c r="P49" s="179" t="s">
        <v>26</v>
      </c>
      <c r="Q49" s="829">
        <v>9085</v>
      </c>
      <c r="R49" s="80">
        <v>6610.6</v>
      </c>
      <c r="S49" s="534">
        <f t="shared" ref="S49:S55" si="22">R49/Q49</f>
        <v>0.72763896532746286</v>
      </c>
      <c r="T49" s="80">
        <v>12583.5</v>
      </c>
      <c r="U49" s="169">
        <f t="shared" ref="U49:U55" si="23">T49/Q49</f>
        <v>1.3850853054485415</v>
      </c>
    </row>
    <row r="50" spans="2:21">
      <c r="B50" s="179" t="s">
        <v>27</v>
      </c>
      <c r="C50" s="180">
        <v>9039</v>
      </c>
      <c r="D50" s="80">
        <v>8310.7999999999993</v>
      </c>
      <c r="E50" s="509">
        <f t="shared" si="18"/>
        <v>0.91943799092819989</v>
      </c>
      <c r="F50" s="80">
        <v>5873.9</v>
      </c>
      <c r="G50" s="181">
        <f t="shared" si="19"/>
        <v>0.64983958402478148</v>
      </c>
      <c r="I50" s="179" t="s">
        <v>27</v>
      </c>
      <c r="J50" s="180">
        <v>9244</v>
      </c>
      <c r="K50" s="80">
        <v>8778.6</v>
      </c>
      <c r="L50" s="509">
        <f t="shared" si="20"/>
        <v>0.94965382951103428</v>
      </c>
      <c r="M50" s="80">
        <v>6092.1</v>
      </c>
      <c r="N50" s="181">
        <f t="shared" si="21"/>
        <v>0.65903288619645184</v>
      </c>
      <c r="P50" s="179" t="s">
        <v>27</v>
      </c>
      <c r="Q50" s="180">
        <v>9083</v>
      </c>
      <c r="R50" s="80">
        <v>8580</v>
      </c>
      <c r="S50" s="534">
        <f t="shared" si="22"/>
        <v>0.94462182098425629</v>
      </c>
      <c r="T50" s="80">
        <v>5891.4</v>
      </c>
      <c r="U50" s="181">
        <f t="shared" si="23"/>
        <v>0.64861829791918968</v>
      </c>
    </row>
    <row r="51" spans="2:21" ht="25.5">
      <c r="B51" s="182" t="s">
        <v>28</v>
      </c>
      <c r="C51" s="180">
        <v>8959</v>
      </c>
      <c r="D51" s="80">
        <v>10137.4</v>
      </c>
      <c r="E51" s="510">
        <f t="shared" si="18"/>
        <v>1.1315325371135172</v>
      </c>
      <c r="F51" s="80">
        <v>9649.9</v>
      </c>
      <c r="G51" s="511">
        <f t="shared" si="19"/>
        <v>1.0771179819176246</v>
      </c>
      <c r="I51" s="182" t="s">
        <v>28</v>
      </c>
      <c r="J51" s="180">
        <v>9179</v>
      </c>
      <c r="K51" s="80">
        <v>11294.8</v>
      </c>
      <c r="L51" s="517">
        <f t="shared" si="20"/>
        <v>1.2305044122453426</v>
      </c>
      <c r="M51" s="80">
        <v>10521.9</v>
      </c>
      <c r="N51" s="511">
        <f t="shared" si="21"/>
        <v>1.1463013400152522</v>
      </c>
      <c r="P51" s="182" t="s">
        <v>28</v>
      </c>
      <c r="Q51" s="180">
        <v>9009</v>
      </c>
      <c r="R51" s="80">
        <v>11848.1</v>
      </c>
      <c r="S51" s="517">
        <f t="shared" si="22"/>
        <v>1.3151404151404151</v>
      </c>
      <c r="T51" s="80">
        <v>10913.1</v>
      </c>
      <c r="U51" s="183">
        <f t="shared" si="23"/>
        <v>1.2113553113553115</v>
      </c>
    </row>
    <row r="52" spans="2:21" ht="25.5">
      <c r="B52" s="182" t="s">
        <v>30</v>
      </c>
      <c r="C52" s="164">
        <v>9043</v>
      </c>
      <c r="D52" s="80">
        <v>15433.4</v>
      </c>
      <c r="E52" s="184">
        <f t="shared" si="18"/>
        <v>1.706668141103616</v>
      </c>
      <c r="F52" s="80">
        <v>13660.9</v>
      </c>
      <c r="G52" s="183">
        <f t="shared" si="19"/>
        <v>1.5106601791440892</v>
      </c>
      <c r="I52" s="182" t="s">
        <v>30</v>
      </c>
      <c r="J52" s="164">
        <v>9250</v>
      </c>
      <c r="K52" s="80">
        <v>17183.099999999999</v>
      </c>
      <c r="L52" s="542">
        <f t="shared" si="20"/>
        <v>1.8576324324324323</v>
      </c>
      <c r="M52" s="80">
        <v>14091.4</v>
      </c>
      <c r="N52" s="183">
        <f t="shared" si="21"/>
        <v>1.5233945945945946</v>
      </c>
      <c r="P52" s="182" t="s">
        <v>30</v>
      </c>
      <c r="Q52" s="829">
        <v>9250</v>
      </c>
      <c r="R52" s="80">
        <v>17767.2</v>
      </c>
      <c r="S52" s="184">
        <f t="shared" si="22"/>
        <v>1.9207783783783785</v>
      </c>
      <c r="T52" s="80">
        <v>14694.7</v>
      </c>
      <c r="U52" s="183">
        <f t="shared" si="23"/>
        <v>1.5886162162162163</v>
      </c>
    </row>
    <row r="53" spans="2:21" ht="25.5">
      <c r="B53" s="179" t="s">
        <v>243</v>
      </c>
      <c r="C53" s="180">
        <v>9002</v>
      </c>
      <c r="D53" s="80">
        <v>6032.2</v>
      </c>
      <c r="E53" s="185">
        <f t="shared" si="18"/>
        <v>0.67009553432570534</v>
      </c>
      <c r="F53" s="80">
        <v>9392.6</v>
      </c>
      <c r="G53" s="186">
        <f t="shared" si="19"/>
        <v>1.0433903576982893</v>
      </c>
      <c r="I53" s="179" t="s">
        <v>243</v>
      </c>
      <c r="J53" s="180">
        <v>9169</v>
      </c>
      <c r="K53" s="80">
        <v>6469.8</v>
      </c>
      <c r="L53" s="185">
        <f t="shared" si="20"/>
        <v>0.70561675209946562</v>
      </c>
      <c r="M53" s="80">
        <v>9443.1</v>
      </c>
      <c r="N53" s="186">
        <f t="shared" si="21"/>
        <v>1.0298942087468645</v>
      </c>
      <c r="P53" s="179" t="s">
        <v>243</v>
      </c>
      <c r="Q53" s="830">
        <v>9168.5</v>
      </c>
      <c r="R53" s="80">
        <v>6544.9</v>
      </c>
      <c r="S53" s="185">
        <f t="shared" si="22"/>
        <v>0.71384632164476192</v>
      </c>
      <c r="T53" s="80">
        <v>9781.9</v>
      </c>
      <c r="U53" s="186">
        <f t="shared" si="23"/>
        <v>1.0669029830397556</v>
      </c>
    </row>
    <row r="54" spans="2:21">
      <c r="B54" s="179" t="s">
        <v>31</v>
      </c>
      <c r="C54" s="180">
        <v>8637</v>
      </c>
      <c r="D54" s="80">
        <v>9737.2000000000007</v>
      </c>
      <c r="E54" s="534">
        <f t="shared" si="18"/>
        <v>1.1273821928910501</v>
      </c>
      <c r="F54" s="80">
        <v>9585.9</v>
      </c>
      <c r="G54" s="181">
        <f t="shared" si="19"/>
        <v>1.1098645362973254</v>
      </c>
      <c r="I54" s="179" t="s">
        <v>31</v>
      </c>
      <c r="J54" s="180">
        <v>8649</v>
      </c>
      <c r="K54" s="80">
        <v>9645.1</v>
      </c>
      <c r="L54" s="512">
        <f t="shared" si="20"/>
        <v>1.1151693837437855</v>
      </c>
      <c r="M54" s="80">
        <v>9457.9</v>
      </c>
      <c r="N54" s="192">
        <f t="shared" si="21"/>
        <v>1.0935252630361891</v>
      </c>
      <c r="P54" s="179" t="s">
        <v>31</v>
      </c>
      <c r="Q54" s="830">
        <v>8648.5</v>
      </c>
      <c r="R54" s="80">
        <v>8800.7999999999993</v>
      </c>
      <c r="S54" s="512">
        <f t="shared" si="22"/>
        <v>1.0176099901717059</v>
      </c>
      <c r="T54" s="80">
        <v>10853.2</v>
      </c>
      <c r="U54" s="169">
        <f t="shared" si="23"/>
        <v>1.2549228189859514</v>
      </c>
    </row>
    <row r="55" spans="2:21" ht="12.75" customHeight="1">
      <c r="B55" s="179" t="s">
        <v>33</v>
      </c>
      <c r="C55" s="164">
        <v>8828</v>
      </c>
      <c r="D55" s="80">
        <v>15154</v>
      </c>
      <c r="E55" s="176">
        <f t="shared" si="18"/>
        <v>1.7165835976438604</v>
      </c>
      <c r="F55" s="80">
        <v>18038.8</v>
      </c>
      <c r="G55" s="167">
        <f t="shared" si="19"/>
        <v>2.0433620299048481</v>
      </c>
      <c r="I55" s="179" t="s">
        <v>33</v>
      </c>
      <c r="J55" s="164">
        <v>8935</v>
      </c>
      <c r="K55" s="80">
        <v>15478</v>
      </c>
      <c r="L55" s="176">
        <f t="shared" si="20"/>
        <v>1.7322887520984891</v>
      </c>
      <c r="M55" s="80">
        <v>18607.400000000001</v>
      </c>
      <c r="N55" s="166">
        <f t="shared" si="21"/>
        <v>2.0825293788472301</v>
      </c>
      <c r="P55" s="179" t="s">
        <v>33</v>
      </c>
      <c r="Q55" s="164">
        <v>8819</v>
      </c>
      <c r="R55" s="80">
        <v>19953.099999999999</v>
      </c>
      <c r="S55" s="540">
        <f t="shared" si="22"/>
        <v>2.2625127565483614</v>
      </c>
      <c r="T55" s="80">
        <v>19078.8</v>
      </c>
      <c r="U55" s="167">
        <f t="shared" si="23"/>
        <v>2.1633745322598932</v>
      </c>
    </row>
    <row r="56" spans="2:21" ht="12.75" customHeight="1">
      <c r="B56" s="178" t="s">
        <v>37</v>
      </c>
      <c r="C56" s="505"/>
      <c r="D56" s="77"/>
      <c r="E56" s="508"/>
      <c r="F56" s="77"/>
      <c r="G56" s="507"/>
      <c r="I56" s="178" t="s">
        <v>37</v>
      </c>
      <c r="J56" s="505"/>
      <c r="K56" s="77"/>
      <c r="L56" s="508"/>
      <c r="M56" s="77"/>
      <c r="N56" s="507"/>
      <c r="P56" s="178" t="s">
        <v>37</v>
      </c>
      <c r="Q56" s="505"/>
      <c r="R56" s="77"/>
      <c r="S56" s="508"/>
      <c r="T56" s="77"/>
      <c r="U56" s="507"/>
    </row>
    <row r="57" spans="2:21">
      <c r="B57" s="187" t="s">
        <v>38</v>
      </c>
      <c r="C57" s="164">
        <v>9226</v>
      </c>
      <c r="D57" s="80">
        <v>13680.9</v>
      </c>
      <c r="E57" s="517">
        <f t="shared" ref="E57:E70" si="24">D57/C57</f>
        <v>1.4828636462172122</v>
      </c>
      <c r="F57" s="80">
        <v>20488</v>
      </c>
      <c r="G57" s="188">
        <f t="shared" ref="G57:G70" si="25">F57/C57</f>
        <v>2.2206806850205938</v>
      </c>
      <c r="I57" s="187" t="s">
        <v>38</v>
      </c>
      <c r="J57" s="164">
        <v>9388</v>
      </c>
      <c r="K57" s="80">
        <v>13607.5</v>
      </c>
      <c r="L57" s="517">
        <f t="shared" ref="L57:L70" si="26">K57/J57</f>
        <v>1.4494567533020877</v>
      </c>
      <c r="M57" s="80">
        <v>20009.099999999999</v>
      </c>
      <c r="N57" s="188">
        <f t="shared" ref="N57:N70" si="27">M57/J57</f>
        <v>2.1313485300383466</v>
      </c>
      <c r="P57" s="187" t="s">
        <v>38</v>
      </c>
      <c r="Q57" s="829">
        <v>9387.5</v>
      </c>
      <c r="R57" s="80">
        <v>13905.1</v>
      </c>
      <c r="S57" s="517">
        <f t="shared" ref="S57:S70" si="28">R57/Q57</f>
        <v>1.4812356857523303</v>
      </c>
      <c r="T57" s="80">
        <v>20242.5</v>
      </c>
      <c r="U57" s="188">
        <f t="shared" ref="U57:U70" si="29">T57/Q57</f>
        <v>2.1563249001331557</v>
      </c>
    </row>
    <row r="58" spans="2:21">
      <c r="B58" s="172" t="s">
        <v>39</v>
      </c>
      <c r="C58" s="164">
        <v>9246</v>
      </c>
      <c r="D58" s="80">
        <v>16941.900000000001</v>
      </c>
      <c r="E58" s="175">
        <f t="shared" si="24"/>
        <v>1.8323491239454901</v>
      </c>
      <c r="F58" s="80">
        <v>21183.1</v>
      </c>
      <c r="G58" s="167">
        <f t="shared" si="25"/>
        <v>2.2910555916071815</v>
      </c>
      <c r="I58" s="172" t="s">
        <v>39</v>
      </c>
      <c r="J58" s="164">
        <v>9472</v>
      </c>
      <c r="K58" s="80">
        <v>18993</v>
      </c>
      <c r="L58" s="541">
        <f t="shared" si="26"/>
        <v>2.0051731418918921</v>
      </c>
      <c r="M58" s="80">
        <v>21427.8</v>
      </c>
      <c r="N58" s="167">
        <f t="shared" si="27"/>
        <v>2.2622255067567565</v>
      </c>
      <c r="P58" s="172" t="s">
        <v>39</v>
      </c>
      <c r="Q58" s="164">
        <v>9398</v>
      </c>
      <c r="R58" s="80">
        <v>19277.2</v>
      </c>
      <c r="S58" s="541">
        <f t="shared" si="28"/>
        <v>2.0512023834858479</v>
      </c>
      <c r="T58" s="80">
        <v>21921.7</v>
      </c>
      <c r="U58" s="167">
        <f t="shared" si="29"/>
        <v>2.3325920408597574</v>
      </c>
    </row>
    <row r="59" spans="2:21">
      <c r="B59" s="172" t="s">
        <v>40</v>
      </c>
      <c r="C59" s="164">
        <v>8895</v>
      </c>
      <c r="D59" s="80">
        <v>16156.1</v>
      </c>
      <c r="E59" s="175">
        <f t="shared" si="24"/>
        <v>1.8163125351320968</v>
      </c>
      <c r="F59" s="80">
        <v>21200.2</v>
      </c>
      <c r="G59" s="167">
        <f t="shared" si="25"/>
        <v>2.3833839235525578</v>
      </c>
      <c r="I59" s="172" t="s">
        <v>40</v>
      </c>
      <c r="J59" s="164">
        <v>8979</v>
      </c>
      <c r="K59" s="80">
        <v>17072</v>
      </c>
      <c r="L59" s="175">
        <f t="shared" si="26"/>
        <v>1.9013253146230091</v>
      </c>
      <c r="M59" s="80">
        <v>22429.8</v>
      </c>
      <c r="N59" s="167">
        <f t="shared" si="27"/>
        <v>2.4980287337119944</v>
      </c>
      <c r="P59" s="172" t="s">
        <v>40</v>
      </c>
      <c r="Q59" s="164">
        <v>8847.6666666666661</v>
      </c>
      <c r="R59" s="80">
        <v>18131.599999999999</v>
      </c>
      <c r="S59" s="541">
        <f t="shared" si="28"/>
        <v>2.0493086689522659</v>
      </c>
      <c r="T59" s="80">
        <v>23085.1</v>
      </c>
      <c r="U59" s="167">
        <f t="shared" si="29"/>
        <v>2.6091737934672041</v>
      </c>
    </row>
    <row r="60" spans="2:21">
      <c r="B60" s="172" t="s">
        <v>41</v>
      </c>
      <c r="C60" s="164">
        <v>8083</v>
      </c>
      <c r="D60" s="80">
        <v>13910.1</v>
      </c>
      <c r="E60" s="175">
        <f t="shared" si="24"/>
        <v>1.720908078683657</v>
      </c>
      <c r="F60" s="80">
        <v>25227.9</v>
      </c>
      <c r="G60" s="165">
        <f t="shared" si="25"/>
        <v>3.1211060249907217</v>
      </c>
      <c r="I60" s="172" t="s">
        <v>41</v>
      </c>
      <c r="J60" s="164">
        <v>8196</v>
      </c>
      <c r="K60" s="80">
        <v>15213.7</v>
      </c>
      <c r="L60" s="175">
        <f t="shared" si="26"/>
        <v>1.8562347486578821</v>
      </c>
      <c r="M60" s="80">
        <v>25511.5</v>
      </c>
      <c r="N60" s="161">
        <f t="shared" si="27"/>
        <v>3.1126769155685698</v>
      </c>
      <c r="P60" s="172" t="s">
        <v>41</v>
      </c>
      <c r="Q60" s="164">
        <v>8187</v>
      </c>
      <c r="R60" s="80">
        <v>15993.6</v>
      </c>
      <c r="S60" s="176">
        <f t="shared" si="28"/>
        <v>1.9535360938072555</v>
      </c>
      <c r="T60" s="80">
        <v>26077.9</v>
      </c>
      <c r="U60" s="161">
        <f t="shared" si="29"/>
        <v>3.1852815439110786</v>
      </c>
    </row>
    <row r="61" spans="2:21">
      <c r="B61" s="172" t="s">
        <v>42</v>
      </c>
      <c r="C61" s="164">
        <v>9326</v>
      </c>
      <c r="D61" s="80">
        <v>14408.2</v>
      </c>
      <c r="E61" s="176">
        <f t="shared" si="24"/>
        <v>1.5449496032597041</v>
      </c>
      <c r="F61" s="80">
        <v>18238.900000000001</v>
      </c>
      <c r="G61" s="169">
        <f t="shared" si="25"/>
        <v>1.9557044820930733</v>
      </c>
      <c r="I61" s="172" t="s">
        <v>42</v>
      </c>
      <c r="J61" s="164">
        <v>9466</v>
      </c>
      <c r="K61" s="80">
        <v>15154.9</v>
      </c>
      <c r="L61" s="176">
        <f t="shared" si="26"/>
        <v>1.6009824635537713</v>
      </c>
      <c r="M61" s="80">
        <v>18419</v>
      </c>
      <c r="N61" s="169">
        <f t="shared" si="27"/>
        <v>1.945806042679062</v>
      </c>
      <c r="P61" s="172" t="s">
        <v>42</v>
      </c>
      <c r="Q61" s="164">
        <v>9356.3333333333339</v>
      </c>
      <c r="R61" s="80">
        <v>15620.5</v>
      </c>
      <c r="S61" s="176">
        <f t="shared" si="28"/>
        <v>1.6695108482667711</v>
      </c>
      <c r="T61" s="80">
        <v>18707.3</v>
      </c>
      <c r="U61" s="167">
        <f t="shared" si="29"/>
        <v>1.9994264134810642</v>
      </c>
    </row>
    <row r="62" spans="2:21">
      <c r="B62" s="172" t="s">
        <v>43</v>
      </c>
      <c r="C62" s="164">
        <v>8844</v>
      </c>
      <c r="D62" s="80">
        <v>12878.6</v>
      </c>
      <c r="E62" s="177">
        <f t="shared" si="24"/>
        <v>1.4561962912709181</v>
      </c>
      <c r="F62" s="80">
        <v>19051.099999999999</v>
      </c>
      <c r="G62" s="167">
        <f t="shared" si="25"/>
        <v>2.1541270918136588</v>
      </c>
      <c r="I62" s="172" t="s">
        <v>43</v>
      </c>
      <c r="J62" s="164">
        <v>8982</v>
      </c>
      <c r="K62" s="80">
        <v>13715.3</v>
      </c>
      <c r="L62" s="175">
        <f t="shared" si="26"/>
        <v>1.5269761745713648</v>
      </c>
      <c r="M62" s="80">
        <v>19775.3</v>
      </c>
      <c r="N62" s="166">
        <f t="shared" si="27"/>
        <v>2.2016588733021596</v>
      </c>
      <c r="P62" s="172" t="s">
        <v>43</v>
      </c>
      <c r="Q62" s="164">
        <v>8886.3333333333339</v>
      </c>
      <c r="R62" s="80">
        <v>14332</v>
      </c>
      <c r="S62" s="176">
        <f t="shared" si="28"/>
        <v>1.6128136839341309</v>
      </c>
      <c r="T62" s="80">
        <v>20086.2</v>
      </c>
      <c r="U62" s="167">
        <f t="shared" si="29"/>
        <v>2.2603473498630855</v>
      </c>
    </row>
    <row r="63" spans="2:21">
      <c r="B63" s="172" t="s">
        <v>44</v>
      </c>
      <c r="C63" s="164">
        <v>9920</v>
      </c>
      <c r="D63" s="80">
        <v>13857.8</v>
      </c>
      <c r="E63" s="177">
        <f t="shared" si="24"/>
        <v>1.3969556451612903</v>
      </c>
      <c r="F63" s="80">
        <v>23356.6</v>
      </c>
      <c r="G63" s="167">
        <f t="shared" si="25"/>
        <v>2.3544959677419355</v>
      </c>
      <c r="I63" s="172" t="s">
        <v>44</v>
      </c>
      <c r="J63" s="164">
        <v>10086</v>
      </c>
      <c r="K63" s="80">
        <v>14416.5</v>
      </c>
      <c r="L63" s="177">
        <f t="shared" si="26"/>
        <v>1.4293575252825699</v>
      </c>
      <c r="M63" s="80">
        <v>23527.7</v>
      </c>
      <c r="N63" s="166">
        <f t="shared" si="27"/>
        <v>2.3327087051358317</v>
      </c>
      <c r="P63" s="172" t="s">
        <v>44</v>
      </c>
      <c r="Q63" s="164">
        <v>10140.666666666666</v>
      </c>
      <c r="R63" s="80">
        <v>14780.5</v>
      </c>
      <c r="S63" s="177">
        <f t="shared" si="28"/>
        <v>1.4575471698113209</v>
      </c>
      <c r="T63" s="80">
        <v>23436.1</v>
      </c>
      <c r="U63" s="167">
        <f t="shared" si="29"/>
        <v>2.3111005193609886</v>
      </c>
    </row>
    <row r="64" spans="2:21">
      <c r="B64" s="172" t="s">
        <v>45</v>
      </c>
      <c r="C64" s="164">
        <v>9646</v>
      </c>
      <c r="D64" s="80">
        <v>15843.4</v>
      </c>
      <c r="E64" s="176">
        <f t="shared" si="24"/>
        <v>1.6424839311631765</v>
      </c>
      <c r="F64" s="80">
        <v>19703.3</v>
      </c>
      <c r="G64" s="167">
        <f t="shared" si="25"/>
        <v>2.0426394360356626</v>
      </c>
      <c r="I64" s="172" t="s">
        <v>45</v>
      </c>
      <c r="J64" s="164">
        <v>9795</v>
      </c>
      <c r="K64" s="80">
        <v>16334.3</v>
      </c>
      <c r="L64" s="176">
        <f t="shared" si="26"/>
        <v>1.6676161306789177</v>
      </c>
      <c r="M64" s="80">
        <v>20446.5</v>
      </c>
      <c r="N64" s="166">
        <f t="shared" si="27"/>
        <v>2.0874425727411943</v>
      </c>
      <c r="P64" s="172" t="s">
        <v>45</v>
      </c>
      <c r="Q64" s="164">
        <v>9795</v>
      </c>
      <c r="R64" s="80">
        <v>16812.5</v>
      </c>
      <c r="S64" s="176">
        <f t="shared" si="28"/>
        <v>1.7164369576314447</v>
      </c>
      <c r="T64" s="80">
        <v>20790.599999999999</v>
      </c>
      <c r="U64" s="167">
        <f t="shared" si="29"/>
        <v>2.122572741194487</v>
      </c>
    </row>
    <row r="65" spans="2:21">
      <c r="B65" s="172" t="s">
        <v>46</v>
      </c>
      <c r="C65" s="164">
        <v>9765</v>
      </c>
      <c r="D65" s="80">
        <v>15242</v>
      </c>
      <c r="E65" s="176">
        <f t="shared" si="24"/>
        <v>1.5608806963645674</v>
      </c>
      <c r="F65" s="80">
        <v>20872.8</v>
      </c>
      <c r="G65" s="167">
        <f t="shared" si="25"/>
        <v>2.137511520737327</v>
      </c>
      <c r="I65" s="172" t="s">
        <v>46</v>
      </c>
      <c r="J65" s="164">
        <v>9802</v>
      </c>
      <c r="K65" s="80">
        <v>15931.4</v>
      </c>
      <c r="L65" s="176">
        <f t="shared" si="26"/>
        <v>1.6253213629871455</v>
      </c>
      <c r="M65" s="80">
        <v>21365.1</v>
      </c>
      <c r="N65" s="166">
        <f t="shared" si="27"/>
        <v>2.1796674148133031</v>
      </c>
      <c r="P65" s="172" t="s">
        <v>46</v>
      </c>
      <c r="Q65" s="164">
        <v>9631.3333333333339</v>
      </c>
      <c r="R65" s="80">
        <v>16546.2</v>
      </c>
      <c r="S65" s="176">
        <f t="shared" si="28"/>
        <v>1.7179552848342217</v>
      </c>
      <c r="T65" s="80">
        <v>21540.400000000001</v>
      </c>
      <c r="U65" s="167">
        <f t="shared" si="29"/>
        <v>2.2364920052606077</v>
      </c>
    </row>
    <row r="66" spans="2:21">
      <c r="B66" s="172" t="s">
        <v>47</v>
      </c>
      <c r="C66" s="164">
        <v>8771</v>
      </c>
      <c r="D66" s="80">
        <v>10964.1</v>
      </c>
      <c r="E66" s="177">
        <f t="shared" si="24"/>
        <v>1.2500399042298485</v>
      </c>
      <c r="F66" s="80">
        <v>15431.8</v>
      </c>
      <c r="G66" s="169">
        <f t="shared" si="25"/>
        <v>1.7594116976399496</v>
      </c>
      <c r="I66" s="172" t="s">
        <v>47</v>
      </c>
      <c r="J66" s="164">
        <v>8989</v>
      </c>
      <c r="K66" s="80">
        <v>11687.1</v>
      </c>
      <c r="L66" s="177">
        <f t="shared" si="26"/>
        <v>1.3001557459116699</v>
      </c>
      <c r="M66" s="80">
        <v>15693</v>
      </c>
      <c r="N66" s="169">
        <f t="shared" si="27"/>
        <v>1.745800422738903</v>
      </c>
      <c r="P66" s="172" t="s">
        <v>47</v>
      </c>
      <c r="Q66" s="164">
        <v>8943.6666666666661</v>
      </c>
      <c r="R66" s="80">
        <v>12392.1</v>
      </c>
      <c r="S66" s="177">
        <f t="shared" si="28"/>
        <v>1.3855726584920429</v>
      </c>
      <c r="T66" s="80">
        <v>15920.7</v>
      </c>
      <c r="U66" s="169">
        <f t="shared" si="29"/>
        <v>1.7801088293391973</v>
      </c>
    </row>
    <row r="67" spans="2:21">
      <c r="B67" s="172" t="s">
        <v>48</v>
      </c>
      <c r="C67" s="164">
        <v>8764</v>
      </c>
      <c r="D67" s="80">
        <v>19425.7</v>
      </c>
      <c r="E67" s="173">
        <f t="shared" si="24"/>
        <v>2.2165335463258788</v>
      </c>
      <c r="F67" s="80">
        <v>19937.400000000001</v>
      </c>
      <c r="G67" s="167">
        <f t="shared" si="25"/>
        <v>2.2749201277955273</v>
      </c>
      <c r="I67" s="172" t="s">
        <v>48</v>
      </c>
      <c r="J67" s="164">
        <v>8805</v>
      </c>
      <c r="K67" s="80">
        <v>21528.1</v>
      </c>
      <c r="L67" s="540">
        <f t="shared" si="26"/>
        <v>2.4449858035207268</v>
      </c>
      <c r="M67" s="80">
        <v>21057.200000000001</v>
      </c>
      <c r="N67" s="166">
        <f t="shared" si="27"/>
        <v>2.3915048268029531</v>
      </c>
      <c r="P67" s="172" t="s">
        <v>48</v>
      </c>
      <c r="Q67" s="164">
        <v>8724.3333333333339</v>
      </c>
      <c r="R67" s="80">
        <v>22315</v>
      </c>
      <c r="S67" s="540">
        <f t="shared" si="28"/>
        <v>2.5577885607305237</v>
      </c>
      <c r="T67" s="80">
        <v>21540.9</v>
      </c>
      <c r="U67" s="167">
        <f t="shared" si="29"/>
        <v>2.4690597180300311</v>
      </c>
    </row>
    <row r="68" spans="2:21">
      <c r="B68" s="172" t="s">
        <v>49</v>
      </c>
      <c r="C68" s="164">
        <v>9342</v>
      </c>
      <c r="D68" s="80">
        <v>14760.5</v>
      </c>
      <c r="E68" s="176">
        <f t="shared" si="24"/>
        <v>1.5800149860843502</v>
      </c>
      <c r="F68" s="80">
        <v>21325.8</v>
      </c>
      <c r="G68" s="167">
        <f t="shared" si="25"/>
        <v>2.2827874116891458</v>
      </c>
      <c r="I68" s="172" t="s">
        <v>49</v>
      </c>
      <c r="J68" s="164">
        <v>9463</v>
      </c>
      <c r="K68" s="80">
        <v>16143.8</v>
      </c>
      <c r="L68" s="176">
        <f t="shared" si="26"/>
        <v>1.7059917573708125</v>
      </c>
      <c r="M68" s="80">
        <v>21596.5</v>
      </c>
      <c r="N68" s="166">
        <f t="shared" si="27"/>
        <v>2.2822043749339533</v>
      </c>
      <c r="P68" s="172" t="s">
        <v>49</v>
      </c>
      <c r="Q68" s="164">
        <v>9531</v>
      </c>
      <c r="R68" s="80">
        <v>16748.5</v>
      </c>
      <c r="S68" s="176">
        <f t="shared" si="28"/>
        <v>1.7572657643479173</v>
      </c>
      <c r="T68" s="80">
        <v>21734.5</v>
      </c>
      <c r="U68" s="167">
        <f t="shared" si="29"/>
        <v>2.2804007973979648</v>
      </c>
    </row>
    <row r="69" spans="2:21">
      <c r="B69" s="172" t="s">
        <v>50</v>
      </c>
      <c r="C69" s="164">
        <v>8892</v>
      </c>
      <c r="D69" s="80">
        <v>12276.9</v>
      </c>
      <c r="E69" s="177">
        <f t="shared" si="24"/>
        <v>1.3806680161943319</v>
      </c>
      <c r="F69" s="80">
        <v>16374.2</v>
      </c>
      <c r="G69" s="169">
        <f t="shared" si="25"/>
        <v>1.8414529914529916</v>
      </c>
      <c r="I69" s="172" t="s">
        <v>50</v>
      </c>
      <c r="J69" s="164">
        <v>9084</v>
      </c>
      <c r="K69" s="80">
        <v>13388.5</v>
      </c>
      <c r="L69" s="177">
        <f t="shared" si="26"/>
        <v>1.473855129898723</v>
      </c>
      <c r="M69" s="80">
        <v>16437.900000000001</v>
      </c>
      <c r="N69" s="169">
        <f t="shared" si="27"/>
        <v>1.8095442536327611</v>
      </c>
      <c r="P69" s="172" t="s">
        <v>50</v>
      </c>
      <c r="Q69" s="829">
        <v>9084</v>
      </c>
      <c r="R69" s="80">
        <v>13591.7</v>
      </c>
      <c r="S69" s="177">
        <f t="shared" si="28"/>
        <v>1.4962241303390578</v>
      </c>
      <c r="T69" s="80">
        <v>16502</v>
      </c>
      <c r="U69" s="169">
        <f t="shared" si="29"/>
        <v>1.816600616468516</v>
      </c>
    </row>
    <row r="70" spans="2:21">
      <c r="B70" s="189" t="s">
        <v>51</v>
      </c>
      <c r="C70" s="164">
        <v>9566</v>
      </c>
      <c r="D70" s="80">
        <v>12357</v>
      </c>
      <c r="E70" s="177">
        <f t="shared" si="24"/>
        <v>1.2917624921597324</v>
      </c>
      <c r="F70" s="80">
        <v>19375.8</v>
      </c>
      <c r="G70" s="167">
        <f t="shared" si="25"/>
        <v>2.0254860965920969</v>
      </c>
      <c r="I70" s="189" t="s">
        <v>51</v>
      </c>
      <c r="J70" s="164">
        <v>9755</v>
      </c>
      <c r="K70" s="80">
        <v>13591.4</v>
      </c>
      <c r="L70" s="177">
        <f t="shared" si="26"/>
        <v>1.3932752434648898</v>
      </c>
      <c r="M70" s="80">
        <v>19973.5</v>
      </c>
      <c r="N70" s="166">
        <f t="shared" si="27"/>
        <v>2.0475140953357251</v>
      </c>
      <c r="P70" s="189" t="s">
        <v>51</v>
      </c>
      <c r="Q70" s="829">
        <v>9755</v>
      </c>
      <c r="R70" s="80">
        <v>14344.4</v>
      </c>
      <c r="S70" s="177">
        <f t="shared" si="28"/>
        <v>1.4704664274730908</v>
      </c>
      <c r="T70" s="80">
        <v>20653.2</v>
      </c>
      <c r="U70" s="167">
        <f t="shared" si="29"/>
        <v>2.1171911840082012</v>
      </c>
    </row>
    <row r="71" spans="2:21" ht="12.75" customHeight="1">
      <c r="B71" s="178" t="s">
        <v>52</v>
      </c>
      <c r="C71" s="505"/>
      <c r="D71" s="77"/>
      <c r="E71" s="508"/>
      <c r="F71" s="77"/>
      <c r="G71" s="507"/>
      <c r="I71" s="178" t="s">
        <v>52</v>
      </c>
      <c r="J71" s="505"/>
      <c r="K71" s="77"/>
      <c r="L71" s="508"/>
      <c r="M71" s="77"/>
      <c r="N71" s="507"/>
      <c r="P71" s="178" t="s">
        <v>52</v>
      </c>
      <c r="Q71" s="505"/>
      <c r="R71" s="77"/>
      <c r="S71" s="508"/>
      <c r="T71" s="77"/>
      <c r="U71" s="507"/>
    </row>
    <row r="72" spans="2:21">
      <c r="B72" s="187" t="s">
        <v>53</v>
      </c>
      <c r="C72" s="164">
        <v>9600</v>
      </c>
      <c r="D72" s="80">
        <v>11811.2</v>
      </c>
      <c r="E72" s="177">
        <f>D72/C72</f>
        <v>1.2303333333333335</v>
      </c>
      <c r="F72" s="80">
        <v>18138.599999999999</v>
      </c>
      <c r="G72" s="169">
        <f>F72/C72</f>
        <v>1.8894374999999999</v>
      </c>
      <c r="I72" s="187" t="s">
        <v>53</v>
      </c>
      <c r="J72" s="164">
        <v>9758</v>
      </c>
      <c r="K72" s="80">
        <v>13024.7</v>
      </c>
      <c r="L72" s="177">
        <f>K72/J72</f>
        <v>1.3347714695634352</v>
      </c>
      <c r="M72" s="80">
        <v>18778.8</v>
      </c>
      <c r="N72" s="169">
        <f>M72/J72</f>
        <v>1.9244517319122771</v>
      </c>
      <c r="P72" s="187" t="s">
        <v>53</v>
      </c>
      <c r="Q72" s="164">
        <v>9744.3333333333339</v>
      </c>
      <c r="R72" s="80">
        <v>13603.6</v>
      </c>
      <c r="S72" s="177">
        <f>R72/Q72</f>
        <v>1.3960524065268702</v>
      </c>
      <c r="T72" s="80">
        <v>19043.7</v>
      </c>
      <c r="U72" s="169">
        <f>T72/Q72</f>
        <v>1.9543358533164574</v>
      </c>
    </row>
    <row r="73" spans="2:21">
      <c r="B73" s="172" t="s">
        <v>54</v>
      </c>
      <c r="C73" s="164">
        <v>8568</v>
      </c>
      <c r="D73" s="80">
        <v>18647.3</v>
      </c>
      <c r="E73" s="174">
        <f>D73/C73</f>
        <v>2.1763888888888889</v>
      </c>
      <c r="F73" s="80">
        <v>26006.6</v>
      </c>
      <c r="G73" s="168">
        <f>F73/C73</f>
        <v>3.0353174603174602</v>
      </c>
      <c r="I73" s="172" t="s">
        <v>54</v>
      </c>
      <c r="J73" s="164">
        <v>8905</v>
      </c>
      <c r="K73" s="80">
        <v>19469.900000000001</v>
      </c>
      <c r="L73" s="541">
        <f>K73/J73</f>
        <v>2.1864008983717014</v>
      </c>
      <c r="M73" s="80">
        <v>26331.3</v>
      </c>
      <c r="N73" s="166">
        <f>M73/J73</f>
        <v>2.9569118472768108</v>
      </c>
      <c r="P73" s="172" t="s">
        <v>54</v>
      </c>
      <c r="Q73" s="164">
        <v>9471</v>
      </c>
      <c r="R73" s="80">
        <v>20028.400000000001</v>
      </c>
      <c r="S73" s="541">
        <f>R73/Q73</f>
        <v>2.1147080561714708</v>
      </c>
      <c r="T73" s="80">
        <v>26555.9</v>
      </c>
      <c r="U73" s="167">
        <f>T73/Q73</f>
        <v>2.803917220990392</v>
      </c>
    </row>
    <row r="74" spans="2:21">
      <c r="B74" s="172" t="s">
        <v>55</v>
      </c>
      <c r="C74" s="164">
        <v>10118</v>
      </c>
      <c r="D74" s="80">
        <v>20758</v>
      </c>
      <c r="E74" s="174">
        <f>D74/C74</f>
        <v>2.0515912235619687</v>
      </c>
      <c r="F74" s="80">
        <v>24857.5</v>
      </c>
      <c r="G74" s="166">
        <f>F74/C74</f>
        <v>2.4567602292943271</v>
      </c>
      <c r="I74" s="172" t="s">
        <v>55</v>
      </c>
      <c r="J74" s="164">
        <v>10344</v>
      </c>
      <c r="K74" s="80">
        <v>22037.9</v>
      </c>
      <c r="L74" s="541">
        <f>K74/J74</f>
        <v>2.1305007733952053</v>
      </c>
      <c r="M74" s="80">
        <v>25130.5</v>
      </c>
      <c r="N74" s="166">
        <f>M74/J74</f>
        <v>2.4294760247486464</v>
      </c>
      <c r="P74" s="172" t="s">
        <v>55</v>
      </c>
      <c r="Q74" s="164">
        <v>10419.333333333334</v>
      </c>
      <c r="R74" s="80">
        <v>22508.9</v>
      </c>
      <c r="S74" s="541">
        <f>R74/Q74</f>
        <v>2.1603013628511101</v>
      </c>
      <c r="T74" s="80">
        <v>25297.3</v>
      </c>
      <c r="U74" s="167">
        <f>T74/Q74</f>
        <v>2.427919252671316</v>
      </c>
    </row>
    <row r="75" spans="2:21">
      <c r="B75" s="189" t="s">
        <v>56</v>
      </c>
      <c r="C75" s="164">
        <v>10064</v>
      </c>
      <c r="D75" s="80">
        <v>17894.099999999999</v>
      </c>
      <c r="E75" s="175">
        <f>D75/C75</f>
        <v>1.7780306041335452</v>
      </c>
      <c r="F75" s="80">
        <v>23465.200000000001</v>
      </c>
      <c r="G75" s="166">
        <f>F75/C75</f>
        <v>2.3315977742448331</v>
      </c>
      <c r="I75" s="189" t="s">
        <v>56</v>
      </c>
      <c r="J75" s="164">
        <v>10251</v>
      </c>
      <c r="K75" s="80">
        <v>18725.5</v>
      </c>
      <c r="L75" s="175">
        <f>K75/J75</f>
        <v>1.8266998341625207</v>
      </c>
      <c r="M75" s="80">
        <v>24170.5</v>
      </c>
      <c r="N75" s="166">
        <f>M75/J75</f>
        <v>2.3578675251195005</v>
      </c>
      <c r="P75" s="189" t="s">
        <v>56</v>
      </c>
      <c r="Q75" s="164">
        <v>10167.666666666666</v>
      </c>
      <c r="R75" s="80">
        <v>19295.900000000001</v>
      </c>
      <c r="S75" s="176">
        <f>R75/Q75</f>
        <v>1.8977707110775992</v>
      </c>
      <c r="T75" s="80">
        <v>24301</v>
      </c>
      <c r="U75" s="167">
        <f>T75/Q75</f>
        <v>2.3900272104383178</v>
      </c>
    </row>
    <row r="76" spans="2:21" ht="12.75" customHeight="1">
      <c r="B76" s="178" t="s">
        <v>57</v>
      </c>
      <c r="C76" s="505"/>
      <c r="D76" s="77"/>
      <c r="E76" s="508"/>
      <c r="F76" s="77"/>
      <c r="G76" s="507"/>
      <c r="I76" s="178" t="s">
        <v>57</v>
      </c>
      <c r="J76" s="505"/>
      <c r="K76" s="77"/>
      <c r="L76" s="508"/>
      <c r="M76" s="77"/>
      <c r="N76" s="507"/>
      <c r="P76" s="178" t="s">
        <v>57</v>
      </c>
      <c r="Q76" s="505"/>
      <c r="R76" s="77"/>
      <c r="S76" s="508"/>
      <c r="T76" s="77"/>
      <c r="U76" s="507"/>
    </row>
    <row r="77" spans="2:21">
      <c r="B77" s="187" t="s">
        <v>58</v>
      </c>
      <c r="C77" s="164">
        <v>9854</v>
      </c>
      <c r="D77" s="80">
        <v>10625.5</v>
      </c>
      <c r="E77" s="512">
        <f t="shared" ref="E77:E88" si="30">D77/C77</f>
        <v>1.0782930789527096</v>
      </c>
      <c r="F77" s="80">
        <v>11026.4</v>
      </c>
      <c r="G77" s="192">
        <f t="shared" ref="G77:G88" si="31">F77/C77</f>
        <v>1.1189770651512077</v>
      </c>
      <c r="I77" s="187" t="s">
        <v>58</v>
      </c>
      <c r="J77" s="164">
        <v>9916</v>
      </c>
      <c r="K77" s="80">
        <v>11106.7</v>
      </c>
      <c r="L77" s="512">
        <f t="shared" ref="L77:L88" si="32">K77/J77</f>
        <v>1.1200786607503026</v>
      </c>
      <c r="M77" s="80">
        <v>12166.3</v>
      </c>
      <c r="N77" s="192">
        <f>M77/J77</f>
        <v>1.2269362646228317</v>
      </c>
      <c r="P77" s="187" t="s">
        <v>58</v>
      </c>
      <c r="Q77" s="164">
        <v>9880.6666666666661</v>
      </c>
      <c r="R77" s="80">
        <v>11700.9</v>
      </c>
      <c r="S77" s="177">
        <f t="shared" ref="S77:S88" si="33">R77/Q77</f>
        <v>1.1842217124350585</v>
      </c>
      <c r="T77" s="80">
        <v>12216.9</v>
      </c>
      <c r="U77" s="169">
        <f t="shared" ref="U77:U88" si="34">T77/Q77</f>
        <v>1.236444909250388</v>
      </c>
    </row>
    <row r="78" spans="2:21">
      <c r="B78" s="172" t="s">
        <v>59</v>
      </c>
      <c r="C78" s="164">
        <v>9979</v>
      </c>
      <c r="D78" s="80">
        <v>15486.7</v>
      </c>
      <c r="E78" s="176">
        <f t="shared" si="30"/>
        <v>1.5519290510071151</v>
      </c>
      <c r="F78" s="80">
        <v>18417.3</v>
      </c>
      <c r="G78" s="169">
        <f t="shared" si="31"/>
        <v>1.8456057721214549</v>
      </c>
      <c r="I78" s="172" t="s">
        <v>59</v>
      </c>
      <c r="J78" s="164">
        <v>10092</v>
      </c>
      <c r="K78" s="80">
        <v>16936.7</v>
      </c>
      <c r="L78" s="176">
        <f t="shared" si="32"/>
        <v>1.6782302814110186</v>
      </c>
      <c r="M78" s="80">
        <v>19774.599999999999</v>
      </c>
      <c r="N78" s="169">
        <f t="shared" ref="N78:N88" si="35">M78/J78</f>
        <v>1.959433214427269</v>
      </c>
      <c r="P78" s="172" t="s">
        <v>59</v>
      </c>
      <c r="Q78" s="164">
        <v>10014</v>
      </c>
      <c r="R78" s="80">
        <v>18445.3</v>
      </c>
      <c r="S78" s="176">
        <f t="shared" si="33"/>
        <v>1.8419512682244856</v>
      </c>
      <c r="T78" s="80">
        <v>20448.2</v>
      </c>
      <c r="U78" s="167">
        <f t="shared" si="34"/>
        <v>2.0419612542440584</v>
      </c>
    </row>
    <row r="79" spans="2:21">
      <c r="B79" s="172" t="s">
        <v>60</v>
      </c>
      <c r="C79" s="180">
        <v>10057</v>
      </c>
      <c r="D79" s="80">
        <v>10819.3</v>
      </c>
      <c r="E79" s="512">
        <f t="shared" si="30"/>
        <v>1.0757979516754499</v>
      </c>
      <c r="F79" s="80">
        <v>12180.6</v>
      </c>
      <c r="G79" s="169">
        <f t="shared" si="31"/>
        <v>1.2111564084717112</v>
      </c>
      <c r="I79" s="172" t="s">
        <v>60</v>
      </c>
      <c r="J79" s="180">
        <v>10322</v>
      </c>
      <c r="K79" s="80">
        <v>12512.2</v>
      </c>
      <c r="L79" s="535">
        <f t="shared" si="32"/>
        <v>1.212187560550281</v>
      </c>
      <c r="M79" s="80">
        <v>11374.6</v>
      </c>
      <c r="N79" s="536">
        <f t="shared" si="35"/>
        <v>1.1019763611703159</v>
      </c>
      <c r="P79" s="172" t="s">
        <v>60</v>
      </c>
      <c r="Q79" s="830">
        <v>10321.5</v>
      </c>
      <c r="R79" s="80">
        <v>12724.7</v>
      </c>
      <c r="S79" s="177">
        <f t="shared" si="33"/>
        <v>1.232834374848617</v>
      </c>
      <c r="T79" s="80">
        <v>11421.3</v>
      </c>
      <c r="U79" s="536">
        <f t="shared" si="34"/>
        <v>1.1065542799011772</v>
      </c>
    </row>
    <row r="80" spans="2:21">
      <c r="B80" s="172" t="s">
        <v>61</v>
      </c>
      <c r="C80" s="180">
        <v>9619</v>
      </c>
      <c r="D80" s="80">
        <v>12285.5</v>
      </c>
      <c r="E80" s="177">
        <f t="shared" si="30"/>
        <v>1.277211768375091</v>
      </c>
      <c r="F80" s="80">
        <v>24207.7</v>
      </c>
      <c r="G80" s="166">
        <f t="shared" si="31"/>
        <v>2.5166545378937522</v>
      </c>
      <c r="I80" s="172" t="s">
        <v>61</v>
      </c>
      <c r="J80" s="180">
        <v>9714</v>
      </c>
      <c r="K80" s="80">
        <v>13291.6</v>
      </c>
      <c r="L80" s="177">
        <f t="shared" si="32"/>
        <v>1.3682931850936793</v>
      </c>
      <c r="M80" s="80">
        <v>26002.400000000001</v>
      </c>
      <c r="N80" s="166">
        <f t="shared" si="35"/>
        <v>2.676796376364011</v>
      </c>
      <c r="P80" s="172" t="s">
        <v>61</v>
      </c>
      <c r="Q80" s="180">
        <v>9561.3333333333339</v>
      </c>
      <c r="R80" s="80">
        <v>13792.5</v>
      </c>
      <c r="S80" s="177">
        <f t="shared" si="33"/>
        <v>1.4425289359921907</v>
      </c>
      <c r="T80" s="80">
        <v>27090</v>
      </c>
      <c r="U80" s="167">
        <f t="shared" si="34"/>
        <v>2.8332868498117416</v>
      </c>
    </row>
    <row r="81" spans="2:21">
      <c r="B81" s="172" t="s">
        <v>62</v>
      </c>
      <c r="C81" s="164">
        <v>9396</v>
      </c>
      <c r="D81" s="80">
        <v>12809.9</v>
      </c>
      <c r="E81" s="177">
        <f t="shared" si="30"/>
        <v>1.3633354618986802</v>
      </c>
      <c r="F81" s="80">
        <v>16624</v>
      </c>
      <c r="G81" s="169">
        <f t="shared" si="31"/>
        <v>1.7692635163899533</v>
      </c>
      <c r="I81" s="172" t="s">
        <v>62</v>
      </c>
      <c r="J81" s="164">
        <v>9443</v>
      </c>
      <c r="K81" s="80">
        <v>13792.1</v>
      </c>
      <c r="L81" s="177">
        <f t="shared" si="32"/>
        <v>1.4605633802816902</v>
      </c>
      <c r="M81" s="80">
        <v>17337.2</v>
      </c>
      <c r="N81" s="169">
        <f t="shared" si="35"/>
        <v>1.83598432701472</v>
      </c>
      <c r="P81" s="172" t="s">
        <v>62</v>
      </c>
      <c r="Q81" s="164">
        <v>9423</v>
      </c>
      <c r="R81" s="80">
        <v>14683.9</v>
      </c>
      <c r="S81" s="176">
        <f t="shared" si="33"/>
        <v>1.5583041494216279</v>
      </c>
      <c r="T81" s="80">
        <v>17528.099999999999</v>
      </c>
      <c r="U81" s="169">
        <f t="shared" si="34"/>
        <v>1.8601400827761858</v>
      </c>
    </row>
    <row r="82" spans="2:21">
      <c r="B82" s="172" t="s">
        <v>63</v>
      </c>
      <c r="C82" s="164">
        <v>10485</v>
      </c>
      <c r="D82" s="80">
        <v>11293.6</v>
      </c>
      <c r="E82" s="512">
        <f t="shared" si="30"/>
        <v>1.0771196948020982</v>
      </c>
      <c r="F82" s="80">
        <v>16931.8</v>
      </c>
      <c r="G82" s="169">
        <f t="shared" si="31"/>
        <v>1.6148593228421555</v>
      </c>
      <c r="I82" s="172" t="s">
        <v>63</v>
      </c>
      <c r="J82" s="164">
        <v>10660</v>
      </c>
      <c r="K82" s="80">
        <v>12217.5</v>
      </c>
      <c r="L82" s="177">
        <f t="shared" si="32"/>
        <v>1.1461069418386491</v>
      </c>
      <c r="M82" s="80">
        <v>18373.599999999999</v>
      </c>
      <c r="N82" s="169">
        <f t="shared" si="35"/>
        <v>1.7236022514071294</v>
      </c>
      <c r="P82" s="172" t="s">
        <v>63</v>
      </c>
      <c r="Q82" s="164">
        <v>10716.666666666666</v>
      </c>
      <c r="R82" s="80">
        <v>12719.4</v>
      </c>
      <c r="S82" s="177">
        <f t="shared" si="33"/>
        <v>1.1868802488335926</v>
      </c>
      <c r="T82" s="80">
        <v>18330.599999999999</v>
      </c>
      <c r="U82" s="169">
        <f t="shared" si="34"/>
        <v>1.7104758942457232</v>
      </c>
    </row>
    <row r="83" spans="2:21">
      <c r="B83" s="172" t="s">
        <v>64</v>
      </c>
      <c r="C83" s="164">
        <v>11291</v>
      </c>
      <c r="D83" s="80">
        <v>16207.3</v>
      </c>
      <c r="E83" s="177">
        <f t="shared" si="30"/>
        <v>1.4354175892303604</v>
      </c>
      <c r="F83" s="80">
        <v>18822.099999999999</v>
      </c>
      <c r="G83" s="169">
        <f t="shared" si="31"/>
        <v>1.6670002656983436</v>
      </c>
      <c r="I83" s="172" t="s">
        <v>64</v>
      </c>
      <c r="J83" s="164">
        <v>11509</v>
      </c>
      <c r="K83" s="80">
        <v>15083.7</v>
      </c>
      <c r="L83" s="177">
        <f t="shared" si="32"/>
        <v>1.3106003996872013</v>
      </c>
      <c r="M83" s="80">
        <v>19139.7</v>
      </c>
      <c r="N83" s="169">
        <f t="shared" si="35"/>
        <v>1.6630202450256322</v>
      </c>
      <c r="P83" s="172" t="s">
        <v>64</v>
      </c>
      <c r="Q83" s="164">
        <v>11508</v>
      </c>
      <c r="R83" s="80">
        <v>18086.8</v>
      </c>
      <c r="S83" s="176">
        <f t="shared" si="33"/>
        <v>1.5716718804310044</v>
      </c>
      <c r="T83" s="80">
        <v>20937.5</v>
      </c>
      <c r="U83" s="169">
        <f t="shared" si="34"/>
        <v>1.8193865137295795</v>
      </c>
    </row>
    <row r="84" spans="2:21">
      <c r="B84" s="172" t="s">
        <v>65</v>
      </c>
      <c r="C84" s="164">
        <v>10534</v>
      </c>
      <c r="D84" s="80">
        <v>27432.7</v>
      </c>
      <c r="E84" s="174">
        <f t="shared" si="30"/>
        <v>2.6042054300360737</v>
      </c>
      <c r="F84" s="80">
        <v>25502</v>
      </c>
      <c r="G84" s="167">
        <f t="shared" si="31"/>
        <v>2.4209227264097208</v>
      </c>
      <c r="I84" s="172" t="s">
        <v>65</v>
      </c>
      <c r="J84" s="164">
        <v>10629</v>
      </c>
      <c r="K84" s="80">
        <v>27928.2</v>
      </c>
      <c r="L84" s="541">
        <f t="shared" si="32"/>
        <v>2.6275472763195031</v>
      </c>
      <c r="M84" s="80">
        <v>26287.4</v>
      </c>
      <c r="N84" s="166">
        <f t="shared" si="35"/>
        <v>2.473177156835074</v>
      </c>
      <c r="P84" s="172" t="s">
        <v>65</v>
      </c>
      <c r="Q84" s="164">
        <v>10591.666666666666</v>
      </c>
      <c r="R84" s="80">
        <v>28748.6</v>
      </c>
      <c r="S84" s="541">
        <f t="shared" si="33"/>
        <v>2.7142659323367426</v>
      </c>
      <c r="T84" s="80">
        <v>26164.2</v>
      </c>
      <c r="U84" s="167">
        <f t="shared" si="34"/>
        <v>2.4702627852084973</v>
      </c>
    </row>
    <row r="85" spans="2:21">
      <c r="B85" s="172" t="s">
        <v>66</v>
      </c>
      <c r="C85" s="180">
        <v>9250</v>
      </c>
      <c r="D85" s="80">
        <v>16053.6</v>
      </c>
      <c r="E85" s="176">
        <f t="shared" si="30"/>
        <v>1.7355243243243244</v>
      </c>
      <c r="F85" s="80">
        <v>19269.900000000001</v>
      </c>
      <c r="G85" s="167">
        <f t="shared" si="31"/>
        <v>2.0832324324324327</v>
      </c>
      <c r="I85" s="172" t="s">
        <v>66</v>
      </c>
      <c r="J85" s="180">
        <v>9447</v>
      </c>
      <c r="K85" s="80">
        <v>16786.400000000001</v>
      </c>
      <c r="L85" s="176">
        <f t="shared" si="32"/>
        <v>1.7769027204403516</v>
      </c>
      <c r="M85" s="80">
        <v>19957.099999999999</v>
      </c>
      <c r="N85" s="166">
        <f t="shared" si="35"/>
        <v>2.1125330792844288</v>
      </c>
      <c r="P85" s="172" t="s">
        <v>66</v>
      </c>
      <c r="Q85" s="180">
        <v>9434.6666666666661</v>
      </c>
      <c r="R85" s="80">
        <v>17297.5</v>
      </c>
      <c r="S85" s="176">
        <f t="shared" si="33"/>
        <v>1.8333981062747315</v>
      </c>
      <c r="T85" s="80">
        <v>20402</v>
      </c>
      <c r="U85" s="167">
        <f t="shared" si="34"/>
        <v>2.1624505370265688</v>
      </c>
    </row>
    <row r="86" spans="2:21">
      <c r="B86" s="172" t="s">
        <v>67</v>
      </c>
      <c r="C86" s="164">
        <v>11299</v>
      </c>
      <c r="D86" s="80">
        <v>14137.6</v>
      </c>
      <c r="E86" s="177">
        <f t="shared" si="30"/>
        <v>1.2512257721922295</v>
      </c>
      <c r="F86" s="80">
        <v>24841.200000000001</v>
      </c>
      <c r="G86" s="167">
        <f t="shared" si="31"/>
        <v>2.1985308434374726</v>
      </c>
      <c r="I86" s="172" t="s">
        <v>67</v>
      </c>
      <c r="J86" s="164">
        <v>11336</v>
      </c>
      <c r="K86" s="80">
        <v>14845.1</v>
      </c>
      <c r="L86" s="177">
        <f t="shared" si="32"/>
        <v>1.3095536344389556</v>
      </c>
      <c r="M86" s="80">
        <v>25309.7</v>
      </c>
      <c r="N86" s="166">
        <f t="shared" si="35"/>
        <v>2.2326834862385323</v>
      </c>
      <c r="P86" s="172" t="s">
        <v>67</v>
      </c>
      <c r="Q86" s="164">
        <v>11206.333333333334</v>
      </c>
      <c r="R86" s="80">
        <v>15488.8</v>
      </c>
      <c r="S86" s="177">
        <f t="shared" si="33"/>
        <v>1.3821470002082155</v>
      </c>
      <c r="T86" s="80">
        <v>25481.8</v>
      </c>
      <c r="U86" s="167">
        <f t="shared" si="34"/>
        <v>2.2738748921740681</v>
      </c>
    </row>
    <row r="87" spans="2:21">
      <c r="B87" s="172" t="s">
        <v>68</v>
      </c>
      <c r="C87" s="164">
        <v>8965</v>
      </c>
      <c r="D87" s="80">
        <v>15527.5</v>
      </c>
      <c r="E87" s="176">
        <f t="shared" si="30"/>
        <v>1.7320133853876185</v>
      </c>
      <c r="F87" s="80">
        <v>21747.3</v>
      </c>
      <c r="G87" s="167">
        <f t="shared" si="31"/>
        <v>2.4258003346346904</v>
      </c>
      <c r="I87" s="172" t="s">
        <v>68</v>
      </c>
      <c r="J87" s="164">
        <v>9142</v>
      </c>
      <c r="K87" s="80">
        <v>16687.7</v>
      </c>
      <c r="L87" s="176">
        <f t="shared" si="32"/>
        <v>1.8253883176547803</v>
      </c>
      <c r="M87" s="80">
        <v>22322.6</v>
      </c>
      <c r="N87" s="166">
        <f t="shared" si="35"/>
        <v>2.4417632903084661</v>
      </c>
      <c r="P87" s="172" t="s">
        <v>68</v>
      </c>
      <c r="Q87" s="164">
        <v>9152</v>
      </c>
      <c r="R87" s="80">
        <v>17408.099999999999</v>
      </c>
      <c r="S87" s="176">
        <f t="shared" si="33"/>
        <v>1.9021088286713286</v>
      </c>
      <c r="T87" s="80">
        <v>22696.6</v>
      </c>
      <c r="U87" s="167">
        <f t="shared" si="34"/>
        <v>2.479960664335664</v>
      </c>
    </row>
    <row r="88" spans="2:21" ht="12.75" customHeight="1">
      <c r="B88" s="172" t="s">
        <v>69</v>
      </c>
      <c r="C88" s="164">
        <v>10819</v>
      </c>
      <c r="D88" s="80">
        <v>18554.8</v>
      </c>
      <c r="E88" s="176">
        <f t="shared" si="30"/>
        <v>1.7150198724466217</v>
      </c>
      <c r="F88" s="80">
        <v>20068.5</v>
      </c>
      <c r="G88" s="169">
        <f t="shared" si="31"/>
        <v>1.8549311396617063</v>
      </c>
      <c r="I88" s="172" t="s">
        <v>69</v>
      </c>
      <c r="J88" s="164">
        <v>11174</v>
      </c>
      <c r="K88" s="80">
        <v>18826</v>
      </c>
      <c r="L88" s="176">
        <f t="shared" si="32"/>
        <v>1.6848040093073207</v>
      </c>
      <c r="M88" s="80">
        <v>21457.8</v>
      </c>
      <c r="N88" s="169">
        <f t="shared" si="35"/>
        <v>1.920332915697154</v>
      </c>
      <c r="P88" s="172" t="s">
        <v>69</v>
      </c>
      <c r="Q88" s="164">
        <v>11227.666666666666</v>
      </c>
      <c r="R88" s="80">
        <v>19387.2</v>
      </c>
      <c r="S88" s="176">
        <f t="shared" si="33"/>
        <v>1.7267345545230532</v>
      </c>
      <c r="T88" s="80">
        <v>21455.8</v>
      </c>
      <c r="U88" s="169">
        <f t="shared" si="34"/>
        <v>1.9109758631950835</v>
      </c>
    </row>
    <row r="89" spans="2:21" ht="12.75" customHeight="1">
      <c r="B89" s="171" t="s">
        <v>70</v>
      </c>
      <c r="C89" s="505"/>
      <c r="D89" s="77"/>
      <c r="E89" s="508"/>
      <c r="F89" s="77"/>
      <c r="G89" s="507"/>
      <c r="I89" s="171" t="s">
        <v>70</v>
      </c>
      <c r="J89" s="505"/>
      <c r="K89" s="77"/>
      <c r="L89" s="508"/>
      <c r="M89" s="77"/>
      <c r="N89" s="507"/>
      <c r="P89" s="171" t="s">
        <v>70</v>
      </c>
      <c r="Q89" s="505"/>
      <c r="R89" s="77"/>
      <c r="S89" s="508"/>
      <c r="T89" s="77"/>
      <c r="U89" s="507"/>
    </row>
    <row r="90" spans="2:21" s="191" customFormat="1">
      <c r="B90" s="187" t="s">
        <v>71</v>
      </c>
      <c r="C90" s="513">
        <v>15390</v>
      </c>
      <c r="D90" s="80">
        <v>17805.7</v>
      </c>
      <c r="E90" s="177">
        <f t="shared" ref="E90:E101" si="36">D90/C90</f>
        <v>1.1569655620532815</v>
      </c>
      <c r="F90" s="80">
        <v>22124.5</v>
      </c>
      <c r="G90" s="169">
        <f t="shared" ref="G90:G101" si="37">F90/C90</f>
        <v>1.4375893437296947</v>
      </c>
      <c r="I90" s="187" t="s">
        <v>71</v>
      </c>
      <c r="J90" s="513">
        <v>15738</v>
      </c>
      <c r="K90" s="80">
        <v>18511.599999999999</v>
      </c>
      <c r="L90" s="177">
        <f t="shared" ref="L90:L98" si="38">K90/J90</f>
        <v>1.1762358622442495</v>
      </c>
      <c r="M90" s="80">
        <v>22735.9</v>
      </c>
      <c r="N90" s="169">
        <f t="shared" ref="N90:N98" si="39">M90/J90</f>
        <v>1.4446498919811921</v>
      </c>
      <c r="P90" s="187" t="s">
        <v>71</v>
      </c>
      <c r="Q90" s="513">
        <v>15929</v>
      </c>
      <c r="R90" s="80">
        <v>19055.7</v>
      </c>
      <c r="S90" s="177">
        <f t="shared" ref="S90:S98" si="40">R90/Q90</f>
        <v>1.1962897859250423</v>
      </c>
      <c r="T90" s="80">
        <v>23248.3</v>
      </c>
      <c r="U90" s="169">
        <f t="shared" ref="U90:U98" si="41">T90/Q90</f>
        <v>1.4594952602172138</v>
      </c>
    </row>
    <row r="91" spans="2:21">
      <c r="B91" s="187" t="s">
        <v>72</v>
      </c>
      <c r="C91" s="164">
        <v>17939</v>
      </c>
      <c r="D91" s="80">
        <v>34964.5</v>
      </c>
      <c r="E91" s="175">
        <f t="shared" si="36"/>
        <v>1.9490774290651653</v>
      </c>
      <c r="F91" s="80">
        <v>58260.9</v>
      </c>
      <c r="G91" s="168">
        <f t="shared" si="37"/>
        <v>3.2477228385082779</v>
      </c>
      <c r="I91" s="187" t="s">
        <v>72</v>
      </c>
      <c r="J91" s="164">
        <v>18375</v>
      </c>
      <c r="K91" s="80">
        <v>36360.699999999997</v>
      </c>
      <c r="L91" s="175">
        <f t="shared" si="38"/>
        <v>1.9788136054421768</v>
      </c>
      <c r="M91" s="80">
        <v>70028.600000000006</v>
      </c>
      <c r="N91" s="539">
        <f t="shared" si="39"/>
        <v>3.8110802721088439</v>
      </c>
      <c r="P91" s="187" t="s">
        <v>72</v>
      </c>
      <c r="Q91" s="164">
        <v>18551.666666666668</v>
      </c>
      <c r="R91" s="80">
        <v>36915.199999999997</v>
      </c>
      <c r="S91" s="176">
        <f t="shared" si="40"/>
        <v>1.9898589524750694</v>
      </c>
      <c r="T91" s="80">
        <v>69065.5</v>
      </c>
      <c r="U91" s="539">
        <f t="shared" si="41"/>
        <v>3.7228730572275626</v>
      </c>
    </row>
    <row r="92" spans="2:21">
      <c r="B92" s="172" t="s">
        <v>73</v>
      </c>
      <c r="C92" s="164">
        <v>12896</v>
      </c>
      <c r="D92" s="80">
        <v>22689.1</v>
      </c>
      <c r="E92" s="176">
        <f t="shared" si="36"/>
        <v>1.7593905086848634</v>
      </c>
      <c r="F92" s="80">
        <v>24617</v>
      </c>
      <c r="G92" s="169">
        <f t="shared" si="37"/>
        <v>1.908886476426799</v>
      </c>
      <c r="I92" s="172" t="s">
        <v>73</v>
      </c>
      <c r="J92" s="164">
        <v>13106</v>
      </c>
      <c r="K92" s="80">
        <v>23527.7</v>
      </c>
      <c r="L92" s="176">
        <f t="shared" si="38"/>
        <v>1.7951854112620174</v>
      </c>
      <c r="M92" s="80">
        <v>24139</v>
      </c>
      <c r="N92" s="169">
        <f t="shared" si="39"/>
        <v>1.8418281703036776</v>
      </c>
      <c r="P92" s="172" t="s">
        <v>73</v>
      </c>
      <c r="Q92" s="164">
        <v>13133.666666666666</v>
      </c>
      <c r="R92" s="80">
        <v>23676.3</v>
      </c>
      <c r="S92" s="176">
        <f t="shared" si="40"/>
        <v>1.8027182051216974</v>
      </c>
      <c r="T92" s="80">
        <v>24411.599999999999</v>
      </c>
      <c r="U92" s="169">
        <f t="shared" si="41"/>
        <v>1.8587040938047257</v>
      </c>
    </row>
    <row r="93" spans="2:21">
      <c r="B93" s="172" t="s">
        <v>74</v>
      </c>
      <c r="C93" s="180">
        <v>14068</v>
      </c>
      <c r="D93" s="80">
        <v>29007</v>
      </c>
      <c r="E93" s="174">
        <f t="shared" si="36"/>
        <v>2.0619135626954792</v>
      </c>
      <c r="F93" s="80">
        <v>23960.2</v>
      </c>
      <c r="G93" s="169">
        <f t="shared" si="37"/>
        <v>1.703170315609895</v>
      </c>
      <c r="I93" s="172" t="s">
        <v>74</v>
      </c>
      <c r="J93" s="180">
        <v>14233</v>
      </c>
      <c r="K93" s="80">
        <v>29946.9</v>
      </c>
      <c r="L93" s="541">
        <f t="shared" si="38"/>
        <v>2.1040469331834468</v>
      </c>
      <c r="M93" s="80">
        <v>25103.7</v>
      </c>
      <c r="N93" s="169">
        <f t="shared" si="39"/>
        <v>1.7637673013419519</v>
      </c>
      <c r="P93" s="172" t="s">
        <v>74</v>
      </c>
      <c r="Q93" s="180">
        <v>14265.666666666666</v>
      </c>
      <c r="R93" s="80">
        <v>30809.3</v>
      </c>
      <c r="S93" s="541">
        <f t="shared" si="40"/>
        <v>2.1596817533939294</v>
      </c>
      <c r="T93" s="80">
        <v>25938.1</v>
      </c>
      <c r="U93" s="169">
        <f t="shared" si="41"/>
        <v>1.8182185667219666</v>
      </c>
    </row>
    <row r="94" spans="2:21">
      <c r="B94" s="172" t="s">
        <v>75</v>
      </c>
      <c r="C94" s="164">
        <v>10340</v>
      </c>
      <c r="D94" s="80">
        <v>22339.599999999999</v>
      </c>
      <c r="E94" s="174">
        <f t="shared" si="36"/>
        <v>2.1605029013539649</v>
      </c>
      <c r="F94" s="80">
        <v>22656.7</v>
      </c>
      <c r="G94" s="167">
        <f t="shared" si="37"/>
        <v>2.1911702127659574</v>
      </c>
      <c r="I94" s="172" t="s">
        <v>75</v>
      </c>
      <c r="J94" s="164">
        <v>10625</v>
      </c>
      <c r="K94" s="80">
        <v>22214.2</v>
      </c>
      <c r="L94" s="541">
        <f t="shared" si="38"/>
        <v>2.0907482352941176</v>
      </c>
      <c r="M94" s="80">
        <v>23753.3</v>
      </c>
      <c r="N94" s="166">
        <f t="shared" si="39"/>
        <v>2.2356047058823529</v>
      </c>
      <c r="P94" s="172" t="s">
        <v>75</v>
      </c>
      <c r="Q94" s="829">
        <v>10624.5</v>
      </c>
      <c r="R94" s="80">
        <v>22246.5</v>
      </c>
      <c r="S94" s="541">
        <f t="shared" si="40"/>
        <v>2.0938867711421714</v>
      </c>
      <c r="T94" s="80">
        <v>24587.3</v>
      </c>
      <c r="U94" s="167">
        <f t="shared" si="41"/>
        <v>2.3142077274224668</v>
      </c>
    </row>
    <row r="95" spans="2:21">
      <c r="B95" s="172" t="s">
        <v>76</v>
      </c>
      <c r="C95" s="164">
        <v>17738</v>
      </c>
      <c r="D95" s="80">
        <v>29514.400000000001</v>
      </c>
      <c r="E95" s="175">
        <f t="shared" si="36"/>
        <v>1.6639079941368813</v>
      </c>
      <c r="F95" s="80">
        <v>58972</v>
      </c>
      <c r="G95" s="168">
        <f t="shared" si="37"/>
        <v>3.3246138234299245</v>
      </c>
      <c r="I95" s="172" t="s">
        <v>76</v>
      </c>
      <c r="J95" s="164">
        <v>18093</v>
      </c>
      <c r="K95" s="80">
        <v>32653.5</v>
      </c>
      <c r="L95" s="175">
        <f t="shared" si="38"/>
        <v>1.8047587464765378</v>
      </c>
      <c r="M95" s="80">
        <v>59812.2</v>
      </c>
      <c r="N95" s="539">
        <f t="shared" si="39"/>
        <v>3.3058199303598075</v>
      </c>
      <c r="P95" s="172" t="s">
        <v>76</v>
      </c>
      <c r="Q95" s="164">
        <v>18129.333333333332</v>
      </c>
      <c r="R95" s="80">
        <v>36367</v>
      </c>
      <c r="S95" s="541">
        <f t="shared" si="40"/>
        <v>2.0059755828491581</v>
      </c>
      <c r="T95" s="80">
        <v>65687.199999999997</v>
      </c>
      <c r="U95" s="539">
        <f t="shared" si="41"/>
        <v>3.623255129808046</v>
      </c>
    </row>
    <row r="96" spans="2:21">
      <c r="B96" s="172" t="s">
        <v>77</v>
      </c>
      <c r="C96" s="164">
        <v>14343</v>
      </c>
      <c r="D96" s="80">
        <v>33460.300000000003</v>
      </c>
      <c r="E96" s="174">
        <f t="shared" si="36"/>
        <v>2.3328662065118877</v>
      </c>
      <c r="F96" s="80">
        <v>38719.9</v>
      </c>
      <c r="G96" s="167">
        <f t="shared" si="37"/>
        <v>2.6995677333891099</v>
      </c>
      <c r="I96" s="172" t="s">
        <v>77</v>
      </c>
      <c r="J96" s="164">
        <v>14422</v>
      </c>
      <c r="K96" s="80">
        <v>34906.9</v>
      </c>
      <c r="L96" s="174">
        <f t="shared" si="38"/>
        <v>2.4203924559700458</v>
      </c>
      <c r="M96" s="80">
        <v>41379.4</v>
      </c>
      <c r="N96" s="167">
        <f t="shared" si="39"/>
        <v>2.8691859658854528</v>
      </c>
      <c r="P96" s="172" t="s">
        <v>77</v>
      </c>
      <c r="Q96" s="164">
        <v>14427</v>
      </c>
      <c r="R96" s="80">
        <v>36460.699999999997</v>
      </c>
      <c r="S96" s="541">
        <f t="shared" si="40"/>
        <v>2.5272544534553267</v>
      </c>
      <c r="T96" s="80">
        <v>39207.4</v>
      </c>
      <c r="U96" s="167">
        <f t="shared" si="41"/>
        <v>2.7176405351077841</v>
      </c>
    </row>
    <row r="97" spans="2:21">
      <c r="B97" s="172" t="s">
        <v>78</v>
      </c>
      <c r="C97" s="164">
        <v>13130</v>
      </c>
      <c r="D97" s="80">
        <v>15646.5</v>
      </c>
      <c r="E97" s="177">
        <f t="shared" si="36"/>
        <v>1.1916603198781417</v>
      </c>
      <c r="F97" s="80">
        <v>11050.7</v>
      </c>
      <c r="G97" s="192">
        <f t="shared" si="37"/>
        <v>0.84163747143945167</v>
      </c>
      <c r="I97" s="172" t="s">
        <v>78</v>
      </c>
      <c r="J97" s="164">
        <v>13264</v>
      </c>
      <c r="K97" s="80">
        <v>15647.2</v>
      </c>
      <c r="L97" s="512">
        <f t="shared" si="38"/>
        <v>1.1796743063932449</v>
      </c>
      <c r="M97" s="80">
        <v>11159.5</v>
      </c>
      <c r="N97" s="192">
        <f t="shared" si="39"/>
        <v>0.84133745476477684</v>
      </c>
      <c r="P97" s="172" t="s">
        <v>78</v>
      </c>
      <c r="Q97" s="164">
        <v>13107.666666666666</v>
      </c>
      <c r="R97" s="80">
        <v>15731.4</v>
      </c>
      <c r="S97" s="177">
        <f t="shared" si="40"/>
        <v>1.2001678407039138</v>
      </c>
      <c r="T97" s="80">
        <v>11172.7</v>
      </c>
      <c r="U97" s="192">
        <f t="shared" si="41"/>
        <v>0.85237901482592893</v>
      </c>
    </row>
    <row r="98" spans="2:21" s="193" customFormat="1">
      <c r="B98" s="172" t="s">
        <v>79</v>
      </c>
      <c r="C98" s="164">
        <v>16425</v>
      </c>
      <c r="D98" s="80">
        <v>26513.200000000001</v>
      </c>
      <c r="E98" s="176">
        <f t="shared" si="36"/>
        <v>1.6141978691019787</v>
      </c>
      <c r="F98" s="80">
        <v>51986</v>
      </c>
      <c r="G98" s="165">
        <f t="shared" si="37"/>
        <v>3.1650532724505327</v>
      </c>
      <c r="I98" s="172" t="s">
        <v>79</v>
      </c>
      <c r="J98" s="164">
        <v>16795</v>
      </c>
      <c r="K98" s="80">
        <v>27207.5</v>
      </c>
      <c r="L98" s="176">
        <f t="shared" si="38"/>
        <v>1.6199761833879132</v>
      </c>
      <c r="M98" s="80">
        <v>49932.5</v>
      </c>
      <c r="N98" s="166">
        <f t="shared" si="39"/>
        <v>2.9730574575766595</v>
      </c>
      <c r="P98" s="172" t="s">
        <v>79</v>
      </c>
      <c r="Q98" s="164">
        <v>16952</v>
      </c>
      <c r="R98" s="80">
        <v>27677.3</v>
      </c>
      <c r="S98" s="176">
        <f t="shared" si="40"/>
        <v>1.6326864086833413</v>
      </c>
      <c r="T98" s="80">
        <v>47500.7</v>
      </c>
      <c r="U98" s="167">
        <f t="shared" si="41"/>
        <v>2.8020705521472391</v>
      </c>
    </row>
    <row r="99" spans="2:21">
      <c r="B99" s="149" t="s">
        <v>267</v>
      </c>
      <c r="C99" s="194"/>
      <c r="D99" s="77"/>
      <c r="E99" s="194"/>
      <c r="F99" s="77"/>
      <c r="G99" s="194"/>
      <c r="I99" s="149" t="s">
        <v>267</v>
      </c>
      <c r="J99" s="194"/>
      <c r="K99" s="77"/>
      <c r="L99" s="194"/>
      <c r="M99" s="77"/>
      <c r="N99" s="194"/>
      <c r="P99" s="149" t="s">
        <v>267</v>
      </c>
      <c r="Q99" s="831"/>
      <c r="R99" s="77"/>
      <c r="S99" s="194"/>
      <c r="T99" s="77"/>
      <c r="U99" s="194"/>
    </row>
    <row r="100" spans="2:21">
      <c r="B100" s="87" t="s">
        <v>178</v>
      </c>
      <c r="C100" s="164">
        <v>8901</v>
      </c>
      <c r="D100" s="80">
        <v>12018.2</v>
      </c>
      <c r="E100" s="177">
        <f t="shared" si="36"/>
        <v>1.3502078418155263</v>
      </c>
      <c r="F100" s="80">
        <v>15601.7</v>
      </c>
      <c r="G100" s="195">
        <f t="shared" si="37"/>
        <v>1.7528030558364229</v>
      </c>
      <c r="I100" s="87" t="s">
        <v>178</v>
      </c>
      <c r="J100" s="164">
        <v>9193</v>
      </c>
      <c r="K100" s="80">
        <v>12905</v>
      </c>
      <c r="L100" s="177">
        <f>K100/J100</f>
        <v>1.4037854889589905</v>
      </c>
      <c r="M100" s="80">
        <v>17103</v>
      </c>
      <c r="N100" s="169">
        <f>M100/J100</f>
        <v>1.8604372892418144</v>
      </c>
      <c r="P100" s="87" t="s">
        <v>178</v>
      </c>
      <c r="Q100" s="164">
        <v>9375</v>
      </c>
      <c r="R100" s="80">
        <v>14031.1</v>
      </c>
      <c r="S100" s="176">
        <f>R100/Q100</f>
        <v>1.4966506666666668</v>
      </c>
      <c r="T100" s="80">
        <v>17369.599999999999</v>
      </c>
      <c r="U100" s="169">
        <f>T100/Q100</f>
        <v>1.8527573333333331</v>
      </c>
    </row>
    <row r="101" spans="2:21">
      <c r="B101" s="87" t="s">
        <v>179</v>
      </c>
      <c r="C101" s="164">
        <v>8930</v>
      </c>
      <c r="D101" s="80">
        <v>13414.7</v>
      </c>
      <c r="E101" s="190">
        <f t="shared" si="36"/>
        <v>1.502206047032475</v>
      </c>
      <c r="F101" s="80">
        <v>19736.2</v>
      </c>
      <c r="G101" s="167">
        <f t="shared" si="37"/>
        <v>2.2101007838745801</v>
      </c>
      <c r="I101" s="87" t="s">
        <v>179</v>
      </c>
      <c r="J101" s="164">
        <v>9328</v>
      </c>
      <c r="K101" s="80">
        <v>15511.5</v>
      </c>
      <c r="L101" s="176">
        <f>K101/J101</f>
        <v>1.6628966552315609</v>
      </c>
      <c r="M101" s="80">
        <v>20243.900000000001</v>
      </c>
      <c r="N101" s="167">
        <f>M101/J101</f>
        <v>2.1702294168096055</v>
      </c>
      <c r="P101" s="87" t="s">
        <v>179</v>
      </c>
      <c r="Q101" s="829">
        <v>9129</v>
      </c>
      <c r="R101" s="80">
        <v>17870.2</v>
      </c>
      <c r="S101" s="176">
        <f>R101/Q101</f>
        <v>1.9575199912367183</v>
      </c>
      <c r="T101" s="80">
        <v>21008.400000000001</v>
      </c>
      <c r="U101" s="167">
        <f>T101/Q101</f>
        <v>2.3012816299704242</v>
      </c>
    </row>
    <row r="102" spans="2:21">
      <c r="B102" s="514"/>
      <c r="C102" s="514"/>
      <c r="I102" s="543" t="s">
        <v>380</v>
      </c>
      <c r="J102" s="514"/>
      <c r="P102" s="832" t="s">
        <v>404</v>
      </c>
      <c r="Q102" s="832"/>
      <c r="R102" s="833"/>
      <c r="S102" s="834"/>
      <c r="T102" s="833"/>
      <c r="U102" s="835"/>
    </row>
    <row r="103" spans="2:21" s="193" customFormat="1">
      <c r="B103" s="196" t="s">
        <v>275</v>
      </c>
      <c r="D103" s="197"/>
      <c r="F103"/>
      <c r="G103"/>
      <c r="I103" s="196" t="s">
        <v>275</v>
      </c>
      <c r="K103" s="197"/>
      <c r="M103"/>
      <c r="N103"/>
      <c r="P103" s="196" t="s">
        <v>275</v>
      </c>
      <c r="R103" s="154"/>
      <c r="S103" s="154"/>
      <c r="T103" s="154"/>
      <c r="U103" s="154"/>
    </row>
    <row r="104" spans="2:21">
      <c r="B104" s="198" t="s">
        <v>276</v>
      </c>
      <c r="D104" s="199" t="s">
        <v>277</v>
      </c>
      <c r="F104"/>
      <c r="G104"/>
      <c r="I104" s="198" t="s">
        <v>276</v>
      </c>
      <c r="K104" s="199" t="s">
        <v>277</v>
      </c>
      <c r="M104"/>
      <c r="N104"/>
      <c r="P104" s="198" t="s">
        <v>276</v>
      </c>
      <c r="R104" s="197"/>
      <c r="S104" s="193"/>
      <c r="T104"/>
      <c r="U104"/>
    </row>
    <row r="105" spans="2:21">
      <c r="B105" s="200" t="s">
        <v>278</v>
      </c>
      <c r="D105" s="201" t="s">
        <v>279</v>
      </c>
      <c r="F105"/>
      <c r="G105"/>
      <c r="I105" s="200" t="s">
        <v>278</v>
      </c>
      <c r="K105" s="201" t="s">
        <v>279</v>
      </c>
      <c r="M105"/>
      <c r="N105"/>
      <c r="P105" s="200" t="s">
        <v>278</v>
      </c>
      <c r="R105" s="199" t="s">
        <v>277</v>
      </c>
      <c r="T105"/>
      <c r="U105"/>
    </row>
    <row r="106" spans="2:21">
      <c r="B106" s="202" t="s">
        <v>342</v>
      </c>
      <c r="C106" s="203"/>
      <c r="D106" s="204" t="s">
        <v>280</v>
      </c>
      <c r="E106" s="203"/>
      <c r="F106" s="515"/>
      <c r="G106"/>
      <c r="I106" s="202" t="s">
        <v>342</v>
      </c>
      <c r="J106" s="203"/>
      <c r="K106" s="204" t="s">
        <v>280</v>
      </c>
      <c r="L106" s="203"/>
      <c r="M106" s="515"/>
      <c r="N106"/>
      <c r="P106" s="202" t="s">
        <v>342</v>
      </c>
      <c r="Q106" s="203"/>
      <c r="R106" s="201" t="s">
        <v>279</v>
      </c>
      <c r="T106"/>
      <c r="U106"/>
    </row>
    <row r="107" spans="2:21">
      <c r="B107" s="205" t="s">
        <v>281</v>
      </c>
      <c r="D107" s="206" t="s">
        <v>282</v>
      </c>
      <c r="E107" s="207"/>
      <c r="F107" s="516"/>
      <c r="G107"/>
      <c r="I107" s="205" t="s">
        <v>281</v>
      </c>
      <c r="K107" s="206" t="s">
        <v>282</v>
      </c>
      <c r="L107" s="207"/>
      <c r="M107" s="516"/>
      <c r="N107"/>
      <c r="P107" s="205" t="s">
        <v>281</v>
      </c>
      <c r="R107" s="204" t="s">
        <v>280</v>
      </c>
      <c r="S107" s="203"/>
      <c r="T107" s="515"/>
      <c r="U107"/>
    </row>
    <row r="108" spans="2:21">
      <c r="B108" s="208" t="s">
        <v>283</v>
      </c>
      <c r="D108" s="209" t="s">
        <v>283</v>
      </c>
      <c r="E108" s="210"/>
      <c r="I108" s="208" t="s">
        <v>283</v>
      </c>
      <c r="K108" s="209" t="s">
        <v>283</v>
      </c>
      <c r="L108" s="210"/>
      <c r="P108" s="208" t="s">
        <v>283</v>
      </c>
      <c r="R108" s="206" t="s">
        <v>282</v>
      </c>
      <c r="S108" s="207"/>
      <c r="T108" s="516"/>
      <c r="U108"/>
    </row>
    <row r="109" spans="2:21">
      <c r="R109" s="209" t="s">
        <v>283</v>
      </c>
      <c r="S109" s="210"/>
    </row>
  </sheetData>
  <mergeCells count="24">
    <mergeCell ref="P3:U3"/>
    <mergeCell ref="P4:U4"/>
    <mergeCell ref="P7:P9"/>
    <mergeCell ref="Q7:Q9"/>
    <mergeCell ref="R7:R9"/>
    <mergeCell ref="S7:S9"/>
    <mergeCell ref="T7:T9"/>
    <mergeCell ref="U7:U9"/>
    <mergeCell ref="B3:G3"/>
    <mergeCell ref="B4:G4"/>
    <mergeCell ref="B7:B9"/>
    <mergeCell ref="C7:C9"/>
    <mergeCell ref="D7:D9"/>
    <mergeCell ref="E7:E9"/>
    <mergeCell ref="F7:F9"/>
    <mergeCell ref="G7:G9"/>
    <mergeCell ref="I3:N3"/>
    <mergeCell ref="I4:N4"/>
    <mergeCell ref="I7:I9"/>
    <mergeCell ref="J7:J9"/>
    <mergeCell ref="K7:K9"/>
    <mergeCell ref="L7:L9"/>
    <mergeCell ref="M7:M9"/>
    <mergeCell ref="N7:N9"/>
  </mergeCells>
  <pageMargins left="0.70866141732283472" right="0.70866141732283472" top="0.74803149606299213" bottom="0.74803149606299213" header="0.31496062992125984" footer="0.31496062992125984"/>
  <pageSetup paperSize="9" scale="26" fitToHeight="2" orientation="portrait" r:id="rId1"/>
  <headerFooter differentFirst="1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93"/>
  <sheetViews>
    <sheetView topLeftCell="BV16" workbookViewId="0">
      <selection activeCell="CF7" sqref="CF7"/>
    </sheetView>
  </sheetViews>
  <sheetFormatPr defaultRowHeight="12.75"/>
  <cols>
    <col min="1" max="1" width="9.140625" style="82"/>
    <col min="2" max="2" width="37.42578125" style="82" customWidth="1"/>
    <col min="3" max="3" width="11.7109375" style="82" customWidth="1"/>
    <col min="4" max="6" width="9.140625" style="82"/>
    <col min="7" max="7" width="37.42578125" style="82" customWidth="1"/>
    <col min="8" max="8" width="11.7109375" style="82" customWidth="1"/>
    <col min="9" max="10" width="9.140625" style="82"/>
    <col min="11" max="11" width="11.7109375" style="82" customWidth="1"/>
    <col min="12" max="12" width="37.42578125" style="82" customWidth="1"/>
    <col min="13" max="13" width="11.7109375" style="82" customWidth="1"/>
    <col min="14" max="14" width="9.140625" style="82"/>
    <col min="15" max="15" width="9.140625" style="211"/>
    <col min="16" max="17" width="9.140625" style="82"/>
    <col min="18" max="18" width="37.42578125" style="82" customWidth="1"/>
    <col min="19" max="19" width="11.7109375" style="82" customWidth="1"/>
    <col min="20" max="20" width="9.140625" style="82"/>
    <col min="21" max="21" width="13.85546875" style="82" customWidth="1"/>
    <col min="22" max="22" width="8.28515625" style="82" customWidth="1"/>
    <col min="23" max="23" width="37.42578125" style="82" customWidth="1"/>
    <col min="24" max="24" width="15.7109375" style="82" customWidth="1"/>
    <col min="25" max="28" width="9.140625" style="82"/>
    <col min="29" max="29" width="37.42578125" style="82" customWidth="1"/>
    <col min="30" max="30" width="11.7109375" style="82" customWidth="1"/>
    <col min="31" max="31" width="9.140625" style="82"/>
    <col min="32" max="32" width="11.28515625" style="82" customWidth="1"/>
    <col min="33" max="33" width="37.42578125" style="82" customWidth="1"/>
    <col min="34" max="34" width="11.28515625" style="82" customWidth="1"/>
    <col min="35" max="36" width="9.140625" style="82"/>
    <col min="37" max="37" width="6.7109375" style="82" customWidth="1"/>
    <col min="38" max="39" width="9.140625" style="82"/>
    <col min="40" max="40" width="37.42578125" style="82" customWidth="1"/>
    <col min="41" max="41" width="11.7109375" style="82" customWidth="1"/>
    <col min="42" max="42" width="10.28515625" style="82" customWidth="1"/>
    <col min="43" max="43" width="9.140625" style="82"/>
    <col min="44" max="44" width="12.140625" style="82" customWidth="1"/>
    <col min="45" max="45" width="40.7109375" style="82" customWidth="1"/>
    <col min="46" max="46" width="13.5703125" style="82" customWidth="1"/>
    <col min="47" max="47" width="10.42578125" style="82" customWidth="1"/>
    <col min="48" max="48" width="9.140625" style="82"/>
    <col min="49" max="49" width="11.7109375" style="82" customWidth="1"/>
    <col min="50" max="50" width="37.42578125" style="82" customWidth="1"/>
    <col min="51" max="51" width="11.7109375" style="82" customWidth="1"/>
    <col min="52" max="53" width="9.140625" style="82"/>
    <col min="54" max="54" width="14.42578125" style="82" customWidth="1"/>
    <col min="55" max="55" width="37.42578125" style="82" customWidth="1"/>
    <col min="56" max="56" width="11.7109375" style="82" customWidth="1"/>
    <col min="57" max="60" width="9.140625" style="82"/>
    <col min="61" max="61" width="37.42578125" style="82" customWidth="1"/>
    <col min="62" max="62" width="15.7109375" style="82" customWidth="1"/>
    <col min="63" max="63" width="11.7109375" style="82" customWidth="1"/>
    <col min="64" max="64" width="11.28515625" style="82" customWidth="1"/>
    <col min="65" max="65" width="9.140625" style="82"/>
    <col min="66" max="66" width="11.7109375" style="82" customWidth="1"/>
    <col min="67" max="67" width="37.42578125" style="82" customWidth="1"/>
    <col min="68" max="68" width="11.7109375" style="82" customWidth="1"/>
    <col min="69" max="72" width="9.140625" style="82"/>
    <col min="73" max="73" width="37.42578125" style="82" customWidth="1"/>
    <col min="74" max="74" width="13.42578125" style="82" customWidth="1"/>
    <col min="75" max="77" width="9.140625" style="82"/>
    <col min="78" max="78" width="11.42578125" style="590" customWidth="1"/>
    <col min="79" max="79" width="37.42578125" style="590" customWidth="1"/>
    <col min="80" max="80" width="11.7109375" style="590" customWidth="1"/>
    <col min="81" max="82" width="9.140625" style="590"/>
    <col min="83" max="16384" width="9.140625" style="82"/>
  </cols>
  <sheetData>
    <row r="1" spans="1:82" ht="12.75" customHeight="1">
      <c r="P1" s="212"/>
      <c r="Q1" s="212"/>
      <c r="R1" s="213" t="s">
        <v>237</v>
      </c>
      <c r="S1" s="214">
        <v>14017.3</v>
      </c>
      <c r="T1" s="215">
        <f>S1/26822*100</f>
        <v>52.260457833122068</v>
      </c>
      <c r="V1" s="214"/>
      <c r="W1" s="213" t="s">
        <v>237</v>
      </c>
      <c r="X1" s="214">
        <v>26822.3</v>
      </c>
      <c r="AA1" s="1011" t="s">
        <v>237</v>
      </c>
      <c r="AB1" s="1011"/>
      <c r="AC1" s="1011"/>
      <c r="AD1" s="214">
        <v>26822.3</v>
      </c>
      <c r="AF1" s="72"/>
      <c r="AG1" s="72"/>
      <c r="AH1" s="72"/>
      <c r="BI1" s="72"/>
      <c r="BJ1" s="72"/>
      <c r="BK1" s="72"/>
      <c r="BL1" s="72"/>
    </row>
    <row r="2" spans="1:82" ht="40.5" customHeight="1">
      <c r="A2" s="1008" t="s">
        <v>284</v>
      </c>
      <c r="B2" s="1008"/>
      <c r="C2" s="1008"/>
      <c r="D2" s="1008"/>
      <c r="F2" s="1008" t="s">
        <v>285</v>
      </c>
      <c r="G2" s="1008"/>
      <c r="H2" s="1008"/>
      <c r="I2" s="1008"/>
      <c r="J2" s="216"/>
      <c r="K2" s="1008" t="s">
        <v>286</v>
      </c>
      <c r="L2" s="1008"/>
      <c r="M2" s="1008"/>
      <c r="N2" s="1008"/>
      <c r="O2" s="217"/>
      <c r="Q2" s="1008" t="s">
        <v>287</v>
      </c>
      <c r="R2" s="1008"/>
      <c r="S2" s="1008"/>
      <c r="T2" s="1008"/>
      <c r="V2" s="1008" t="s">
        <v>288</v>
      </c>
      <c r="W2" s="1008"/>
      <c r="X2" s="1008"/>
      <c r="Y2" s="218"/>
      <c r="AA2" s="1012" t="s">
        <v>289</v>
      </c>
      <c r="AB2" s="1012"/>
      <c r="AC2" s="1012"/>
      <c r="AD2" s="1012"/>
      <c r="AF2" s="1008" t="s">
        <v>290</v>
      </c>
      <c r="AG2" s="1008"/>
      <c r="AH2" s="1008"/>
      <c r="AI2" s="1008"/>
      <c r="AK2" s="1008" t="s">
        <v>291</v>
      </c>
      <c r="AL2" s="1008"/>
      <c r="AM2" s="1008"/>
      <c r="AN2" s="1008"/>
      <c r="AO2" s="1008"/>
      <c r="AP2" s="1008"/>
      <c r="AR2" s="1008" t="s">
        <v>292</v>
      </c>
      <c r="AS2" s="1008"/>
      <c r="AT2" s="1008"/>
      <c r="AU2" s="1008"/>
      <c r="AW2" s="1008" t="s">
        <v>293</v>
      </c>
      <c r="AX2" s="1008"/>
      <c r="AY2" s="1008"/>
      <c r="AZ2" s="1008"/>
      <c r="BB2" s="1008" t="s">
        <v>294</v>
      </c>
      <c r="BC2" s="1008"/>
      <c r="BD2" s="1008"/>
      <c r="BE2" s="1008"/>
      <c r="BH2" s="1008" t="s">
        <v>295</v>
      </c>
      <c r="BI2" s="1008"/>
      <c r="BJ2" s="1008"/>
      <c r="BK2" s="1008"/>
      <c r="BL2" s="1008"/>
      <c r="BN2" s="1008" t="s">
        <v>296</v>
      </c>
      <c r="BO2" s="1008"/>
      <c r="BP2" s="1008"/>
      <c r="BQ2" s="1008"/>
      <c r="BR2" s="1008"/>
      <c r="BT2" s="997" t="s">
        <v>381</v>
      </c>
      <c r="BU2" s="997"/>
      <c r="BV2" s="997"/>
      <c r="BW2" s="997"/>
      <c r="BX2" s="997"/>
      <c r="BZ2" s="1009" t="s">
        <v>405</v>
      </c>
      <c r="CA2" s="1009"/>
      <c r="CB2" s="1009"/>
      <c r="CC2" s="1009"/>
      <c r="CD2" s="1009"/>
    </row>
    <row r="3" spans="1:82" s="68" customFormat="1" ht="14.25" customHeight="1">
      <c r="A3" s="1003" t="s">
        <v>297</v>
      </c>
      <c r="B3" s="1003"/>
      <c r="C3" s="1003"/>
      <c r="D3" s="1003"/>
      <c r="F3" s="1003" t="s">
        <v>297</v>
      </c>
      <c r="G3" s="1003"/>
      <c r="H3" s="1003"/>
      <c r="I3" s="1003"/>
      <c r="J3" s="219"/>
      <c r="K3" s="1003" t="s">
        <v>297</v>
      </c>
      <c r="L3" s="1003"/>
      <c r="M3" s="1003"/>
      <c r="N3" s="1003"/>
      <c r="O3" s="219"/>
      <c r="Q3" s="1003" t="s">
        <v>297</v>
      </c>
      <c r="R3" s="1003"/>
      <c r="S3" s="1003"/>
      <c r="T3" s="1003"/>
      <c r="V3" s="1007" t="s">
        <v>298</v>
      </c>
      <c r="W3" s="1007"/>
      <c r="X3" s="1007"/>
      <c r="Y3" s="72"/>
      <c r="AA3" s="1007" t="s">
        <v>298</v>
      </c>
      <c r="AB3" s="1007"/>
      <c r="AC3" s="1007"/>
      <c r="AD3" s="1007"/>
      <c r="AE3" s="72"/>
      <c r="AF3" s="1003" t="s">
        <v>297</v>
      </c>
      <c r="AG3" s="1003"/>
      <c r="AH3" s="1003"/>
      <c r="AI3" s="1003"/>
      <c r="AL3" s="1003" t="s">
        <v>297</v>
      </c>
      <c r="AM3" s="1003"/>
      <c r="AN3" s="1003"/>
      <c r="AO3" s="1003"/>
      <c r="AP3" s="1003"/>
      <c r="AR3" s="1003" t="s">
        <v>297</v>
      </c>
      <c r="AS3" s="1003"/>
      <c r="AT3" s="1003"/>
      <c r="AU3" s="1003"/>
      <c r="AW3" s="1003" t="s">
        <v>297</v>
      </c>
      <c r="AX3" s="1003"/>
      <c r="AY3" s="1003"/>
      <c r="AZ3" s="1003"/>
      <c r="BB3" s="1003" t="s">
        <v>297</v>
      </c>
      <c r="BC3" s="1003"/>
      <c r="BD3" s="1003"/>
      <c r="BE3" s="1003"/>
      <c r="BH3" s="1003" t="s">
        <v>297</v>
      </c>
      <c r="BI3" s="1003"/>
      <c r="BJ3" s="1003"/>
      <c r="BK3" s="1003"/>
      <c r="BL3" s="1003"/>
      <c r="BN3" s="1003" t="s">
        <v>297</v>
      </c>
      <c r="BO3" s="1003"/>
      <c r="BP3" s="1003"/>
      <c r="BQ3" s="1003"/>
      <c r="BR3" s="1003"/>
      <c r="BT3" s="998" t="s">
        <v>297</v>
      </c>
      <c r="BU3" s="998"/>
      <c r="BV3" s="998"/>
      <c r="BW3" s="998"/>
      <c r="BX3" s="998"/>
      <c r="BZ3" s="1010" t="s">
        <v>297</v>
      </c>
      <c r="CA3" s="1010"/>
      <c r="CB3" s="1010"/>
      <c r="CC3" s="1010"/>
      <c r="CD3" s="1010"/>
    </row>
    <row r="4" spans="1:82" ht="63.75">
      <c r="A4" s="220" t="s">
        <v>257</v>
      </c>
      <c r="B4" s="221" t="s">
        <v>299</v>
      </c>
      <c r="C4" s="222" t="s">
        <v>300</v>
      </c>
      <c r="D4" s="223" t="s">
        <v>301</v>
      </c>
      <c r="F4" s="220" t="s">
        <v>257</v>
      </c>
      <c r="G4" s="224"/>
      <c r="H4" s="71" t="s">
        <v>302</v>
      </c>
      <c r="I4" s="223" t="s">
        <v>301</v>
      </c>
      <c r="J4" s="225"/>
      <c r="K4" s="220" t="s">
        <v>257</v>
      </c>
      <c r="L4" s="224"/>
      <c r="M4" s="71" t="s">
        <v>303</v>
      </c>
      <c r="N4" s="223" t="s">
        <v>301</v>
      </c>
      <c r="O4" s="225"/>
      <c r="P4" s="220" t="s">
        <v>257</v>
      </c>
      <c r="Q4" s="222" t="s">
        <v>304</v>
      </c>
      <c r="R4" s="224"/>
      <c r="S4" s="71" t="s">
        <v>303</v>
      </c>
      <c r="T4" s="223" t="s">
        <v>301</v>
      </c>
      <c r="V4" s="220" t="s">
        <v>257</v>
      </c>
      <c r="W4" s="224"/>
      <c r="X4" s="71" t="s">
        <v>303</v>
      </c>
      <c r="Y4" s="72"/>
      <c r="AA4" s="220" t="s">
        <v>257</v>
      </c>
      <c r="AB4" s="222" t="s">
        <v>304</v>
      </c>
      <c r="AC4" s="224"/>
      <c r="AD4" s="71" t="s">
        <v>303</v>
      </c>
      <c r="AE4" s="72"/>
      <c r="AF4" s="220" t="s">
        <v>257</v>
      </c>
      <c r="AG4" s="224"/>
      <c r="AH4" s="71" t="s">
        <v>305</v>
      </c>
      <c r="AI4" s="223" t="s">
        <v>301</v>
      </c>
      <c r="AK4" s="220" t="s">
        <v>257</v>
      </c>
      <c r="AL4" s="226" t="s">
        <v>306</v>
      </c>
      <c r="AM4" s="222" t="s">
        <v>307</v>
      </c>
      <c r="AN4" s="224"/>
      <c r="AO4" s="227" t="s">
        <v>305</v>
      </c>
      <c r="AP4" s="228" t="s">
        <v>301</v>
      </c>
      <c r="AR4" s="220" t="s">
        <v>257</v>
      </c>
      <c r="AS4" s="224"/>
      <c r="AT4" s="71" t="s">
        <v>308</v>
      </c>
      <c r="AU4" s="223" t="s">
        <v>301</v>
      </c>
      <c r="AW4" s="220" t="s">
        <v>257</v>
      </c>
      <c r="AX4" s="224"/>
      <c r="AY4" s="71" t="s">
        <v>309</v>
      </c>
      <c r="AZ4" s="223" t="s">
        <v>301</v>
      </c>
      <c r="BB4" s="220" t="s">
        <v>257</v>
      </c>
      <c r="BC4" s="224"/>
      <c r="BD4" s="71" t="s">
        <v>310</v>
      </c>
      <c r="BE4" s="223" t="s">
        <v>301</v>
      </c>
      <c r="BH4" s="220" t="s">
        <v>257</v>
      </c>
      <c r="BI4" s="224"/>
      <c r="BJ4" s="71" t="s">
        <v>311</v>
      </c>
      <c r="BK4" s="223" t="s">
        <v>301</v>
      </c>
      <c r="BL4" s="222" t="s">
        <v>312</v>
      </c>
      <c r="BN4" s="220" t="s">
        <v>257</v>
      </c>
      <c r="BO4" s="224"/>
      <c r="BP4" s="71" t="s">
        <v>313</v>
      </c>
      <c r="BQ4" s="223" t="s">
        <v>301</v>
      </c>
      <c r="BR4" s="222" t="s">
        <v>312</v>
      </c>
      <c r="BT4" s="544" t="s">
        <v>257</v>
      </c>
      <c r="BU4" s="545"/>
      <c r="BV4" s="852" t="s">
        <v>382</v>
      </c>
      <c r="BW4" s="546" t="s">
        <v>301</v>
      </c>
      <c r="BX4" s="547" t="s">
        <v>312</v>
      </c>
      <c r="BZ4" s="544" t="s">
        <v>257</v>
      </c>
      <c r="CA4" s="545"/>
      <c r="CB4" s="853" t="s">
        <v>406</v>
      </c>
      <c r="CC4" s="546" t="s">
        <v>301</v>
      </c>
      <c r="CD4" s="547" t="s">
        <v>312</v>
      </c>
    </row>
    <row r="5" spans="1:82" ht="14.25">
      <c r="A5" s="220"/>
      <c r="B5" s="221"/>
      <c r="C5" s="222"/>
      <c r="D5" s="223"/>
      <c r="F5" s="220"/>
      <c r="G5" s="224"/>
      <c r="H5" s="71"/>
      <c r="I5" s="223"/>
      <c r="J5" s="225"/>
      <c r="K5" s="220"/>
      <c r="L5" s="224"/>
      <c r="M5" s="71"/>
      <c r="N5" s="223"/>
      <c r="O5" s="225"/>
      <c r="P5" s="220"/>
      <c r="Q5" s="222"/>
      <c r="R5" s="224"/>
      <c r="S5" s="71"/>
      <c r="T5" s="223"/>
      <c r="V5" s="220"/>
      <c r="W5" s="224"/>
      <c r="X5" s="71"/>
      <c r="Y5" s="72"/>
      <c r="AA5" s="220"/>
      <c r="AB5" s="222"/>
      <c r="AC5" s="224"/>
      <c r="AD5" s="71"/>
      <c r="AE5" s="72"/>
      <c r="AF5" s="220"/>
      <c r="AG5" s="224"/>
      <c r="AH5" s="71"/>
      <c r="AI5" s="223"/>
      <c r="AK5" s="1004" t="s">
        <v>237</v>
      </c>
      <c r="AL5" s="1005"/>
      <c r="AM5" s="1005"/>
      <c r="AN5" s="1006"/>
      <c r="AO5" s="229">
        <v>15637.1</v>
      </c>
      <c r="AP5" s="230">
        <v>52.2</v>
      </c>
      <c r="AR5" s="231">
        <v>1</v>
      </c>
      <c r="AS5" s="83" t="s">
        <v>240</v>
      </c>
      <c r="AT5" s="80">
        <v>36321.599999999999</v>
      </c>
      <c r="AU5" s="232">
        <f>AT5/30057.1*100</f>
        <v>120.84199739828527</v>
      </c>
      <c r="AW5" s="231">
        <v>1</v>
      </c>
      <c r="AX5" s="83" t="s">
        <v>240</v>
      </c>
      <c r="AY5" s="80">
        <v>39833.5</v>
      </c>
      <c r="AZ5" s="232">
        <v>126.42063937896518</v>
      </c>
      <c r="BB5" s="231">
        <v>1</v>
      </c>
      <c r="BC5" s="147" t="s">
        <v>240</v>
      </c>
      <c r="BD5" s="80">
        <v>40387.9</v>
      </c>
      <c r="BE5" s="232">
        <f>BD5/31580.8*100</f>
        <v>127.88751393251596</v>
      </c>
      <c r="BH5" s="231">
        <v>1</v>
      </c>
      <c r="BI5" s="147" t="s">
        <v>240</v>
      </c>
      <c r="BJ5" s="80">
        <v>41770.5</v>
      </c>
      <c r="BK5" s="232">
        <f>BJ5/32611.4*100</f>
        <v>128.08557743611129</v>
      </c>
      <c r="BL5" s="233">
        <f>BJ5/61240.6*100</f>
        <v>68.207202411472139</v>
      </c>
      <c r="BN5" s="231">
        <v>1</v>
      </c>
      <c r="BO5" s="83" t="s">
        <v>72</v>
      </c>
      <c r="BP5" s="80">
        <v>34964.5</v>
      </c>
      <c r="BQ5" s="234">
        <f>BP5/31565.5*100</f>
        <v>110.76808540970364</v>
      </c>
      <c r="BR5" s="233">
        <v>66.5</v>
      </c>
      <c r="BT5" s="544">
        <v>1</v>
      </c>
      <c r="BU5" s="83" t="s">
        <v>240</v>
      </c>
      <c r="BV5" s="80">
        <v>38889.1</v>
      </c>
      <c r="BW5" s="548">
        <f>BV5/33123.8*100</f>
        <v>117.40530977725984</v>
      </c>
      <c r="BX5" s="549">
        <v>62.4</v>
      </c>
      <c r="BZ5" s="836">
        <v>1</v>
      </c>
      <c r="CA5" s="837" t="s">
        <v>240</v>
      </c>
      <c r="CB5" s="838">
        <v>40502.9</v>
      </c>
      <c r="CC5" s="839">
        <f>CB5/33077.6*100</f>
        <v>122.44812199192204</v>
      </c>
      <c r="CD5" s="840">
        <v>65.2</v>
      </c>
    </row>
    <row r="6" spans="1:82" ht="15.75" customHeight="1">
      <c r="A6" s="235">
        <v>1</v>
      </c>
      <c r="B6" s="236" t="s">
        <v>240</v>
      </c>
      <c r="C6" s="237">
        <v>27270.799999999999</v>
      </c>
      <c r="D6" s="238">
        <v>128.67833718680697</v>
      </c>
      <c r="F6" s="239">
        <v>1</v>
      </c>
      <c r="G6" s="240" t="s">
        <v>240</v>
      </c>
      <c r="H6" s="241">
        <v>26487.4</v>
      </c>
      <c r="I6" s="232">
        <f>H6/23693*100</f>
        <v>111.79420081880724</v>
      </c>
      <c r="J6" s="242"/>
      <c r="K6" s="243">
        <v>1</v>
      </c>
      <c r="L6" s="240" t="s">
        <v>240</v>
      </c>
      <c r="M6" s="244">
        <v>34303.4</v>
      </c>
      <c r="N6" s="232">
        <f>M6/26822*100</f>
        <v>127.89277458802476</v>
      </c>
      <c r="O6" s="242"/>
      <c r="P6" s="1002" t="s">
        <v>314</v>
      </c>
      <c r="Q6" s="1002"/>
      <c r="R6" s="1002"/>
      <c r="S6" s="1002"/>
      <c r="T6" s="1002"/>
      <c r="V6" s="90">
        <v>1</v>
      </c>
      <c r="W6" s="83" t="s">
        <v>79</v>
      </c>
      <c r="X6" s="90">
        <v>62855.6</v>
      </c>
      <c r="AA6" s="1002" t="s">
        <v>314</v>
      </c>
      <c r="AB6" s="1002"/>
      <c r="AC6" s="1002"/>
      <c r="AD6" s="1002"/>
      <c r="AE6" s="72"/>
      <c r="AF6" s="245">
        <v>1</v>
      </c>
      <c r="AG6" s="83" t="s">
        <v>240</v>
      </c>
      <c r="AH6" s="246">
        <v>36968.800000000003</v>
      </c>
      <c r="AI6" s="232">
        <f>AH6/29960.1*100</f>
        <v>123.3934466173344</v>
      </c>
      <c r="AK6" s="999" t="s">
        <v>314</v>
      </c>
      <c r="AL6" s="1000"/>
      <c r="AM6" s="1000"/>
      <c r="AN6" s="1000"/>
      <c r="AO6" s="1000"/>
      <c r="AP6" s="1001"/>
      <c r="AR6" s="231">
        <v>2</v>
      </c>
      <c r="AS6" s="147" t="s">
        <v>76</v>
      </c>
      <c r="AT6" s="80">
        <v>32726.9</v>
      </c>
      <c r="AU6" s="232">
        <f t="shared" ref="AU6:AU69" si="0">AT6/30057.1*100</f>
        <v>108.88242711372689</v>
      </c>
      <c r="AW6" s="247">
        <v>2</v>
      </c>
      <c r="AX6" s="248" t="s">
        <v>76</v>
      </c>
      <c r="AY6" s="249">
        <v>33788.5</v>
      </c>
      <c r="AZ6" s="250">
        <v>107.2354619517784</v>
      </c>
      <c r="BB6" s="247">
        <v>2</v>
      </c>
      <c r="BC6" s="251" t="s">
        <v>76</v>
      </c>
      <c r="BD6" s="249">
        <v>35155.1</v>
      </c>
      <c r="BE6" s="250">
        <f t="shared" ref="BE6:BE69" si="1">BD6/31580.8*100</f>
        <v>111.31795268010943</v>
      </c>
      <c r="BH6" s="252">
        <v>2</v>
      </c>
      <c r="BI6" s="253" t="s">
        <v>76</v>
      </c>
      <c r="BJ6" s="254">
        <v>35465.300000000003</v>
      </c>
      <c r="BK6" s="255">
        <f t="shared" ref="BK6:BK69" si="2">BJ6/32611.4*100</f>
        <v>108.75123423097446</v>
      </c>
      <c r="BL6" s="256">
        <f>BJ6/61626.7*100</f>
        <v>57.548595008332434</v>
      </c>
      <c r="BN6" s="231">
        <v>2</v>
      </c>
      <c r="BO6" s="83" t="s">
        <v>77</v>
      </c>
      <c r="BP6" s="80">
        <v>33460.300000000003</v>
      </c>
      <c r="BQ6" s="234">
        <f t="shared" ref="BQ6:BQ69" si="3">BP6/31565.5*100</f>
        <v>106.00275617367063</v>
      </c>
      <c r="BR6" s="233">
        <v>55.9</v>
      </c>
      <c r="BT6" s="231">
        <v>2</v>
      </c>
      <c r="BU6" s="83" t="s">
        <v>72</v>
      </c>
      <c r="BV6" s="80">
        <v>36360.699999999997</v>
      </c>
      <c r="BW6" s="548">
        <f t="shared" ref="BW6:BW69" si="4">BV6/33123.8*100</f>
        <v>109.77212759405622</v>
      </c>
      <c r="BX6" s="549">
        <v>64.400000000000006</v>
      </c>
      <c r="BZ6" s="841">
        <v>2</v>
      </c>
      <c r="CA6" s="837" t="s">
        <v>72</v>
      </c>
      <c r="CB6" s="838">
        <v>36915.199999999997</v>
      </c>
      <c r="CC6" s="839">
        <f t="shared" ref="CC6:CC69" si="5">CB6/33077.6*100</f>
        <v>111.60180907925606</v>
      </c>
      <c r="CD6" s="840">
        <v>67</v>
      </c>
    </row>
    <row r="7" spans="1:82" ht="15.75" customHeight="1">
      <c r="A7" s="235">
        <v>2</v>
      </c>
      <c r="B7" s="236" t="s">
        <v>242</v>
      </c>
      <c r="C7" s="237">
        <v>23603</v>
      </c>
      <c r="D7" s="238">
        <v>111.37167932808003</v>
      </c>
      <c r="F7" s="239">
        <v>2</v>
      </c>
      <c r="G7" s="240" t="s">
        <v>242</v>
      </c>
      <c r="H7" s="241">
        <v>26056</v>
      </c>
      <c r="I7" s="232">
        <f t="shared" ref="I7:I70" si="6">H7/23693*100</f>
        <v>109.97340986789348</v>
      </c>
      <c r="J7" s="242"/>
      <c r="K7" s="243">
        <v>2</v>
      </c>
      <c r="L7" s="240" t="s">
        <v>77</v>
      </c>
      <c r="M7" s="244">
        <v>28606.799999999999</v>
      </c>
      <c r="N7" s="232">
        <f t="shared" ref="N7:N70" si="7">M7/26822*100</f>
        <v>106.65423905749012</v>
      </c>
      <c r="O7" s="257"/>
      <c r="P7" s="235">
        <v>1</v>
      </c>
      <c r="Q7" s="243">
        <v>1</v>
      </c>
      <c r="R7" s="240" t="s">
        <v>240</v>
      </c>
      <c r="S7" s="244">
        <v>34303.4</v>
      </c>
      <c r="T7" s="232">
        <f>S7/26822*100</f>
        <v>127.89277458802476</v>
      </c>
      <c r="V7" s="90">
        <v>2</v>
      </c>
      <c r="W7" s="83" t="s">
        <v>76</v>
      </c>
      <c r="X7" s="90">
        <v>51060.5</v>
      </c>
      <c r="AA7" s="89">
        <v>1</v>
      </c>
      <c r="AB7" s="89">
        <v>3</v>
      </c>
      <c r="AC7" s="146" t="s">
        <v>240</v>
      </c>
      <c r="AD7" s="89">
        <v>47876.4</v>
      </c>
      <c r="AE7" s="72"/>
      <c r="AF7" s="258">
        <v>2</v>
      </c>
      <c r="AG7" s="248" t="s">
        <v>76</v>
      </c>
      <c r="AH7" s="259">
        <v>32181.599999999999</v>
      </c>
      <c r="AI7" s="250">
        <f t="shared" ref="AI7:AI70" si="8">AH7/29960.1*100</f>
        <v>107.41486176614899</v>
      </c>
      <c r="AK7" s="235">
        <v>1</v>
      </c>
      <c r="AL7" s="260">
        <v>1</v>
      </c>
      <c r="AM7" s="261">
        <v>1</v>
      </c>
      <c r="AN7" s="240" t="s">
        <v>240</v>
      </c>
      <c r="AO7" s="262">
        <v>36968.800000000003</v>
      </c>
      <c r="AP7" s="262">
        <v>123.3934466173344</v>
      </c>
      <c r="AR7" s="231">
        <v>3</v>
      </c>
      <c r="AS7" s="83" t="s">
        <v>77</v>
      </c>
      <c r="AT7" s="80">
        <v>31136.2</v>
      </c>
      <c r="AU7" s="232">
        <f t="shared" si="0"/>
        <v>103.59016671601719</v>
      </c>
      <c r="AW7" s="247">
        <v>3</v>
      </c>
      <c r="AX7" s="248" t="s">
        <v>72</v>
      </c>
      <c r="AY7" s="249">
        <v>32703.4</v>
      </c>
      <c r="AZ7" s="250">
        <v>103.79165119474938</v>
      </c>
      <c r="BB7" s="247">
        <v>3</v>
      </c>
      <c r="BC7" s="251" t="s">
        <v>72</v>
      </c>
      <c r="BD7" s="249">
        <v>34025.699999999997</v>
      </c>
      <c r="BE7" s="250">
        <f t="shared" si="1"/>
        <v>107.74172915188976</v>
      </c>
      <c r="BH7" s="252">
        <v>3</v>
      </c>
      <c r="BI7" s="253" t="s">
        <v>72</v>
      </c>
      <c r="BJ7" s="254">
        <v>34662.800000000003</v>
      </c>
      <c r="BK7" s="255">
        <f t="shared" si="2"/>
        <v>106.29043831298257</v>
      </c>
      <c r="BL7" s="256">
        <f>BJ7/53040.2*100</f>
        <v>65.351940603542218</v>
      </c>
      <c r="BN7" s="231">
        <v>3</v>
      </c>
      <c r="BO7" s="83" t="s">
        <v>239</v>
      </c>
      <c r="BP7" s="80">
        <v>30091.7</v>
      </c>
      <c r="BQ7" s="234">
        <f t="shared" si="3"/>
        <v>95.330978441653073</v>
      </c>
      <c r="BR7" s="233">
        <v>78.900000000000006</v>
      </c>
      <c r="BT7" s="544">
        <v>3</v>
      </c>
      <c r="BU7" s="83" t="s">
        <v>77</v>
      </c>
      <c r="BV7" s="80">
        <v>34906.9</v>
      </c>
      <c r="BW7" s="548">
        <f t="shared" si="4"/>
        <v>105.38313840803288</v>
      </c>
      <c r="BX7" s="549">
        <v>58.2</v>
      </c>
      <c r="BZ7" s="836">
        <v>3</v>
      </c>
      <c r="CA7" s="837" t="s">
        <v>77</v>
      </c>
      <c r="CB7" s="838">
        <v>36460.699999999997</v>
      </c>
      <c r="CC7" s="839">
        <f t="shared" si="5"/>
        <v>110.22776743173628</v>
      </c>
      <c r="CD7" s="840">
        <v>60.9</v>
      </c>
    </row>
    <row r="8" spans="1:82" ht="15.75">
      <c r="A8" s="235">
        <v>3</v>
      </c>
      <c r="B8" s="236" t="s">
        <v>77</v>
      </c>
      <c r="C8" s="237">
        <v>23318.9</v>
      </c>
      <c r="D8" s="238">
        <v>110.03114235832587</v>
      </c>
      <c r="F8" s="239">
        <v>3</v>
      </c>
      <c r="G8" s="240" t="s">
        <v>77</v>
      </c>
      <c r="H8" s="241">
        <v>25439.9</v>
      </c>
      <c r="I8" s="232">
        <f t="shared" si="6"/>
        <v>107.37306377411051</v>
      </c>
      <c r="J8" s="242"/>
      <c r="K8" s="243">
        <v>3</v>
      </c>
      <c r="L8" s="240" t="s">
        <v>72</v>
      </c>
      <c r="M8" s="244">
        <v>28336.7</v>
      </c>
      <c r="N8" s="232">
        <f t="shared" si="7"/>
        <v>105.64722988591456</v>
      </c>
      <c r="O8" s="257"/>
      <c r="P8" s="235">
        <v>2</v>
      </c>
      <c r="Q8" s="243">
        <v>6</v>
      </c>
      <c r="R8" s="240" t="s">
        <v>239</v>
      </c>
      <c r="S8" s="244">
        <v>24556.3</v>
      </c>
      <c r="T8" s="232">
        <f t="shared" ref="T8:T24" si="9">S8/26822*100</f>
        <v>91.552829766609506</v>
      </c>
      <c r="V8" s="90">
        <v>3</v>
      </c>
      <c r="W8" s="83" t="s">
        <v>240</v>
      </c>
      <c r="X8" s="90">
        <v>47876.4</v>
      </c>
      <c r="AA8" s="89">
        <v>2</v>
      </c>
      <c r="AB8" s="89">
        <v>11</v>
      </c>
      <c r="AC8" s="146" t="s">
        <v>239</v>
      </c>
      <c r="AD8" s="89">
        <v>32296.5</v>
      </c>
      <c r="AE8" s="72"/>
      <c r="AF8" s="258">
        <v>3</v>
      </c>
      <c r="AG8" s="248" t="s">
        <v>72</v>
      </c>
      <c r="AH8" s="259">
        <v>30711.3</v>
      </c>
      <c r="AI8" s="250">
        <f t="shared" si="8"/>
        <v>102.50733475522445</v>
      </c>
      <c r="AK8" s="235">
        <v>2</v>
      </c>
      <c r="AL8" s="260">
        <v>6</v>
      </c>
      <c r="AM8" s="261">
        <v>6</v>
      </c>
      <c r="AN8" s="240" t="s">
        <v>239</v>
      </c>
      <c r="AO8" s="262">
        <v>26895</v>
      </c>
      <c r="AP8" s="262">
        <v>89.769393293079801</v>
      </c>
      <c r="AR8" s="231">
        <v>4</v>
      </c>
      <c r="AS8" s="147" t="s">
        <v>72</v>
      </c>
      <c r="AT8" s="80">
        <v>30464.6</v>
      </c>
      <c r="AU8" s="232">
        <f t="shared" si="0"/>
        <v>101.35575288367806</v>
      </c>
      <c r="AW8" s="247">
        <v>4</v>
      </c>
      <c r="AX8" s="248" t="s">
        <v>77</v>
      </c>
      <c r="AY8" s="249">
        <v>32365.5</v>
      </c>
      <c r="AZ8" s="250">
        <v>102.71924896933227</v>
      </c>
      <c r="BB8" s="247">
        <v>4</v>
      </c>
      <c r="BC8" s="251" t="s">
        <v>77</v>
      </c>
      <c r="BD8" s="249">
        <v>33329.199999999997</v>
      </c>
      <c r="BE8" s="250">
        <f t="shared" si="1"/>
        <v>105.53627520518796</v>
      </c>
      <c r="BH8" s="252">
        <v>4</v>
      </c>
      <c r="BI8" s="253" t="s">
        <v>77</v>
      </c>
      <c r="BJ8" s="254">
        <v>34602.300000000003</v>
      </c>
      <c r="BK8" s="255">
        <f t="shared" si="2"/>
        <v>106.10492036527104</v>
      </c>
      <c r="BL8" s="256">
        <f>BJ8/54575.3*100</f>
        <v>63.402858069492972</v>
      </c>
      <c r="BN8" s="231">
        <v>4</v>
      </c>
      <c r="BO8" s="83" t="s">
        <v>76</v>
      </c>
      <c r="BP8" s="80">
        <v>29514.400000000001</v>
      </c>
      <c r="BQ8" s="234">
        <f t="shared" si="3"/>
        <v>93.502082970331529</v>
      </c>
      <c r="BR8" s="233">
        <v>51.3</v>
      </c>
      <c r="BT8" s="231">
        <v>4</v>
      </c>
      <c r="BU8" s="83" t="s">
        <v>76</v>
      </c>
      <c r="BV8" s="80">
        <v>32653.5</v>
      </c>
      <c r="BW8" s="548">
        <f t="shared" si="4"/>
        <v>98.580174979923797</v>
      </c>
      <c r="BX8" s="549">
        <v>52.9</v>
      </c>
      <c r="BZ8" s="841">
        <v>4</v>
      </c>
      <c r="CA8" s="837" t="s">
        <v>76</v>
      </c>
      <c r="CB8" s="838">
        <v>36367</v>
      </c>
      <c r="CC8" s="839">
        <f t="shared" si="5"/>
        <v>109.9444941591893</v>
      </c>
      <c r="CD8" s="840">
        <v>58.2</v>
      </c>
    </row>
    <row r="9" spans="1:82" ht="15.75">
      <c r="A9" s="235">
        <v>4</v>
      </c>
      <c r="B9" s="236" t="s">
        <v>72</v>
      </c>
      <c r="C9" s="237">
        <v>21427.1</v>
      </c>
      <c r="D9" s="238">
        <v>101.10461001274005</v>
      </c>
      <c r="F9" s="239">
        <v>4</v>
      </c>
      <c r="G9" s="240" t="s">
        <v>72</v>
      </c>
      <c r="H9" s="241">
        <v>24452.3</v>
      </c>
      <c r="I9" s="232">
        <f t="shared" si="6"/>
        <v>103.20474401722026</v>
      </c>
      <c r="J9" s="242"/>
      <c r="K9" s="243">
        <v>4</v>
      </c>
      <c r="L9" s="240" t="s">
        <v>242</v>
      </c>
      <c r="M9" s="244">
        <v>26698</v>
      </c>
      <c r="N9" s="232">
        <f t="shared" si="7"/>
        <v>99.53769293863246</v>
      </c>
      <c r="P9" s="263">
        <v>3</v>
      </c>
      <c r="Q9" s="264">
        <v>12</v>
      </c>
      <c r="R9" s="147" t="s">
        <v>1</v>
      </c>
      <c r="S9" s="90">
        <v>20620.8</v>
      </c>
      <c r="T9" s="234">
        <f t="shared" si="9"/>
        <v>76.880172992319743</v>
      </c>
      <c r="V9" s="90">
        <v>4</v>
      </c>
      <c r="W9" s="83" t="s">
        <v>55</v>
      </c>
      <c r="X9" s="90">
        <v>47402.3</v>
      </c>
      <c r="AA9" s="90">
        <v>3</v>
      </c>
      <c r="AB9" s="265">
        <v>24</v>
      </c>
      <c r="AC9" s="83" t="s">
        <v>5</v>
      </c>
      <c r="AD9" s="265">
        <v>23956.799999999999</v>
      </c>
      <c r="AF9" s="258">
        <v>4</v>
      </c>
      <c r="AG9" s="248" t="s">
        <v>77</v>
      </c>
      <c r="AH9" s="259">
        <v>30489.7</v>
      </c>
      <c r="AI9" s="250">
        <f t="shared" si="8"/>
        <v>101.76768435352352</v>
      </c>
      <c r="AK9" s="263">
        <v>3</v>
      </c>
      <c r="AL9" s="266">
        <v>13</v>
      </c>
      <c r="AM9" s="220">
        <v>12</v>
      </c>
      <c r="AN9" s="147" t="s">
        <v>1</v>
      </c>
      <c r="AO9" s="80">
        <v>22410.400000000001</v>
      </c>
      <c r="AP9" s="80">
        <v>74.800818421834379</v>
      </c>
      <c r="AR9" s="231">
        <v>5</v>
      </c>
      <c r="AS9" s="83" t="s">
        <v>239</v>
      </c>
      <c r="AT9" s="80">
        <v>27841</v>
      </c>
      <c r="AU9" s="232">
        <f t="shared" si="0"/>
        <v>92.627033213450403</v>
      </c>
      <c r="AW9" s="231">
        <v>5</v>
      </c>
      <c r="AX9" s="83" t="s">
        <v>242</v>
      </c>
      <c r="AY9" s="80">
        <v>30556.6</v>
      </c>
      <c r="AZ9" s="232">
        <v>96.978294883635314</v>
      </c>
      <c r="BB9" s="231">
        <v>5</v>
      </c>
      <c r="BC9" s="147" t="s">
        <v>242</v>
      </c>
      <c r="BD9" s="80">
        <v>32354.5</v>
      </c>
      <c r="BE9" s="232">
        <f t="shared" si="1"/>
        <v>102.44990627216536</v>
      </c>
      <c r="BH9" s="231">
        <v>5</v>
      </c>
      <c r="BI9" s="147" t="s">
        <v>242</v>
      </c>
      <c r="BJ9" s="80">
        <v>33086.300000000003</v>
      </c>
      <c r="BK9" s="232">
        <f t="shared" si="2"/>
        <v>101.4562392292266</v>
      </c>
      <c r="BL9" s="233">
        <f>BJ9/40660.2*100</f>
        <v>81.372693690636069</v>
      </c>
      <c r="BN9" s="231">
        <v>5</v>
      </c>
      <c r="BO9" s="83" t="s">
        <v>74</v>
      </c>
      <c r="BP9" s="80">
        <v>29007</v>
      </c>
      <c r="BQ9" s="234">
        <f t="shared" si="3"/>
        <v>91.894631797373719</v>
      </c>
      <c r="BR9" s="233">
        <v>82.2</v>
      </c>
      <c r="BT9" s="544">
        <v>5</v>
      </c>
      <c r="BU9" s="83" t="s">
        <v>239</v>
      </c>
      <c r="BV9" s="80">
        <v>31112.6</v>
      </c>
      <c r="BW9" s="548">
        <f t="shared" si="4"/>
        <v>93.928232871832336</v>
      </c>
      <c r="BX9" s="549">
        <v>79.099999999999994</v>
      </c>
      <c r="BZ9" s="836">
        <v>5</v>
      </c>
      <c r="CA9" s="837" t="s">
        <v>239</v>
      </c>
      <c r="CB9" s="838">
        <v>32050.5</v>
      </c>
      <c r="CC9" s="839">
        <f t="shared" si="5"/>
        <v>96.894877500181394</v>
      </c>
      <c r="CD9" s="840">
        <v>81.5</v>
      </c>
    </row>
    <row r="10" spans="1:82" ht="15.75">
      <c r="A10" s="235">
        <v>5</v>
      </c>
      <c r="B10" s="236" t="s">
        <v>76</v>
      </c>
      <c r="C10" s="237">
        <v>20944.400000000001</v>
      </c>
      <c r="D10" s="238">
        <v>98.826971169725866</v>
      </c>
      <c r="F10" s="239">
        <v>5</v>
      </c>
      <c r="G10" s="240" t="s">
        <v>76</v>
      </c>
      <c r="H10" s="241">
        <v>23345.7</v>
      </c>
      <c r="I10" s="232">
        <f t="shared" si="6"/>
        <v>98.534166209428946</v>
      </c>
      <c r="J10" s="242"/>
      <c r="K10" s="243">
        <v>5</v>
      </c>
      <c r="L10" s="240" t="s">
        <v>76</v>
      </c>
      <c r="M10" s="244">
        <v>25911.1</v>
      </c>
      <c r="N10" s="232">
        <f t="shared" si="7"/>
        <v>96.6039072403251</v>
      </c>
      <c r="P10" s="263">
        <v>4</v>
      </c>
      <c r="Q10" s="264">
        <v>21</v>
      </c>
      <c r="R10" s="147" t="s">
        <v>7</v>
      </c>
      <c r="S10" s="90">
        <v>16581.400000000001</v>
      </c>
      <c r="T10" s="234">
        <f t="shared" si="9"/>
        <v>61.820147639997025</v>
      </c>
      <c r="V10" s="90">
        <v>5</v>
      </c>
      <c r="W10" s="83" t="s">
        <v>77</v>
      </c>
      <c r="X10" s="90">
        <v>44453.1</v>
      </c>
      <c r="AA10" s="90">
        <v>4</v>
      </c>
      <c r="AB10" s="265">
        <v>40</v>
      </c>
      <c r="AC10" s="83" t="s">
        <v>12</v>
      </c>
      <c r="AD10" s="265">
        <v>20614.900000000001</v>
      </c>
      <c r="AF10" s="245">
        <v>5</v>
      </c>
      <c r="AG10" s="83" t="s">
        <v>242</v>
      </c>
      <c r="AH10" s="246">
        <v>29566.6</v>
      </c>
      <c r="AI10" s="232">
        <f t="shared" si="8"/>
        <v>98.686586493369504</v>
      </c>
      <c r="AK10" s="263">
        <v>4</v>
      </c>
      <c r="AL10" s="266">
        <v>17</v>
      </c>
      <c r="AM10" s="220">
        <v>26</v>
      </c>
      <c r="AN10" s="147" t="s">
        <v>86</v>
      </c>
      <c r="AO10" s="80">
        <v>18433.900000000001</v>
      </c>
      <c r="AP10" s="80">
        <v>61.52816579383915</v>
      </c>
      <c r="AR10" s="231">
        <v>6</v>
      </c>
      <c r="AS10" s="83" t="s">
        <v>242</v>
      </c>
      <c r="AT10" s="80">
        <v>26546</v>
      </c>
      <c r="AU10" s="232">
        <f t="shared" si="0"/>
        <v>88.318566994154466</v>
      </c>
      <c r="AW10" s="231">
        <v>6</v>
      </c>
      <c r="AX10" s="83" t="s">
        <v>239</v>
      </c>
      <c r="AY10" s="80">
        <v>29183</v>
      </c>
      <c r="AZ10" s="232">
        <v>92.618863996293086</v>
      </c>
      <c r="BB10" s="231">
        <v>6</v>
      </c>
      <c r="BC10" s="147" t="s">
        <v>239</v>
      </c>
      <c r="BD10" s="80">
        <v>29821.4</v>
      </c>
      <c r="BE10" s="232">
        <f t="shared" si="1"/>
        <v>94.428893504914384</v>
      </c>
      <c r="BH10" s="231">
        <v>6</v>
      </c>
      <c r="BI10" s="147" t="s">
        <v>239</v>
      </c>
      <c r="BJ10" s="80">
        <v>31223.3</v>
      </c>
      <c r="BK10" s="232">
        <f t="shared" si="2"/>
        <v>95.743513004654815</v>
      </c>
      <c r="BL10" s="233">
        <f>BJ10/39032.1*100</f>
        <v>79.993902454646303</v>
      </c>
      <c r="BN10" s="231">
        <v>6</v>
      </c>
      <c r="BO10" s="83" t="s">
        <v>65</v>
      </c>
      <c r="BP10" s="80">
        <v>27432.7</v>
      </c>
      <c r="BQ10" s="234">
        <f t="shared" si="3"/>
        <v>86.907224659834313</v>
      </c>
      <c r="BR10" s="233">
        <v>89.7</v>
      </c>
      <c r="BT10" s="231">
        <v>6</v>
      </c>
      <c r="BU10" s="83" t="s">
        <v>74</v>
      </c>
      <c r="BV10" s="80">
        <v>29946.9</v>
      </c>
      <c r="BW10" s="548">
        <f t="shared" si="4"/>
        <v>90.409011043418928</v>
      </c>
      <c r="BX10" s="549">
        <v>81.3</v>
      </c>
      <c r="BZ10" s="841">
        <v>6</v>
      </c>
      <c r="CA10" s="837" t="s">
        <v>74</v>
      </c>
      <c r="CB10" s="838">
        <v>30809.3</v>
      </c>
      <c r="CC10" s="839">
        <f t="shared" si="5"/>
        <v>93.142489176965682</v>
      </c>
      <c r="CD10" s="840">
        <v>83.4</v>
      </c>
    </row>
    <row r="11" spans="1:82" ht="15.75">
      <c r="A11" s="235">
        <v>6</v>
      </c>
      <c r="B11" s="236" t="s">
        <v>239</v>
      </c>
      <c r="C11" s="237">
        <v>20189.5</v>
      </c>
      <c r="D11" s="238">
        <v>95.264945972726849</v>
      </c>
      <c r="F11" s="239">
        <v>6</v>
      </c>
      <c r="G11" s="240" t="s">
        <v>239</v>
      </c>
      <c r="H11" s="241">
        <v>22671.3</v>
      </c>
      <c r="I11" s="232">
        <f t="shared" si="6"/>
        <v>95.687755877263328</v>
      </c>
      <c r="J11" s="242"/>
      <c r="K11" s="243">
        <v>6</v>
      </c>
      <c r="L11" s="240" t="s">
        <v>239</v>
      </c>
      <c r="M11" s="244">
        <v>24556.3</v>
      </c>
      <c r="N11" s="232">
        <f t="shared" si="7"/>
        <v>91.552829766609506</v>
      </c>
      <c r="P11" s="263">
        <v>5</v>
      </c>
      <c r="Q11" s="264">
        <v>26</v>
      </c>
      <c r="R11" s="147" t="s">
        <v>86</v>
      </c>
      <c r="S11" s="90">
        <v>15541</v>
      </c>
      <c r="T11" s="234">
        <f t="shared" si="9"/>
        <v>57.941242263813287</v>
      </c>
      <c r="V11" s="90">
        <v>6</v>
      </c>
      <c r="W11" s="83" t="s">
        <v>72</v>
      </c>
      <c r="X11" s="90">
        <v>43156.1</v>
      </c>
      <c r="AA11" s="90">
        <v>5</v>
      </c>
      <c r="AB11" s="265">
        <v>41</v>
      </c>
      <c r="AC11" s="83" t="s">
        <v>14</v>
      </c>
      <c r="AD11" s="265">
        <v>20545.599999999999</v>
      </c>
      <c r="AF11" s="245">
        <v>6</v>
      </c>
      <c r="AG11" s="83" t="s">
        <v>239</v>
      </c>
      <c r="AH11" s="246">
        <v>26895</v>
      </c>
      <c r="AI11" s="232">
        <f t="shared" si="8"/>
        <v>89.769393293079801</v>
      </c>
      <c r="AK11" s="263">
        <v>5</v>
      </c>
      <c r="AL11" s="266">
        <v>22</v>
      </c>
      <c r="AM11" s="220">
        <v>21</v>
      </c>
      <c r="AN11" s="147" t="s">
        <v>7</v>
      </c>
      <c r="AO11" s="80">
        <v>17714.7</v>
      </c>
      <c r="AP11" s="80">
        <v>59.127639760881976</v>
      </c>
      <c r="AR11" s="231">
        <v>7</v>
      </c>
      <c r="AS11" s="83" t="s">
        <v>79</v>
      </c>
      <c r="AT11" s="80">
        <v>25106.7</v>
      </c>
      <c r="AU11" s="232">
        <f t="shared" si="0"/>
        <v>83.530014538994124</v>
      </c>
      <c r="AW11" s="247">
        <v>7</v>
      </c>
      <c r="AX11" s="248" t="s">
        <v>79</v>
      </c>
      <c r="AY11" s="249">
        <v>26396.3</v>
      </c>
      <c r="AZ11" s="250">
        <v>83.774640020057944</v>
      </c>
      <c r="BB11" s="247">
        <v>7</v>
      </c>
      <c r="BC11" s="251" t="s">
        <v>79</v>
      </c>
      <c r="BD11" s="249">
        <v>26782.400000000001</v>
      </c>
      <c r="BE11" s="250">
        <f t="shared" si="1"/>
        <v>84.805958050461044</v>
      </c>
      <c r="BH11" s="252">
        <v>7</v>
      </c>
      <c r="BI11" s="253" t="s">
        <v>79</v>
      </c>
      <c r="BJ11" s="254">
        <v>28720.6</v>
      </c>
      <c r="BK11" s="255">
        <f t="shared" si="2"/>
        <v>88.069202794114929</v>
      </c>
      <c r="BL11" s="256">
        <f>BJ11/76296.3*100</f>
        <v>37.643503027014411</v>
      </c>
      <c r="BN11" s="231">
        <v>7</v>
      </c>
      <c r="BO11" s="83" t="s">
        <v>20</v>
      </c>
      <c r="BP11" s="80">
        <v>26967.599999999999</v>
      </c>
      <c r="BQ11" s="234">
        <f t="shared" si="3"/>
        <v>85.433780551551536</v>
      </c>
      <c r="BR11" s="233">
        <v>82.2</v>
      </c>
      <c r="BT11" s="544">
        <v>7</v>
      </c>
      <c r="BU11" s="83" t="s">
        <v>242</v>
      </c>
      <c r="BV11" s="80">
        <v>29122.3</v>
      </c>
      <c r="BW11" s="548">
        <f t="shared" si="4"/>
        <v>87.919562369051846</v>
      </c>
      <c r="BX11" s="549">
        <v>68.7</v>
      </c>
      <c r="BZ11" s="836">
        <v>7</v>
      </c>
      <c r="CA11" s="837" t="s">
        <v>242</v>
      </c>
      <c r="CB11" s="838">
        <v>30392.3</v>
      </c>
      <c r="CC11" s="839">
        <f t="shared" si="5"/>
        <v>91.881817302343578</v>
      </c>
      <c r="CD11" s="840">
        <v>72</v>
      </c>
    </row>
    <row r="12" spans="1:82" ht="15.75">
      <c r="A12" s="235">
        <v>7</v>
      </c>
      <c r="B12" s="236" t="s">
        <v>79</v>
      </c>
      <c r="C12" s="237">
        <v>19259</v>
      </c>
      <c r="D12" s="238">
        <v>90.87434530269428</v>
      </c>
      <c r="F12" s="239">
        <v>7</v>
      </c>
      <c r="G12" s="240" t="s">
        <v>20</v>
      </c>
      <c r="H12" s="241">
        <v>20616.5</v>
      </c>
      <c r="I12" s="232">
        <f t="shared" si="6"/>
        <v>87.015152154644838</v>
      </c>
      <c r="J12" s="242"/>
      <c r="K12" s="243">
        <v>7</v>
      </c>
      <c r="L12" s="240" t="s">
        <v>79</v>
      </c>
      <c r="M12" s="244">
        <v>24255.4</v>
      </c>
      <c r="N12" s="232">
        <f t="shared" si="7"/>
        <v>90.430989486242638</v>
      </c>
      <c r="P12" s="263">
        <v>6</v>
      </c>
      <c r="Q12" s="264">
        <v>27</v>
      </c>
      <c r="R12" s="147" t="s">
        <v>5</v>
      </c>
      <c r="S12" s="90">
        <v>15396.6</v>
      </c>
      <c r="T12" s="234">
        <f t="shared" si="9"/>
        <v>57.402878234285296</v>
      </c>
      <c r="V12" s="90">
        <v>7</v>
      </c>
      <c r="W12" s="83" t="s">
        <v>71</v>
      </c>
      <c r="X12" s="90">
        <v>39750.6</v>
      </c>
      <c r="AA12" s="90">
        <v>6</v>
      </c>
      <c r="AB12" s="265">
        <v>42</v>
      </c>
      <c r="AC12" s="83" t="s">
        <v>1</v>
      </c>
      <c r="AD12" s="265">
        <v>20486.099999999999</v>
      </c>
      <c r="AF12" s="258">
        <v>7</v>
      </c>
      <c r="AG12" s="248" t="s">
        <v>79</v>
      </c>
      <c r="AH12" s="259">
        <v>25838.3</v>
      </c>
      <c r="AI12" s="250">
        <f t="shared" si="8"/>
        <v>86.242369017459879</v>
      </c>
      <c r="AK12" s="263">
        <v>6</v>
      </c>
      <c r="AL12" s="266">
        <v>24</v>
      </c>
      <c r="AM12" s="220">
        <v>28</v>
      </c>
      <c r="AN12" s="147" t="s">
        <v>11</v>
      </c>
      <c r="AO12" s="80">
        <v>17297.599999999999</v>
      </c>
      <c r="AP12" s="80">
        <v>57.735454821579367</v>
      </c>
      <c r="AR12" s="231">
        <v>8</v>
      </c>
      <c r="AS12" s="83" t="s">
        <v>74</v>
      </c>
      <c r="AT12" s="80">
        <v>24382.5</v>
      </c>
      <c r="AU12" s="232">
        <f t="shared" si="0"/>
        <v>81.120600457129939</v>
      </c>
      <c r="AW12" s="247">
        <v>8</v>
      </c>
      <c r="AX12" s="248" t="s">
        <v>74</v>
      </c>
      <c r="AY12" s="249">
        <v>25405.8</v>
      </c>
      <c r="AZ12" s="250">
        <v>80.631063801426279</v>
      </c>
      <c r="BB12" s="247">
        <v>8</v>
      </c>
      <c r="BC12" s="251" t="s">
        <v>74</v>
      </c>
      <c r="BD12" s="249">
        <v>26375.5</v>
      </c>
      <c r="BE12" s="250">
        <f t="shared" si="1"/>
        <v>83.517516972337631</v>
      </c>
      <c r="BH12" s="252">
        <v>8</v>
      </c>
      <c r="BI12" s="253" t="s">
        <v>74</v>
      </c>
      <c r="BJ12" s="254">
        <v>27171</v>
      </c>
      <c r="BK12" s="255">
        <f t="shared" si="2"/>
        <v>83.317490202812508</v>
      </c>
      <c r="BL12" s="256">
        <f>BJ12/36242.8*100</f>
        <v>74.969373227234087</v>
      </c>
      <c r="BN12" s="231">
        <v>8</v>
      </c>
      <c r="BO12" s="83" t="s">
        <v>79</v>
      </c>
      <c r="BP12" s="80">
        <v>26513.200000000001</v>
      </c>
      <c r="BQ12" s="234">
        <f t="shared" si="3"/>
        <v>83.99423421140169</v>
      </c>
      <c r="BR12" s="233">
        <v>35.200000000000003</v>
      </c>
      <c r="BT12" s="231">
        <v>8</v>
      </c>
      <c r="BU12" s="83" t="s">
        <v>65</v>
      </c>
      <c r="BV12" s="80">
        <v>27928.2</v>
      </c>
      <c r="BW12" s="548">
        <f t="shared" si="4"/>
        <v>84.314601585566876</v>
      </c>
      <c r="BX12" s="549">
        <v>87.1</v>
      </c>
      <c r="BZ12" s="841">
        <v>8</v>
      </c>
      <c r="CA12" s="837" t="s">
        <v>65</v>
      </c>
      <c r="CB12" s="838">
        <v>28748.6</v>
      </c>
      <c r="CC12" s="839">
        <f t="shared" si="5"/>
        <v>86.912593416692857</v>
      </c>
      <c r="CD12" s="842">
        <v>90.2</v>
      </c>
    </row>
    <row r="13" spans="1:82" ht="15.75">
      <c r="A13" s="235">
        <v>8</v>
      </c>
      <c r="B13" s="236" t="s">
        <v>20</v>
      </c>
      <c r="C13" s="237">
        <v>18250.400000000001</v>
      </c>
      <c r="D13" s="238">
        <v>86.115226725805698</v>
      </c>
      <c r="F13" s="239">
        <v>8</v>
      </c>
      <c r="G13" s="240" t="s">
        <v>79</v>
      </c>
      <c r="H13" s="241">
        <v>19780.5</v>
      </c>
      <c r="I13" s="232">
        <f t="shared" si="6"/>
        <v>83.486683830667289</v>
      </c>
      <c r="J13" s="242"/>
      <c r="K13" s="243">
        <v>8</v>
      </c>
      <c r="L13" s="240" t="s">
        <v>20</v>
      </c>
      <c r="M13" s="244">
        <v>22630.400000000001</v>
      </c>
      <c r="N13" s="232">
        <f t="shared" si="7"/>
        <v>84.372530012676165</v>
      </c>
      <c r="P13" s="263">
        <v>7</v>
      </c>
      <c r="Q13" s="264">
        <v>28</v>
      </c>
      <c r="R13" s="147" t="s">
        <v>11</v>
      </c>
      <c r="S13" s="90">
        <v>14892.8</v>
      </c>
      <c r="T13" s="234">
        <f t="shared" si="9"/>
        <v>55.524569383342026</v>
      </c>
      <c r="V13" s="90">
        <v>8</v>
      </c>
      <c r="W13" s="83" t="s">
        <v>21</v>
      </c>
      <c r="X13" s="90">
        <v>36259.199999999997</v>
      </c>
      <c r="AA13" s="90">
        <v>7</v>
      </c>
      <c r="AB13" s="265">
        <v>44</v>
      </c>
      <c r="AC13" s="83" t="s">
        <v>13</v>
      </c>
      <c r="AD13" s="265">
        <v>20072.3</v>
      </c>
      <c r="AF13" s="267">
        <v>8</v>
      </c>
      <c r="AG13" s="83" t="s">
        <v>20</v>
      </c>
      <c r="AH13" s="246">
        <v>25515</v>
      </c>
      <c r="AI13" s="232">
        <f t="shared" si="8"/>
        <v>85.163267145303251</v>
      </c>
      <c r="AK13" s="263">
        <v>7</v>
      </c>
      <c r="AL13" s="266">
        <v>26</v>
      </c>
      <c r="AM13" s="220">
        <v>27</v>
      </c>
      <c r="AN13" s="147" t="s">
        <v>5</v>
      </c>
      <c r="AO13" s="80">
        <v>17246.2</v>
      </c>
      <c r="AP13" s="80">
        <v>57.563893311437553</v>
      </c>
      <c r="AR13" s="231">
        <v>9</v>
      </c>
      <c r="AS13" s="83" t="s">
        <v>16</v>
      </c>
      <c r="AT13" s="80">
        <v>24169.200000000001</v>
      </c>
      <c r="AU13" s="232">
        <f t="shared" si="0"/>
        <v>80.410951156299177</v>
      </c>
      <c r="AW13" s="231">
        <v>9</v>
      </c>
      <c r="AX13" s="83" t="s">
        <v>21</v>
      </c>
      <c r="AY13" s="80">
        <v>24795.200000000001</v>
      </c>
      <c r="AZ13" s="234">
        <v>78.693186326316223</v>
      </c>
      <c r="BB13" s="247">
        <v>9</v>
      </c>
      <c r="BC13" s="251" t="s">
        <v>21</v>
      </c>
      <c r="BD13" s="249">
        <v>25594.9</v>
      </c>
      <c r="BE13" s="250">
        <f t="shared" si="1"/>
        <v>81.045761981963722</v>
      </c>
      <c r="BH13" s="231">
        <v>9</v>
      </c>
      <c r="BI13" s="147" t="s">
        <v>65</v>
      </c>
      <c r="BJ13" s="80">
        <v>25814.7</v>
      </c>
      <c r="BK13" s="234">
        <f t="shared" si="2"/>
        <v>79.15851512047935</v>
      </c>
      <c r="BL13" s="233">
        <f>BJ13/31371*100</f>
        <v>82.288419240700023</v>
      </c>
      <c r="BN13" s="231">
        <v>9</v>
      </c>
      <c r="BO13" s="83" t="s">
        <v>16</v>
      </c>
      <c r="BP13" s="80">
        <v>25671.3</v>
      </c>
      <c r="BQ13" s="234">
        <f t="shared" si="3"/>
        <v>81.327081782325635</v>
      </c>
      <c r="BR13" s="233">
        <v>89</v>
      </c>
      <c r="BT13" s="544">
        <v>9</v>
      </c>
      <c r="BU13" s="83" t="s">
        <v>20</v>
      </c>
      <c r="BV13" s="80">
        <v>27702.9</v>
      </c>
      <c r="BW13" s="548">
        <f t="shared" si="4"/>
        <v>83.634426001847601</v>
      </c>
      <c r="BX13" s="549">
        <v>82.9</v>
      </c>
      <c r="BZ13" s="836">
        <v>9</v>
      </c>
      <c r="CA13" s="837" t="s">
        <v>20</v>
      </c>
      <c r="CB13" s="838">
        <v>28306.2</v>
      </c>
      <c r="CC13" s="839">
        <f t="shared" si="5"/>
        <v>85.575132415894757</v>
      </c>
      <c r="CD13" s="840">
        <v>84.8</v>
      </c>
    </row>
    <row r="14" spans="1:82" ht="15.75">
      <c r="A14" s="235">
        <v>9</v>
      </c>
      <c r="B14" s="236" t="s">
        <v>21</v>
      </c>
      <c r="C14" s="237">
        <v>17307.900000000001</v>
      </c>
      <c r="D14" s="238">
        <v>81.668003586089753</v>
      </c>
      <c r="F14" s="239">
        <v>9</v>
      </c>
      <c r="G14" s="240" t="s">
        <v>16</v>
      </c>
      <c r="H14" s="241">
        <v>19502.3</v>
      </c>
      <c r="I14" s="232">
        <f t="shared" si="6"/>
        <v>82.31249736209007</v>
      </c>
      <c r="J14" s="242"/>
      <c r="K14" s="243">
        <v>9</v>
      </c>
      <c r="L14" s="240" t="s">
        <v>74</v>
      </c>
      <c r="M14" s="244">
        <v>22002.7</v>
      </c>
      <c r="N14" s="232">
        <f t="shared" si="7"/>
        <v>82.032286928640673</v>
      </c>
      <c r="P14" s="263">
        <v>8</v>
      </c>
      <c r="Q14" s="264">
        <v>29</v>
      </c>
      <c r="R14" s="147" t="s">
        <v>13</v>
      </c>
      <c r="S14" s="90">
        <v>14645.3</v>
      </c>
      <c r="T14" s="234">
        <f t="shared" si="9"/>
        <v>54.601819401983441</v>
      </c>
      <c r="V14" s="90">
        <v>9</v>
      </c>
      <c r="W14" s="83" t="s">
        <v>17</v>
      </c>
      <c r="X14" s="90">
        <v>33464.800000000003</v>
      </c>
      <c r="AA14" s="90">
        <v>8</v>
      </c>
      <c r="AB14" s="265">
        <v>45</v>
      </c>
      <c r="AC14" s="83" t="s">
        <v>238</v>
      </c>
      <c r="AD14" s="265">
        <v>19830.599999999999</v>
      </c>
      <c r="AF14" s="258">
        <v>9</v>
      </c>
      <c r="AG14" s="248" t="s">
        <v>74</v>
      </c>
      <c r="AH14" s="259">
        <v>24639.200000000001</v>
      </c>
      <c r="AI14" s="250">
        <f t="shared" si="8"/>
        <v>82.240045927750586</v>
      </c>
      <c r="AK14" s="263">
        <v>8</v>
      </c>
      <c r="AL14" s="266">
        <v>28</v>
      </c>
      <c r="AM14" s="220">
        <v>30</v>
      </c>
      <c r="AN14" s="147" t="s">
        <v>85</v>
      </c>
      <c r="AO14" s="80">
        <v>16674.8</v>
      </c>
      <c r="AP14" s="80">
        <v>55.656690064452384</v>
      </c>
      <c r="AR14" s="231">
        <v>10</v>
      </c>
      <c r="AS14" s="83" t="s">
        <v>20</v>
      </c>
      <c r="AT14" s="80">
        <v>23866.400000000001</v>
      </c>
      <c r="AU14" s="234">
        <f t="shared" si="0"/>
        <v>79.403535271200482</v>
      </c>
      <c r="AW14" s="231">
        <v>10</v>
      </c>
      <c r="AX14" s="83" t="s">
        <v>20</v>
      </c>
      <c r="AY14" s="80">
        <v>24596.400000000001</v>
      </c>
      <c r="AZ14" s="234">
        <v>78.062249473954807</v>
      </c>
      <c r="BB14" s="231">
        <v>10</v>
      </c>
      <c r="BC14" s="147" t="s">
        <v>65</v>
      </c>
      <c r="BD14" s="80">
        <v>25133.200000000001</v>
      </c>
      <c r="BE14" s="233">
        <f t="shared" si="1"/>
        <v>79.583797750531971</v>
      </c>
      <c r="BH14" s="231">
        <v>10</v>
      </c>
      <c r="BI14" s="147" t="s">
        <v>21</v>
      </c>
      <c r="BJ14" s="80">
        <v>25678.9</v>
      </c>
      <c r="BK14" s="234">
        <f t="shared" si="2"/>
        <v>78.742096322145017</v>
      </c>
      <c r="BL14" s="233">
        <f>BJ14/42914.4*100</f>
        <v>59.837490446097355</v>
      </c>
      <c r="BN14" s="231">
        <v>10</v>
      </c>
      <c r="BO14" s="83" t="s">
        <v>242</v>
      </c>
      <c r="BP14" s="80">
        <v>25345.200000000001</v>
      </c>
      <c r="BQ14" s="234">
        <f t="shared" si="3"/>
        <v>80.293991858199618</v>
      </c>
      <c r="BR14" s="233">
        <v>61.9</v>
      </c>
      <c r="BT14" s="231">
        <v>10</v>
      </c>
      <c r="BU14" s="83" t="s">
        <v>79</v>
      </c>
      <c r="BV14" s="80">
        <v>27207.5</v>
      </c>
      <c r="BW14" s="548">
        <f t="shared" si="4"/>
        <v>82.13882465176097</v>
      </c>
      <c r="BX14" s="549">
        <v>34.700000000000003</v>
      </c>
      <c r="BZ14" s="841">
        <v>10</v>
      </c>
      <c r="CA14" s="837" t="s">
        <v>79</v>
      </c>
      <c r="CB14" s="838">
        <v>27677.3</v>
      </c>
      <c r="CC14" s="839">
        <f t="shared" si="5"/>
        <v>83.67384574455221</v>
      </c>
      <c r="CD14" s="840">
        <v>35.700000000000003</v>
      </c>
    </row>
    <row r="15" spans="1:82" ht="15.75">
      <c r="A15" s="263">
        <v>10</v>
      </c>
      <c r="B15" s="268" t="s">
        <v>74</v>
      </c>
      <c r="C15" s="269">
        <v>16630.3</v>
      </c>
      <c r="D15" s="270">
        <v>78.470721464634536</v>
      </c>
      <c r="F15" s="239">
        <v>10</v>
      </c>
      <c r="G15" s="240" t="s">
        <v>21</v>
      </c>
      <c r="H15" s="241">
        <v>19146.599999999999</v>
      </c>
      <c r="I15" s="232">
        <f t="shared" si="6"/>
        <v>80.811210062043642</v>
      </c>
      <c r="J15" s="242"/>
      <c r="K15" s="243">
        <v>10</v>
      </c>
      <c r="L15" s="240" t="s">
        <v>21</v>
      </c>
      <c r="M15" s="244">
        <v>21897.4</v>
      </c>
      <c r="N15" s="232">
        <f t="shared" si="7"/>
        <v>81.639698754753567</v>
      </c>
      <c r="P15" s="263">
        <v>9</v>
      </c>
      <c r="Q15" s="264">
        <v>30</v>
      </c>
      <c r="R15" s="147" t="s">
        <v>238</v>
      </c>
      <c r="S15" s="90">
        <v>14443.5</v>
      </c>
      <c r="T15" s="234">
        <f t="shared" si="9"/>
        <v>53.849451942435309</v>
      </c>
      <c r="V15" s="90">
        <v>10</v>
      </c>
      <c r="W15" s="83" t="s">
        <v>242</v>
      </c>
      <c r="X15" s="90">
        <v>33171.300000000003</v>
      </c>
      <c r="AA15" s="90">
        <v>9</v>
      </c>
      <c r="AB15" s="265">
        <v>47</v>
      </c>
      <c r="AC15" s="83" t="s">
        <v>7</v>
      </c>
      <c r="AD15" s="265">
        <v>19524.099999999999</v>
      </c>
      <c r="AF15" s="271">
        <v>10</v>
      </c>
      <c r="AG15" s="83" t="s">
        <v>16</v>
      </c>
      <c r="AH15" s="246">
        <v>23725.1</v>
      </c>
      <c r="AI15" s="234">
        <f t="shared" si="8"/>
        <v>79.188988020734243</v>
      </c>
      <c r="AK15" s="263">
        <v>9</v>
      </c>
      <c r="AL15" s="266">
        <v>29</v>
      </c>
      <c r="AM15" s="220">
        <v>29</v>
      </c>
      <c r="AN15" s="147" t="s">
        <v>13</v>
      </c>
      <c r="AO15" s="80">
        <v>16419.599999999999</v>
      </c>
      <c r="AP15" s="80">
        <v>54.804890504370803</v>
      </c>
      <c r="AR15" s="231">
        <v>11</v>
      </c>
      <c r="AS15" s="83" t="s">
        <v>65</v>
      </c>
      <c r="AT15" s="80">
        <v>23752.5</v>
      </c>
      <c r="AU15" s="234">
        <f t="shared" si="0"/>
        <v>79.024589863958937</v>
      </c>
      <c r="AW15" s="231">
        <v>11</v>
      </c>
      <c r="AX15" s="83" t="s">
        <v>16</v>
      </c>
      <c r="AY15" s="80">
        <v>24262</v>
      </c>
      <c r="AZ15" s="234">
        <v>77.000955291713083</v>
      </c>
      <c r="BB15" s="231">
        <v>11</v>
      </c>
      <c r="BC15" s="147" t="s">
        <v>20</v>
      </c>
      <c r="BD15" s="80">
        <v>25130.3</v>
      </c>
      <c r="BE15" s="233">
        <f t="shared" si="1"/>
        <v>79.574614955922584</v>
      </c>
      <c r="BH15" s="231">
        <v>11</v>
      </c>
      <c r="BI15" s="147" t="s">
        <v>20</v>
      </c>
      <c r="BJ15" s="80">
        <v>25653.1</v>
      </c>
      <c r="BK15" s="234">
        <f t="shared" si="2"/>
        <v>78.662982883286205</v>
      </c>
      <c r="BL15" s="233">
        <f>BJ15/32105*100</f>
        <v>79.90375330945335</v>
      </c>
      <c r="BN15" s="231">
        <v>11</v>
      </c>
      <c r="BO15" s="83" t="s">
        <v>241</v>
      </c>
      <c r="BP15" s="80">
        <v>24731.200000000001</v>
      </c>
      <c r="BQ15" s="234">
        <f t="shared" si="3"/>
        <v>78.348830210197846</v>
      </c>
      <c r="BR15" s="233">
        <v>69.099999999999994</v>
      </c>
      <c r="BT15" s="544">
        <v>11</v>
      </c>
      <c r="BU15" s="83" t="s">
        <v>16</v>
      </c>
      <c r="BV15" s="80">
        <v>26361.8</v>
      </c>
      <c r="BW15" s="548">
        <f t="shared" si="4"/>
        <v>79.585675556548452</v>
      </c>
      <c r="BX15" s="549">
        <v>87.8</v>
      </c>
      <c r="BZ15" s="836">
        <v>11</v>
      </c>
      <c r="CA15" s="837" t="s">
        <v>16</v>
      </c>
      <c r="CB15" s="838">
        <v>27296.5</v>
      </c>
      <c r="CC15" s="839">
        <f t="shared" si="5"/>
        <v>82.522613490700664</v>
      </c>
      <c r="CD15" s="842">
        <v>91.9</v>
      </c>
    </row>
    <row r="16" spans="1:82" ht="15.75">
      <c r="A16" s="263">
        <v>11</v>
      </c>
      <c r="B16" s="268" t="s">
        <v>16</v>
      </c>
      <c r="C16" s="269">
        <v>15984.3</v>
      </c>
      <c r="D16" s="270">
        <v>75.422545180012264</v>
      </c>
      <c r="F16" s="272">
        <v>11</v>
      </c>
      <c r="G16" s="147" t="s">
        <v>74</v>
      </c>
      <c r="H16" s="273">
        <v>18079.900000000001</v>
      </c>
      <c r="I16" s="234">
        <f t="shared" si="6"/>
        <v>76.309036424260341</v>
      </c>
      <c r="J16" s="274"/>
      <c r="K16" s="243">
        <v>11</v>
      </c>
      <c r="L16" s="240" t="s">
        <v>16</v>
      </c>
      <c r="M16" s="244">
        <v>21555.9</v>
      </c>
      <c r="N16" s="232">
        <f t="shared" si="7"/>
        <v>80.366490194616375</v>
      </c>
      <c r="P16" s="263">
        <v>10</v>
      </c>
      <c r="Q16" s="264">
        <v>31</v>
      </c>
      <c r="R16" s="147" t="s">
        <v>3</v>
      </c>
      <c r="S16" s="90">
        <v>14443.2</v>
      </c>
      <c r="T16" s="234">
        <f t="shared" si="9"/>
        <v>53.848333457609435</v>
      </c>
      <c r="V16" s="90">
        <v>11</v>
      </c>
      <c r="W16" s="83" t="s">
        <v>239</v>
      </c>
      <c r="X16" s="90">
        <v>32296.5</v>
      </c>
      <c r="AA16" s="90">
        <v>10</v>
      </c>
      <c r="AB16" s="265">
        <v>52</v>
      </c>
      <c r="AC16" s="83" t="s">
        <v>9</v>
      </c>
      <c r="AD16" s="265">
        <v>19167.900000000001</v>
      </c>
      <c r="AF16" s="275">
        <v>11</v>
      </c>
      <c r="AG16" s="83" t="s">
        <v>21</v>
      </c>
      <c r="AH16" s="246">
        <v>23368.7</v>
      </c>
      <c r="AI16" s="234">
        <f t="shared" si="8"/>
        <v>77.999405876482399</v>
      </c>
      <c r="AK16" s="263">
        <v>10</v>
      </c>
      <c r="AL16" s="266">
        <v>32</v>
      </c>
      <c r="AM16" s="220">
        <v>50</v>
      </c>
      <c r="AN16" s="147" t="s">
        <v>12</v>
      </c>
      <c r="AO16" s="80">
        <v>16106.7</v>
      </c>
      <c r="AP16" s="234">
        <v>53.760501466951048</v>
      </c>
      <c r="AR16" s="231">
        <v>12</v>
      </c>
      <c r="AS16" s="83" t="s">
        <v>21</v>
      </c>
      <c r="AT16" s="80">
        <v>23664.7</v>
      </c>
      <c r="AU16" s="234">
        <f t="shared" si="0"/>
        <v>78.732479181291609</v>
      </c>
      <c r="AW16" s="231">
        <v>12</v>
      </c>
      <c r="AX16" s="83" t="s">
        <v>65</v>
      </c>
      <c r="AY16" s="80">
        <v>24251.200000000001</v>
      </c>
      <c r="AZ16" s="234">
        <v>76.96667904420049</v>
      </c>
      <c r="BB16" s="231">
        <v>12</v>
      </c>
      <c r="BC16" s="147" t="s">
        <v>16</v>
      </c>
      <c r="BD16" s="80">
        <v>25043.7</v>
      </c>
      <c r="BE16" s="233">
        <f t="shared" si="1"/>
        <v>79.300397710001008</v>
      </c>
      <c r="BH16" s="231">
        <v>12</v>
      </c>
      <c r="BI16" s="147" t="s">
        <v>16</v>
      </c>
      <c r="BJ16" s="80">
        <v>25125.4</v>
      </c>
      <c r="BK16" s="234">
        <f t="shared" si="2"/>
        <v>77.044837081511375</v>
      </c>
      <c r="BL16" s="233">
        <f>BJ16/29249.8*100</f>
        <v>85.899390765065064</v>
      </c>
      <c r="BN16" s="231">
        <v>12</v>
      </c>
      <c r="BO16" s="83" t="s">
        <v>21</v>
      </c>
      <c r="BP16" s="80">
        <v>24662</v>
      </c>
      <c r="BQ16" s="234">
        <f t="shared" si="3"/>
        <v>78.129603522833463</v>
      </c>
      <c r="BR16" s="233">
        <v>58.8</v>
      </c>
      <c r="BT16" s="231">
        <v>12</v>
      </c>
      <c r="BU16" s="83" t="s">
        <v>1</v>
      </c>
      <c r="BV16" s="80">
        <v>25694</v>
      </c>
      <c r="BW16" s="548">
        <f t="shared" si="4"/>
        <v>77.569602521449838</v>
      </c>
      <c r="BX16" s="549">
        <v>105.7</v>
      </c>
      <c r="BZ16" s="841">
        <v>12</v>
      </c>
      <c r="CA16" s="837" t="s">
        <v>1</v>
      </c>
      <c r="CB16" s="838">
        <v>26698.1</v>
      </c>
      <c r="CC16" s="839">
        <f t="shared" si="5"/>
        <v>80.713534234648222</v>
      </c>
      <c r="CD16" s="842">
        <v>108.1</v>
      </c>
    </row>
    <row r="17" spans="1:82" ht="15.75">
      <c r="A17" s="263">
        <v>12</v>
      </c>
      <c r="B17" s="268" t="s">
        <v>55</v>
      </c>
      <c r="C17" s="269">
        <v>14536.6</v>
      </c>
      <c r="D17" s="270">
        <v>68.591516066625786</v>
      </c>
      <c r="F17" s="272">
        <v>12</v>
      </c>
      <c r="G17" s="147" t="s">
        <v>1</v>
      </c>
      <c r="H17" s="273">
        <v>17810.5</v>
      </c>
      <c r="I17" s="234">
        <f t="shared" si="6"/>
        <v>75.171991727514452</v>
      </c>
      <c r="J17" s="274"/>
      <c r="K17" s="264">
        <v>12</v>
      </c>
      <c r="L17" s="147" t="s">
        <v>1</v>
      </c>
      <c r="M17" s="90">
        <v>20620.8</v>
      </c>
      <c r="N17" s="234">
        <f t="shared" si="7"/>
        <v>76.880172992319743</v>
      </c>
      <c r="O17" s="274"/>
      <c r="P17" s="276">
        <v>11</v>
      </c>
      <c r="Q17" s="276">
        <v>34</v>
      </c>
      <c r="R17" s="277" t="s">
        <v>9</v>
      </c>
      <c r="S17" s="278">
        <v>13739.5</v>
      </c>
      <c r="T17" s="279">
        <f t="shared" si="9"/>
        <v>51.224740884348677</v>
      </c>
      <c r="V17" s="90">
        <v>12</v>
      </c>
      <c r="W17" s="83" t="s">
        <v>74</v>
      </c>
      <c r="X17" s="90">
        <v>30908.400000000001</v>
      </c>
      <c r="AA17" s="90">
        <v>11</v>
      </c>
      <c r="AB17" s="265">
        <v>54</v>
      </c>
      <c r="AC17" s="83" t="s">
        <v>86</v>
      </c>
      <c r="AD17" s="265">
        <v>18660</v>
      </c>
      <c r="AF17" s="271">
        <v>12</v>
      </c>
      <c r="AG17" s="83" t="s">
        <v>17</v>
      </c>
      <c r="AH17" s="246">
        <v>22429</v>
      </c>
      <c r="AI17" s="234">
        <f t="shared" si="8"/>
        <v>74.862900991652239</v>
      </c>
      <c r="AK17" s="280">
        <v>11</v>
      </c>
      <c r="AL17" s="281">
        <v>37</v>
      </c>
      <c r="AM17" s="282">
        <v>31</v>
      </c>
      <c r="AN17" s="283" t="s">
        <v>3</v>
      </c>
      <c r="AO17" s="284">
        <v>15419.2</v>
      </c>
      <c r="AP17" s="279">
        <v>51.465782824489914</v>
      </c>
      <c r="AR17" s="231">
        <v>13</v>
      </c>
      <c r="AS17" s="83" t="s">
        <v>1</v>
      </c>
      <c r="AT17" s="80">
        <v>22775.4</v>
      </c>
      <c r="AU17" s="234">
        <f t="shared" si="0"/>
        <v>75.773777243978969</v>
      </c>
      <c r="AW17" s="231">
        <v>13</v>
      </c>
      <c r="AX17" s="83" t="s">
        <v>1</v>
      </c>
      <c r="AY17" s="80">
        <v>23140.6</v>
      </c>
      <c r="AZ17" s="234">
        <v>73.44193825832231</v>
      </c>
      <c r="BB17" s="231">
        <v>13</v>
      </c>
      <c r="BC17" s="147" t="s">
        <v>1</v>
      </c>
      <c r="BD17" s="80">
        <v>24007.8</v>
      </c>
      <c r="BE17" s="233">
        <f t="shared" si="1"/>
        <v>76.020240145911444</v>
      </c>
      <c r="BH17" s="231">
        <v>13</v>
      </c>
      <c r="BI17" s="147" t="s">
        <v>1</v>
      </c>
      <c r="BJ17" s="80">
        <v>24575.3</v>
      </c>
      <c r="BK17" s="234">
        <f t="shared" si="2"/>
        <v>75.35800364289787</v>
      </c>
      <c r="BL17" s="233">
        <f>BJ17/23994.1*100</f>
        <v>102.42226213944261</v>
      </c>
      <c r="BN17" s="231">
        <v>13</v>
      </c>
      <c r="BO17" s="83" t="s">
        <v>1</v>
      </c>
      <c r="BP17" s="80">
        <v>24641.599999999999</v>
      </c>
      <c r="BQ17" s="234">
        <f t="shared" si="3"/>
        <v>78.064976002280957</v>
      </c>
      <c r="BR17" s="233">
        <v>104.5</v>
      </c>
      <c r="BT17" s="544">
        <v>13</v>
      </c>
      <c r="BU17" s="83" t="s">
        <v>21</v>
      </c>
      <c r="BV17" s="80">
        <v>25546.9</v>
      </c>
      <c r="BW17" s="548">
        <f t="shared" si="4"/>
        <v>77.125510961906542</v>
      </c>
      <c r="BX17" s="549">
        <v>56.7</v>
      </c>
      <c r="BZ17" s="544">
        <v>13</v>
      </c>
      <c r="CA17" s="147" t="s">
        <v>21</v>
      </c>
      <c r="CB17" s="80">
        <v>26148.3</v>
      </c>
      <c r="CC17" s="548">
        <f t="shared" si="5"/>
        <v>79.051382204271164</v>
      </c>
      <c r="CD17" s="843">
        <v>59.2</v>
      </c>
    </row>
    <row r="18" spans="1:82" ht="15.75">
      <c r="A18" s="263">
        <v>13</v>
      </c>
      <c r="B18" s="268" t="s">
        <v>1</v>
      </c>
      <c r="C18" s="269">
        <v>14332.1</v>
      </c>
      <c r="D18" s="270">
        <v>67.626574812438065</v>
      </c>
      <c r="F18" s="272">
        <v>13</v>
      </c>
      <c r="G18" s="147" t="s">
        <v>241</v>
      </c>
      <c r="H18" s="273">
        <v>17272.2</v>
      </c>
      <c r="I18" s="234">
        <f t="shared" si="6"/>
        <v>72.900012661967679</v>
      </c>
      <c r="J18" s="274"/>
      <c r="K18" s="264">
        <v>13</v>
      </c>
      <c r="L18" s="147" t="s">
        <v>65</v>
      </c>
      <c r="M18" s="90">
        <v>19069.7</v>
      </c>
      <c r="N18" s="234">
        <f t="shared" si="7"/>
        <v>71.097233614197307</v>
      </c>
      <c r="P18" s="276">
        <v>12</v>
      </c>
      <c r="Q18" s="276">
        <v>36</v>
      </c>
      <c r="R18" s="277" t="s">
        <v>14</v>
      </c>
      <c r="S18" s="278">
        <v>13729.5</v>
      </c>
      <c r="T18" s="279">
        <f t="shared" si="9"/>
        <v>51.187458056819025</v>
      </c>
      <c r="V18" s="90">
        <v>13</v>
      </c>
      <c r="W18" s="83" t="s">
        <v>241</v>
      </c>
      <c r="X18" s="90">
        <v>28900.3</v>
      </c>
      <c r="AA18" s="90">
        <v>12</v>
      </c>
      <c r="AB18" s="265">
        <v>59</v>
      </c>
      <c r="AC18" s="285" t="s">
        <v>10</v>
      </c>
      <c r="AD18" s="265">
        <v>18167.2</v>
      </c>
      <c r="AF18" s="275">
        <v>13</v>
      </c>
      <c r="AG18" s="83" t="s">
        <v>1</v>
      </c>
      <c r="AH18" s="246">
        <v>22410.400000000001</v>
      </c>
      <c r="AI18" s="234">
        <f t="shared" si="8"/>
        <v>74.800818421834379</v>
      </c>
      <c r="AK18" s="276">
        <v>12</v>
      </c>
      <c r="AL18" s="281">
        <v>38</v>
      </c>
      <c r="AM18" s="282">
        <v>34</v>
      </c>
      <c r="AN18" s="283" t="s">
        <v>9</v>
      </c>
      <c r="AO18" s="284">
        <v>15384.1</v>
      </c>
      <c r="AP18" s="284">
        <v>51.348627007252979</v>
      </c>
      <c r="AR18" s="231">
        <v>14</v>
      </c>
      <c r="AS18" s="83" t="s">
        <v>241</v>
      </c>
      <c r="AT18" s="80">
        <v>22616.400000000001</v>
      </c>
      <c r="AU18" s="234">
        <f t="shared" si="0"/>
        <v>75.244784094273911</v>
      </c>
      <c r="AW18" s="231">
        <v>14</v>
      </c>
      <c r="AX18" s="83" t="s">
        <v>241</v>
      </c>
      <c r="AY18" s="80">
        <v>22262.6</v>
      </c>
      <c r="AZ18" s="234">
        <v>70.655406284613449</v>
      </c>
      <c r="BB18" s="231">
        <v>14</v>
      </c>
      <c r="BC18" s="147" t="s">
        <v>241</v>
      </c>
      <c r="BD18" s="80">
        <v>22631.8</v>
      </c>
      <c r="BE18" s="233">
        <f t="shared" si="1"/>
        <v>71.663162427804238</v>
      </c>
      <c r="BH18" s="231">
        <v>14</v>
      </c>
      <c r="BI18" s="147" t="s">
        <v>17</v>
      </c>
      <c r="BJ18" s="80">
        <v>23041.200000000001</v>
      </c>
      <c r="BK18" s="234">
        <f t="shared" si="2"/>
        <v>70.653820443157912</v>
      </c>
      <c r="BL18" s="233">
        <v>58</v>
      </c>
      <c r="BN18" s="231">
        <v>14</v>
      </c>
      <c r="BO18" s="83" t="s">
        <v>17</v>
      </c>
      <c r="BP18" s="80">
        <v>23585.9</v>
      </c>
      <c r="BQ18" s="234">
        <f t="shared" si="3"/>
        <v>74.720501813688998</v>
      </c>
      <c r="BR18" s="233">
        <v>61.7</v>
      </c>
      <c r="BT18" s="231">
        <v>14</v>
      </c>
      <c r="BU18" s="83" t="s">
        <v>241</v>
      </c>
      <c r="BV18" s="80">
        <v>25061.8</v>
      </c>
      <c r="BW18" s="548">
        <f t="shared" si="4"/>
        <v>75.661005077919796</v>
      </c>
      <c r="BX18" s="549">
        <v>65.8</v>
      </c>
      <c r="BZ18" s="231">
        <v>14</v>
      </c>
      <c r="CA18" s="147" t="s">
        <v>241</v>
      </c>
      <c r="CB18" s="80">
        <v>26037.9</v>
      </c>
      <c r="CC18" s="548">
        <f t="shared" si="5"/>
        <v>78.717621592860425</v>
      </c>
      <c r="CD18" s="843">
        <v>69.5</v>
      </c>
    </row>
    <row r="19" spans="1:82" ht="15.75">
      <c r="A19" s="263">
        <v>14</v>
      </c>
      <c r="B19" s="268" t="s">
        <v>241</v>
      </c>
      <c r="C19" s="269">
        <v>14249.7</v>
      </c>
      <c r="D19" s="270">
        <v>67.23776718727882</v>
      </c>
      <c r="F19" s="272">
        <v>14</v>
      </c>
      <c r="G19" s="147" t="s">
        <v>73</v>
      </c>
      <c r="H19" s="273">
        <v>16410.5</v>
      </c>
      <c r="I19" s="234">
        <f t="shared" si="6"/>
        <v>69.263073481619045</v>
      </c>
      <c r="J19" s="274"/>
      <c r="K19" s="264">
        <v>14</v>
      </c>
      <c r="L19" s="147" t="s">
        <v>17</v>
      </c>
      <c r="M19" s="90">
        <v>18510.099999999999</v>
      </c>
      <c r="N19" s="234">
        <f t="shared" si="7"/>
        <v>69.010886585638659</v>
      </c>
      <c r="P19" s="276">
        <v>13</v>
      </c>
      <c r="Q19" s="276">
        <v>37</v>
      </c>
      <c r="R19" s="277" t="s">
        <v>8</v>
      </c>
      <c r="S19" s="278">
        <v>13596.5</v>
      </c>
      <c r="T19" s="279">
        <f t="shared" si="9"/>
        <v>50.691596450674815</v>
      </c>
      <c r="V19" s="90">
        <v>14</v>
      </c>
      <c r="W19" s="83" t="s">
        <v>64</v>
      </c>
      <c r="X19" s="90">
        <v>28734.3</v>
      </c>
      <c r="AA19" s="90">
        <v>13</v>
      </c>
      <c r="AB19" s="265">
        <v>60</v>
      </c>
      <c r="AC19" s="285" t="s">
        <v>3</v>
      </c>
      <c r="AD19" s="265">
        <v>18092.599999999999</v>
      </c>
      <c r="AF19" s="271">
        <v>14</v>
      </c>
      <c r="AG19" s="83" t="s">
        <v>65</v>
      </c>
      <c r="AH19" s="246">
        <v>22101.3</v>
      </c>
      <c r="AI19" s="234">
        <f t="shared" si="8"/>
        <v>73.769112920183844</v>
      </c>
      <c r="AK19" s="276">
        <v>13</v>
      </c>
      <c r="AL19" s="281">
        <v>40</v>
      </c>
      <c r="AM19" s="282">
        <v>37</v>
      </c>
      <c r="AN19" s="283" t="s">
        <v>8</v>
      </c>
      <c r="AO19" s="284">
        <v>14943.6</v>
      </c>
      <c r="AP19" s="279">
        <v>49.878338189792423</v>
      </c>
      <c r="AR19" s="231">
        <v>15</v>
      </c>
      <c r="AS19" s="83" t="s">
        <v>17</v>
      </c>
      <c r="AT19" s="80">
        <v>21689</v>
      </c>
      <c r="AU19" s="234">
        <f t="shared" si="0"/>
        <v>72.15932342108853</v>
      </c>
      <c r="AW19" s="231">
        <v>15</v>
      </c>
      <c r="AX19" s="83" t="s">
        <v>17</v>
      </c>
      <c r="AY19" s="80">
        <v>22076.2</v>
      </c>
      <c r="AZ19" s="234">
        <v>70.063823642359097</v>
      </c>
      <c r="BB19" s="231">
        <v>15</v>
      </c>
      <c r="BC19" s="147" t="s">
        <v>17</v>
      </c>
      <c r="BD19" s="80">
        <v>22528.6</v>
      </c>
      <c r="BE19" s="233">
        <f t="shared" si="1"/>
        <v>71.33638159894619</v>
      </c>
      <c r="BH19" s="231">
        <v>15</v>
      </c>
      <c r="BI19" s="147" t="s">
        <v>241</v>
      </c>
      <c r="BJ19" s="80">
        <v>22974.9</v>
      </c>
      <c r="BK19" s="234">
        <f t="shared" si="2"/>
        <v>70.450517303764954</v>
      </c>
      <c r="BL19" s="233">
        <v>64.5</v>
      </c>
      <c r="BN19" s="231">
        <v>15</v>
      </c>
      <c r="BO19" s="83" t="s">
        <v>73</v>
      </c>
      <c r="BP19" s="80">
        <v>22689.1</v>
      </c>
      <c r="BQ19" s="234">
        <f t="shared" si="3"/>
        <v>71.879425321949597</v>
      </c>
      <c r="BR19" s="233">
        <v>71.599999999999994</v>
      </c>
      <c r="BT19" s="544">
        <v>15</v>
      </c>
      <c r="BU19" s="83" t="s">
        <v>17</v>
      </c>
      <c r="BV19" s="80">
        <v>24167.5</v>
      </c>
      <c r="BW19" s="548">
        <f t="shared" si="4"/>
        <v>72.961133686352412</v>
      </c>
      <c r="BX19" s="549">
        <v>59.7</v>
      </c>
      <c r="BZ19" s="544">
        <v>15</v>
      </c>
      <c r="CA19" s="147" t="s">
        <v>17</v>
      </c>
      <c r="CB19" s="80">
        <v>24636.2</v>
      </c>
      <c r="CC19" s="548">
        <f t="shared" si="5"/>
        <v>74.480010641642693</v>
      </c>
      <c r="CD19" s="843">
        <v>61.6</v>
      </c>
    </row>
    <row r="20" spans="1:82" ht="15.75">
      <c r="A20" s="263">
        <v>15</v>
      </c>
      <c r="B20" s="268" t="s">
        <v>17</v>
      </c>
      <c r="C20" s="269">
        <v>14235.5</v>
      </c>
      <c r="D20" s="270">
        <v>67.170763931486803</v>
      </c>
      <c r="F20" s="272">
        <v>15</v>
      </c>
      <c r="G20" s="147" t="s">
        <v>17</v>
      </c>
      <c r="H20" s="273">
        <v>16365.1</v>
      </c>
      <c r="I20" s="234">
        <f t="shared" si="6"/>
        <v>69.071455704216433</v>
      </c>
      <c r="J20" s="274"/>
      <c r="K20" s="264">
        <v>15</v>
      </c>
      <c r="L20" s="147" t="s">
        <v>241</v>
      </c>
      <c r="M20" s="90">
        <v>18481.8</v>
      </c>
      <c r="N20" s="234">
        <f t="shared" si="7"/>
        <v>68.905376183729771</v>
      </c>
      <c r="P20" s="276">
        <v>14</v>
      </c>
      <c r="Q20" s="276">
        <v>45</v>
      </c>
      <c r="R20" s="277" t="s">
        <v>6</v>
      </c>
      <c r="S20" s="278">
        <v>12465.2</v>
      </c>
      <c r="T20" s="279">
        <f t="shared" si="9"/>
        <v>46.473790172246666</v>
      </c>
      <c r="V20" s="90">
        <v>15</v>
      </c>
      <c r="W20" s="83" t="s">
        <v>73</v>
      </c>
      <c r="X20" s="90">
        <v>27453.4</v>
      </c>
      <c r="AA20" s="90">
        <v>14</v>
      </c>
      <c r="AB20" s="265">
        <v>66</v>
      </c>
      <c r="AC20" s="83" t="s">
        <v>4</v>
      </c>
      <c r="AD20" s="265">
        <v>17165.099999999999</v>
      </c>
      <c r="AF20" s="275">
        <v>15</v>
      </c>
      <c r="AG20" s="83" t="s">
        <v>241</v>
      </c>
      <c r="AH20" s="246">
        <v>20314.5</v>
      </c>
      <c r="AI20" s="234">
        <f t="shared" si="8"/>
        <v>67.805180890584481</v>
      </c>
      <c r="AK20" s="276">
        <v>14</v>
      </c>
      <c r="AL20" s="281">
        <v>41</v>
      </c>
      <c r="AM20" s="282">
        <v>49</v>
      </c>
      <c r="AN20" s="283" t="s">
        <v>2</v>
      </c>
      <c r="AO20" s="284">
        <v>14939.1</v>
      </c>
      <c r="AP20" s="279">
        <v>49.863318213223593</v>
      </c>
      <c r="AR20" s="231">
        <v>16</v>
      </c>
      <c r="AS20" s="83" t="s">
        <v>73</v>
      </c>
      <c r="AT20" s="80">
        <v>19122</v>
      </c>
      <c r="AU20" s="234">
        <f t="shared" si="0"/>
        <v>63.618912004152094</v>
      </c>
      <c r="AW20" s="231">
        <v>16</v>
      </c>
      <c r="AX20" s="83" t="s">
        <v>73</v>
      </c>
      <c r="AY20" s="80">
        <v>20557.900000000001</v>
      </c>
      <c r="AZ20" s="234">
        <v>65.245154512880575</v>
      </c>
      <c r="BB20" s="231">
        <v>16</v>
      </c>
      <c r="BC20" s="147" t="s">
        <v>55</v>
      </c>
      <c r="BD20" s="80">
        <v>20826.8</v>
      </c>
      <c r="BE20" s="233">
        <f t="shared" si="1"/>
        <v>65.947664403688307</v>
      </c>
      <c r="BH20" s="231">
        <v>16</v>
      </c>
      <c r="BI20" s="147" t="s">
        <v>55</v>
      </c>
      <c r="BJ20" s="80">
        <v>21599.1</v>
      </c>
      <c r="BK20" s="234">
        <f t="shared" si="2"/>
        <v>66.231747180433828</v>
      </c>
      <c r="BL20" s="233">
        <v>39.700000000000003</v>
      </c>
      <c r="BN20" s="231">
        <v>16</v>
      </c>
      <c r="BO20" s="83" t="s">
        <v>19</v>
      </c>
      <c r="BP20" s="80">
        <v>22461.4</v>
      </c>
      <c r="BQ20" s="234">
        <f t="shared" si="3"/>
        <v>71.158068144017989</v>
      </c>
      <c r="BR20" s="233">
        <v>84.5</v>
      </c>
      <c r="BT20" s="231">
        <v>16</v>
      </c>
      <c r="BU20" s="83" t="s">
        <v>73</v>
      </c>
      <c r="BV20" s="80">
        <v>23527.7</v>
      </c>
      <c r="BW20" s="548">
        <f t="shared" si="4"/>
        <v>71.029592015408866</v>
      </c>
      <c r="BX20" s="549">
        <v>70.900000000000006</v>
      </c>
      <c r="BZ20" s="231">
        <v>16</v>
      </c>
      <c r="CA20" s="147" t="s">
        <v>19</v>
      </c>
      <c r="CB20" s="80">
        <v>23972.6</v>
      </c>
      <c r="CC20" s="548">
        <f t="shared" si="5"/>
        <v>72.473819140445499</v>
      </c>
      <c r="CD20" s="843">
        <v>86.4</v>
      </c>
    </row>
    <row r="21" spans="1:82" ht="15.75">
      <c r="A21" s="263">
        <v>16</v>
      </c>
      <c r="B21" s="268" t="s">
        <v>73</v>
      </c>
      <c r="C21" s="269">
        <v>13661.2</v>
      </c>
      <c r="D21" s="270">
        <v>64.460906903222764</v>
      </c>
      <c r="F21" s="272">
        <v>16</v>
      </c>
      <c r="G21" s="147" t="s">
        <v>55</v>
      </c>
      <c r="H21" s="273">
        <v>16036.3</v>
      </c>
      <c r="I21" s="234">
        <f t="shared" si="6"/>
        <v>67.683704047608998</v>
      </c>
      <c r="J21" s="274"/>
      <c r="K21" s="264">
        <v>16</v>
      </c>
      <c r="L21" s="147" t="s">
        <v>55</v>
      </c>
      <c r="M21" s="90">
        <v>18192.2</v>
      </c>
      <c r="N21" s="234">
        <f t="shared" si="7"/>
        <v>67.825665498471409</v>
      </c>
      <c r="P21" s="276">
        <v>15</v>
      </c>
      <c r="Q21" s="276">
        <v>49</v>
      </c>
      <c r="R21" s="277" t="s">
        <v>2</v>
      </c>
      <c r="S21" s="278">
        <v>12087.3</v>
      </c>
      <c r="T21" s="279">
        <f t="shared" si="9"/>
        <v>45.064872119901572</v>
      </c>
      <c r="V21" s="90">
        <v>16</v>
      </c>
      <c r="W21" s="83" t="s">
        <v>69</v>
      </c>
      <c r="X21" s="90">
        <v>27375.7</v>
      </c>
      <c r="AA21" s="90">
        <v>15</v>
      </c>
      <c r="AB21" s="265">
        <v>67</v>
      </c>
      <c r="AC21" s="83" t="s">
        <v>6</v>
      </c>
      <c r="AD21" s="265">
        <v>17069.2</v>
      </c>
      <c r="AF21" s="271">
        <v>16</v>
      </c>
      <c r="AG21" s="83" t="s">
        <v>55</v>
      </c>
      <c r="AH21" s="246">
        <v>18924.5</v>
      </c>
      <c r="AI21" s="234">
        <f t="shared" si="8"/>
        <v>63.165677017099412</v>
      </c>
      <c r="AK21" s="276">
        <v>15</v>
      </c>
      <c r="AL21" s="281">
        <v>43</v>
      </c>
      <c r="AM21" s="282">
        <v>36</v>
      </c>
      <c r="AN21" s="283" t="s">
        <v>14</v>
      </c>
      <c r="AO21" s="284">
        <v>14665.7</v>
      </c>
      <c r="AP21" s="279">
        <v>48.950771192352498</v>
      </c>
      <c r="AR21" s="231">
        <v>17</v>
      </c>
      <c r="AS21" s="83" t="s">
        <v>55</v>
      </c>
      <c r="AT21" s="80">
        <v>19096.099999999999</v>
      </c>
      <c r="AU21" s="234">
        <f t="shared" si="0"/>
        <v>63.532742679766173</v>
      </c>
      <c r="AW21" s="231">
        <v>17</v>
      </c>
      <c r="AX21" s="83" t="s">
        <v>55</v>
      </c>
      <c r="AY21" s="80">
        <v>20399.8</v>
      </c>
      <c r="AZ21" s="234">
        <v>64.743388334015677</v>
      </c>
      <c r="BB21" s="231">
        <v>17</v>
      </c>
      <c r="BC21" s="147" t="s">
        <v>73</v>
      </c>
      <c r="BD21" s="80">
        <v>20680.400000000001</v>
      </c>
      <c r="BE21" s="233">
        <f t="shared" si="1"/>
        <v>65.48409159995947</v>
      </c>
      <c r="BH21" s="231">
        <v>17</v>
      </c>
      <c r="BI21" s="147" t="s">
        <v>75</v>
      </c>
      <c r="BJ21" s="80">
        <v>21508.2</v>
      </c>
      <c r="BK21" s="234">
        <f t="shared" si="2"/>
        <v>65.95301029701271</v>
      </c>
      <c r="BL21" s="233">
        <v>66.7</v>
      </c>
      <c r="BN21" s="231">
        <v>17</v>
      </c>
      <c r="BO21" s="83" t="s">
        <v>18</v>
      </c>
      <c r="BP21" s="80">
        <v>22391.7</v>
      </c>
      <c r="BQ21" s="234">
        <f t="shared" si="3"/>
        <v>70.937257448796956</v>
      </c>
      <c r="BR21" s="233">
        <v>87</v>
      </c>
      <c r="BT21" s="544">
        <v>17</v>
      </c>
      <c r="BU21" s="83" t="s">
        <v>19</v>
      </c>
      <c r="BV21" s="80">
        <v>23460.799999999999</v>
      </c>
      <c r="BW21" s="548">
        <f t="shared" si="4"/>
        <v>70.827622434624033</v>
      </c>
      <c r="BX21" s="549">
        <v>85.2</v>
      </c>
      <c r="BZ21" s="544">
        <v>17</v>
      </c>
      <c r="CA21" s="147" t="s">
        <v>73</v>
      </c>
      <c r="CB21" s="80">
        <v>23676.3</v>
      </c>
      <c r="CC21" s="548">
        <f t="shared" si="5"/>
        <v>71.578046774856702</v>
      </c>
      <c r="CD21" s="843">
        <v>71.599999999999994</v>
      </c>
    </row>
    <row r="22" spans="1:82" ht="15" customHeight="1">
      <c r="A22" s="263">
        <v>17</v>
      </c>
      <c r="B22" s="268" t="s">
        <v>22</v>
      </c>
      <c r="C22" s="269">
        <v>13564.1</v>
      </c>
      <c r="D22" s="270">
        <v>64.002736752701367</v>
      </c>
      <c r="F22" s="272">
        <v>17</v>
      </c>
      <c r="G22" s="147" t="s">
        <v>65</v>
      </c>
      <c r="H22" s="273">
        <v>15789.8</v>
      </c>
      <c r="I22" s="234">
        <f t="shared" si="6"/>
        <v>66.643312370742407</v>
      </c>
      <c r="J22" s="274"/>
      <c r="K22" s="264">
        <v>17</v>
      </c>
      <c r="L22" s="147" t="s">
        <v>19</v>
      </c>
      <c r="M22" s="90">
        <v>16990.900000000001</v>
      </c>
      <c r="N22" s="234">
        <f t="shared" si="7"/>
        <v>63.346879427335779</v>
      </c>
      <c r="P22" s="286">
        <v>16</v>
      </c>
      <c r="Q22" s="286">
        <v>50</v>
      </c>
      <c r="R22" s="287" t="s">
        <v>12</v>
      </c>
      <c r="S22" s="288">
        <v>12002.2</v>
      </c>
      <c r="T22" s="289">
        <f t="shared" si="9"/>
        <v>44.74759525762434</v>
      </c>
      <c r="V22" s="90">
        <v>17</v>
      </c>
      <c r="W22" s="83" t="s">
        <v>75</v>
      </c>
      <c r="X22" s="90">
        <v>26858.7</v>
      </c>
      <c r="AA22" s="90">
        <v>16</v>
      </c>
      <c r="AB22" s="265">
        <v>68</v>
      </c>
      <c r="AC22" s="83" t="s">
        <v>8</v>
      </c>
      <c r="AD22" s="265">
        <v>16921.8</v>
      </c>
      <c r="AF22" s="275">
        <v>17</v>
      </c>
      <c r="AG22" s="83" t="s">
        <v>86</v>
      </c>
      <c r="AH22" s="246">
        <v>18433.900000000001</v>
      </c>
      <c r="AI22" s="234">
        <f t="shared" si="8"/>
        <v>61.52816579383915</v>
      </c>
      <c r="AK22" s="286">
        <v>16</v>
      </c>
      <c r="AL22" s="290">
        <v>53</v>
      </c>
      <c r="AM22" s="291">
        <v>45</v>
      </c>
      <c r="AN22" s="287" t="s">
        <v>6</v>
      </c>
      <c r="AO22" s="292">
        <v>13352.5</v>
      </c>
      <c r="AP22" s="289">
        <v>44.567608252308908</v>
      </c>
      <c r="AR22" s="231">
        <v>18</v>
      </c>
      <c r="AS22" s="83" t="s">
        <v>75</v>
      </c>
      <c r="AT22" s="80">
        <v>18728.599999999999</v>
      </c>
      <c r="AU22" s="234">
        <f t="shared" si="0"/>
        <v>62.310069833749758</v>
      </c>
      <c r="AW22" s="231">
        <v>18</v>
      </c>
      <c r="AX22" s="83" t="s">
        <v>75</v>
      </c>
      <c r="AY22" s="80">
        <v>20042.599999999999</v>
      </c>
      <c r="AZ22" s="234">
        <v>63.60973318480292</v>
      </c>
      <c r="BB22" s="231">
        <v>18</v>
      </c>
      <c r="BC22" s="147" t="s">
        <v>75</v>
      </c>
      <c r="BD22" s="80">
        <v>20334.099999999999</v>
      </c>
      <c r="BE22" s="233">
        <f t="shared" si="1"/>
        <v>64.387539264363156</v>
      </c>
      <c r="BH22" s="231">
        <v>18</v>
      </c>
      <c r="BI22" s="147" t="s">
        <v>73</v>
      </c>
      <c r="BJ22" s="80">
        <v>21379.4</v>
      </c>
      <c r="BK22" s="234">
        <f t="shared" si="2"/>
        <v>65.558056385190454</v>
      </c>
      <c r="BL22" s="233">
        <v>65.900000000000006</v>
      </c>
      <c r="BN22" s="231">
        <v>18</v>
      </c>
      <c r="BO22" s="83" t="s">
        <v>75</v>
      </c>
      <c r="BP22" s="80">
        <v>22339.599999999999</v>
      </c>
      <c r="BQ22" s="234">
        <f t="shared" si="3"/>
        <v>70.772203830130991</v>
      </c>
      <c r="BR22" s="233">
        <v>76</v>
      </c>
      <c r="BT22" s="231">
        <v>18</v>
      </c>
      <c r="BU22" s="83" t="s">
        <v>75</v>
      </c>
      <c r="BV22" s="80">
        <v>22214.2</v>
      </c>
      <c r="BW22" s="548">
        <f t="shared" si="4"/>
        <v>67.064165343348279</v>
      </c>
      <c r="BX22" s="549">
        <v>72.2</v>
      </c>
      <c r="BZ22" s="231">
        <v>18</v>
      </c>
      <c r="CA22" s="147" t="s">
        <v>55</v>
      </c>
      <c r="CB22" s="80">
        <v>22508.9</v>
      </c>
      <c r="CC22" s="548">
        <f t="shared" si="5"/>
        <v>68.048770164703612</v>
      </c>
      <c r="CD22" s="843">
        <v>40.200000000000003</v>
      </c>
    </row>
    <row r="23" spans="1:82" ht="15.75">
      <c r="A23" s="263">
        <v>18</v>
      </c>
      <c r="B23" s="268" t="s">
        <v>65</v>
      </c>
      <c r="C23" s="269">
        <v>13536.5</v>
      </c>
      <c r="D23" s="270">
        <v>63.872505072429576</v>
      </c>
      <c r="F23" s="272">
        <v>18</v>
      </c>
      <c r="G23" s="147" t="s">
        <v>19</v>
      </c>
      <c r="H23" s="273">
        <v>15365.8</v>
      </c>
      <c r="I23" s="234">
        <f t="shared" si="6"/>
        <v>64.853754273414083</v>
      </c>
      <c r="J23" s="274"/>
      <c r="K23" s="264">
        <v>18</v>
      </c>
      <c r="L23" s="147" t="s">
        <v>32</v>
      </c>
      <c r="M23" s="90">
        <v>16833.8</v>
      </c>
      <c r="N23" s="234">
        <f t="shared" si="7"/>
        <v>62.761166206845118</v>
      </c>
      <c r="P23" s="286">
        <v>17</v>
      </c>
      <c r="Q23" s="286">
        <v>63</v>
      </c>
      <c r="R23" s="287" t="s">
        <v>4</v>
      </c>
      <c r="S23" s="288">
        <v>10822</v>
      </c>
      <c r="T23" s="289">
        <f t="shared" si="9"/>
        <v>40.347475952576247</v>
      </c>
      <c r="V23" s="214"/>
      <c r="W23" s="293" t="s">
        <v>237</v>
      </c>
      <c r="X23" s="214">
        <v>26822.3</v>
      </c>
      <c r="AA23" s="90">
        <v>17</v>
      </c>
      <c r="AB23" s="265">
        <v>69</v>
      </c>
      <c r="AC23" s="83" t="s">
        <v>11</v>
      </c>
      <c r="AD23" s="265">
        <v>16861.5</v>
      </c>
      <c r="AF23" s="271">
        <v>18</v>
      </c>
      <c r="AG23" s="83" t="s">
        <v>32</v>
      </c>
      <c r="AH23" s="246">
        <v>18432</v>
      </c>
      <c r="AI23" s="234">
        <f t="shared" si="8"/>
        <v>61.521824025954515</v>
      </c>
      <c r="AK23" s="286">
        <v>17</v>
      </c>
      <c r="AL23" s="290">
        <v>57</v>
      </c>
      <c r="AM23" s="291">
        <v>63</v>
      </c>
      <c r="AN23" s="287" t="s">
        <v>4</v>
      </c>
      <c r="AO23" s="292">
        <v>12765.6</v>
      </c>
      <c r="AP23" s="289">
        <v>42.608669530475538</v>
      </c>
      <c r="AR23" s="231">
        <v>19</v>
      </c>
      <c r="AS23" s="83" t="s">
        <v>18</v>
      </c>
      <c r="AT23" s="80">
        <v>18492.5</v>
      </c>
      <c r="AU23" s="234">
        <f t="shared" si="0"/>
        <v>61.524564911451876</v>
      </c>
      <c r="AW23" s="231">
        <v>19</v>
      </c>
      <c r="AX23" s="83" t="s">
        <v>5</v>
      </c>
      <c r="AY23" s="80">
        <v>18894.8</v>
      </c>
      <c r="AZ23" s="234">
        <v>59.966929768603585</v>
      </c>
      <c r="BB23" s="231">
        <v>19</v>
      </c>
      <c r="BC23" s="147" t="s">
        <v>32</v>
      </c>
      <c r="BD23" s="80">
        <v>19666.099999999999</v>
      </c>
      <c r="BE23" s="233">
        <f t="shared" si="1"/>
        <v>62.272330023305301</v>
      </c>
      <c r="BH23" s="231">
        <v>19</v>
      </c>
      <c r="BI23" s="147" t="s">
        <v>11</v>
      </c>
      <c r="BJ23" s="80">
        <v>20235.2</v>
      </c>
      <c r="BK23" s="234">
        <f t="shared" si="2"/>
        <v>62.04946736417326</v>
      </c>
      <c r="BL23" s="233">
        <v>97.5</v>
      </c>
      <c r="BN23" s="231">
        <v>19</v>
      </c>
      <c r="BO23" s="83" t="s">
        <v>55</v>
      </c>
      <c r="BP23" s="80">
        <v>20758</v>
      </c>
      <c r="BQ23" s="234">
        <f t="shared" si="3"/>
        <v>65.761670177884085</v>
      </c>
      <c r="BR23" s="233">
        <v>39.799999999999997</v>
      </c>
      <c r="BT23" s="544">
        <v>19</v>
      </c>
      <c r="BU23" s="83" t="s">
        <v>18</v>
      </c>
      <c r="BV23" s="80">
        <v>22165.599999999999</v>
      </c>
      <c r="BW23" s="548">
        <f t="shared" si="4"/>
        <v>66.917443046993384</v>
      </c>
      <c r="BX23" s="549">
        <v>82</v>
      </c>
      <c r="BZ23" s="544">
        <v>19</v>
      </c>
      <c r="CA23" s="147" t="s">
        <v>48</v>
      </c>
      <c r="CB23" s="80">
        <v>22315</v>
      </c>
      <c r="CC23" s="548">
        <f t="shared" si="5"/>
        <v>67.462572858974056</v>
      </c>
      <c r="CD23" s="571">
        <v>97.2</v>
      </c>
    </row>
    <row r="24" spans="1:82" ht="15.75">
      <c r="A24" s="263">
        <v>19</v>
      </c>
      <c r="B24" s="268" t="s">
        <v>32</v>
      </c>
      <c r="C24" s="269">
        <v>13283.3</v>
      </c>
      <c r="D24" s="270">
        <v>62.677770962110124</v>
      </c>
      <c r="F24" s="272">
        <v>19</v>
      </c>
      <c r="G24" s="147" t="s">
        <v>32</v>
      </c>
      <c r="H24" s="273">
        <v>15296.3</v>
      </c>
      <c r="I24" s="234">
        <f t="shared" si="6"/>
        <v>64.560418689064278</v>
      </c>
      <c r="J24" s="274"/>
      <c r="K24" s="264">
        <v>19</v>
      </c>
      <c r="L24" s="147" t="s">
        <v>22</v>
      </c>
      <c r="M24" s="90">
        <v>16830.099999999999</v>
      </c>
      <c r="N24" s="234">
        <f t="shared" si="7"/>
        <v>62.747371560659161</v>
      </c>
      <c r="P24" s="294">
        <v>18</v>
      </c>
      <c r="Q24" s="294">
        <v>70</v>
      </c>
      <c r="R24" s="295" t="s">
        <v>10</v>
      </c>
      <c r="S24" s="296">
        <v>9516</v>
      </c>
      <c r="T24" s="297">
        <f t="shared" si="9"/>
        <v>35.478338677205279</v>
      </c>
      <c r="V24" s="90">
        <v>18</v>
      </c>
      <c r="W24" s="83" t="s">
        <v>20</v>
      </c>
      <c r="X24" s="90">
        <v>26757.9</v>
      </c>
      <c r="AA24" s="90">
        <v>18</v>
      </c>
      <c r="AB24" s="265">
        <v>72</v>
      </c>
      <c r="AC24" s="147" t="s">
        <v>2</v>
      </c>
      <c r="AD24" s="265">
        <v>16544.8</v>
      </c>
      <c r="AE24" s="72"/>
      <c r="AF24" s="275">
        <v>19</v>
      </c>
      <c r="AG24" s="83" t="s">
        <v>19</v>
      </c>
      <c r="AH24" s="246">
        <v>18290.099999999999</v>
      </c>
      <c r="AI24" s="234">
        <f t="shared" si="8"/>
        <v>61.048194098150546</v>
      </c>
      <c r="AK24" s="294">
        <v>18</v>
      </c>
      <c r="AL24" s="298">
        <v>72</v>
      </c>
      <c r="AM24" s="299">
        <v>70</v>
      </c>
      <c r="AN24" s="295" t="s">
        <v>10</v>
      </c>
      <c r="AO24" s="300">
        <v>9458.7000000000007</v>
      </c>
      <c r="AP24" s="297">
        <v>31.6</v>
      </c>
      <c r="AR24" s="231">
        <v>20</v>
      </c>
      <c r="AS24" s="83" t="s">
        <v>19</v>
      </c>
      <c r="AT24" s="80">
        <v>18448.3</v>
      </c>
      <c r="AU24" s="234">
        <f t="shared" si="0"/>
        <v>61.377511469835746</v>
      </c>
      <c r="AW24" s="231">
        <v>20</v>
      </c>
      <c r="AX24" s="83" t="s">
        <v>18</v>
      </c>
      <c r="AY24" s="80">
        <v>18800.599999999999</v>
      </c>
      <c r="AZ24" s="234">
        <v>59.667964720854869</v>
      </c>
      <c r="BB24" s="231">
        <v>20</v>
      </c>
      <c r="BC24" s="147" t="s">
        <v>86</v>
      </c>
      <c r="BD24" s="80">
        <v>19651.400000000001</v>
      </c>
      <c r="BE24" s="233">
        <f t="shared" si="1"/>
        <v>62.225782754078431</v>
      </c>
      <c r="BH24" s="231">
        <v>20</v>
      </c>
      <c r="BI24" s="147" t="s">
        <v>7</v>
      </c>
      <c r="BJ24" s="80">
        <v>20214.400000000001</v>
      </c>
      <c r="BK24" s="234">
        <f t="shared" si="2"/>
        <v>61.985685987108809</v>
      </c>
      <c r="BL24" s="233">
        <v>86.1</v>
      </c>
      <c r="BN24" s="231">
        <v>20</v>
      </c>
      <c r="BO24" s="83" t="s">
        <v>5</v>
      </c>
      <c r="BP24" s="80">
        <v>19812.599999999999</v>
      </c>
      <c r="BQ24" s="234">
        <f t="shared" si="3"/>
        <v>62.766628122475488</v>
      </c>
      <c r="BR24" s="233">
        <v>72</v>
      </c>
      <c r="BT24" s="231">
        <v>20</v>
      </c>
      <c r="BU24" s="83" t="s">
        <v>55</v>
      </c>
      <c r="BV24" s="80">
        <v>22037.9</v>
      </c>
      <c r="BW24" s="548">
        <f t="shared" si="4"/>
        <v>66.53191964690042</v>
      </c>
      <c r="BX24" s="549">
        <v>38.9</v>
      </c>
      <c r="BZ24" s="231">
        <v>20</v>
      </c>
      <c r="CA24" s="147" t="s">
        <v>75</v>
      </c>
      <c r="CB24" s="80">
        <v>22246.5</v>
      </c>
      <c r="CC24" s="548">
        <f t="shared" si="5"/>
        <v>67.255484073814316</v>
      </c>
      <c r="CD24" s="843">
        <v>71.8</v>
      </c>
    </row>
    <row r="25" spans="1:82" ht="15.75">
      <c r="A25" s="263">
        <v>20</v>
      </c>
      <c r="B25" s="268" t="s">
        <v>18</v>
      </c>
      <c r="C25" s="269">
        <v>13270.8</v>
      </c>
      <c r="D25" s="270">
        <v>62.618789222856599</v>
      </c>
      <c r="F25" s="272">
        <v>20</v>
      </c>
      <c r="G25" s="147" t="s">
        <v>18</v>
      </c>
      <c r="H25" s="273">
        <v>14818.5</v>
      </c>
      <c r="I25" s="234">
        <f t="shared" si="6"/>
        <v>62.543789304857981</v>
      </c>
      <c r="J25" s="274"/>
      <c r="K25" s="264">
        <v>20</v>
      </c>
      <c r="L25" s="147" t="s">
        <v>73</v>
      </c>
      <c r="M25" s="90">
        <v>16757.5</v>
      </c>
      <c r="N25" s="234">
        <f t="shared" si="7"/>
        <v>62.476698232793971</v>
      </c>
      <c r="P25" s="999" t="s">
        <v>315</v>
      </c>
      <c r="Q25" s="1000"/>
      <c r="R25" s="1000"/>
      <c r="S25" s="1000"/>
      <c r="T25" s="1001"/>
      <c r="V25" s="90">
        <v>19</v>
      </c>
      <c r="W25" s="83" t="s">
        <v>65</v>
      </c>
      <c r="X25" s="90">
        <v>26044.7</v>
      </c>
      <c r="AA25" s="1002" t="s">
        <v>315</v>
      </c>
      <c r="AB25" s="1002"/>
      <c r="AC25" s="1002"/>
      <c r="AD25" s="1002"/>
      <c r="AE25" s="72"/>
      <c r="AF25" s="271">
        <v>20</v>
      </c>
      <c r="AG25" s="83" t="s">
        <v>73</v>
      </c>
      <c r="AH25" s="246">
        <v>18279.2</v>
      </c>
      <c r="AI25" s="234">
        <f t="shared" si="8"/>
        <v>61.011812377128251</v>
      </c>
      <c r="AK25" s="999" t="s">
        <v>315</v>
      </c>
      <c r="AL25" s="1000"/>
      <c r="AM25" s="1000"/>
      <c r="AN25" s="1000"/>
      <c r="AO25" s="1000"/>
      <c r="AP25" s="1001"/>
      <c r="AR25" s="231">
        <v>21</v>
      </c>
      <c r="AS25" s="83" t="s">
        <v>5</v>
      </c>
      <c r="AT25" s="80">
        <v>18139.599999999999</v>
      </c>
      <c r="AU25" s="234">
        <f t="shared" si="0"/>
        <v>60.350466279181958</v>
      </c>
      <c r="AW25" s="231">
        <v>21</v>
      </c>
      <c r="AX25" s="83" t="s">
        <v>86</v>
      </c>
      <c r="AY25" s="80">
        <v>18712.3</v>
      </c>
      <c r="AZ25" s="234">
        <v>59.387724660173212</v>
      </c>
      <c r="BB25" s="231">
        <v>21</v>
      </c>
      <c r="BC25" s="147" t="s">
        <v>19</v>
      </c>
      <c r="BD25" s="80">
        <v>19393.2</v>
      </c>
      <c r="BE25" s="233">
        <f t="shared" si="1"/>
        <v>61.408197385753368</v>
      </c>
      <c r="BH25" s="231">
        <v>21</v>
      </c>
      <c r="BI25" s="147" t="s">
        <v>32</v>
      </c>
      <c r="BJ25" s="80">
        <v>20105.2</v>
      </c>
      <c r="BK25" s="234">
        <f t="shared" si="2"/>
        <v>61.650833757520374</v>
      </c>
      <c r="BL25" s="233">
        <v>77.5</v>
      </c>
      <c r="BN25" s="231">
        <v>21</v>
      </c>
      <c r="BO25" s="83" t="s">
        <v>48</v>
      </c>
      <c r="BP25" s="80">
        <v>19425.7</v>
      </c>
      <c r="BQ25" s="234">
        <f t="shared" si="3"/>
        <v>61.540922842977309</v>
      </c>
      <c r="BR25" s="233">
        <v>89.2</v>
      </c>
      <c r="BT25" s="544">
        <v>21</v>
      </c>
      <c r="BU25" s="83" t="s">
        <v>5</v>
      </c>
      <c r="BV25" s="80">
        <v>21681.7</v>
      </c>
      <c r="BW25" s="548">
        <f t="shared" si="4"/>
        <v>65.456559935756161</v>
      </c>
      <c r="BX25" s="549">
        <v>76.3</v>
      </c>
      <c r="BZ25" s="544">
        <v>21</v>
      </c>
      <c r="CA25" s="147" t="s">
        <v>18</v>
      </c>
      <c r="CB25" s="80">
        <v>22244.799999999999</v>
      </c>
      <c r="CC25" s="548">
        <f t="shared" si="5"/>
        <v>67.250344644109603</v>
      </c>
      <c r="CD25" s="843">
        <v>82.7</v>
      </c>
    </row>
    <row r="26" spans="1:82" ht="15.75" customHeight="1">
      <c r="A26" s="263">
        <v>21</v>
      </c>
      <c r="B26" s="268" t="s">
        <v>54</v>
      </c>
      <c r="C26" s="269">
        <v>12910.8</v>
      </c>
      <c r="D26" s="270">
        <v>60.920115132355022</v>
      </c>
      <c r="F26" s="272">
        <v>21</v>
      </c>
      <c r="G26" s="147" t="s">
        <v>22</v>
      </c>
      <c r="H26" s="273">
        <v>14517.8</v>
      </c>
      <c r="I26" s="234">
        <f t="shared" si="6"/>
        <v>61.274638078757434</v>
      </c>
      <c r="J26" s="274"/>
      <c r="K26" s="264">
        <v>21</v>
      </c>
      <c r="L26" s="147" t="s">
        <v>7</v>
      </c>
      <c r="M26" s="90">
        <v>16581.400000000001</v>
      </c>
      <c r="N26" s="234">
        <f t="shared" si="7"/>
        <v>61.820147639997025</v>
      </c>
      <c r="O26" s="274"/>
      <c r="P26" s="243">
        <v>1</v>
      </c>
      <c r="Q26" s="243">
        <v>4</v>
      </c>
      <c r="R26" s="240" t="s">
        <v>242</v>
      </c>
      <c r="S26" s="244">
        <v>26698</v>
      </c>
      <c r="T26" s="232">
        <f t="shared" ref="T26:T35" si="10">S26/26822*100</f>
        <v>99.53769293863246</v>
      </c>
      <c r="V26" s="90">
        <v>20</v>
      </c>
      <c r="W26" s="83" t="s">
        <v>54</v>
      </c>
      <c r="X26" s="90">
        <v>25715.200000000001</v>
      </c>
      <c r="AA26" s="301">
        <v>1</v>
      </c>
      <c r="AB26" s="89">
        <v>8</v>
      </c>
      <c r="AC26" s="146" t="s">
        <v>21</v>
      </c>
      <c r="AD26" s="89">
        <v>36259.199999999997</v>
      </c>
      <c r="AE26" s="72"/>
      <c r="AF26" s="275">
        <v>21</v>
      </c>
      <c r="AG26" s="83" t="s">
        <v>75</v>
      </c>
      <c r="AH26" s="246">
        <v>18274.7</v>
      </c>
      <c r="AI26" s="234">
        <f t="shared" si="8"/>
        <v>60.996792400559421</v>
      </c>
      <c r="AK26" s="243">
        <v>1</v>
      </c>
      <c r="AL26" s="260">
        <v>5</v>
      </c>
      <c r="AM26" s="261">
        <v>4</v>
      </c>
      <c r="AN26" s="240" t="s">
        <v>242</v>
      </c>
      <c r="AO26" s="262">
        <v>29566.6</v>
      </c>
      <c r="AP26" s="232">
        <v>98.7</v>
      </c>
      <c r="AR26" s="231">
        <v>22</v>
      </c>
      <c r="AS26" s="147" t="s">
        <v>78</v>
      </c>
      <c r="AT26" s="80">
        <v>17746.5</v>
      </c>
      <c r="AU26" s="234">
        <f t="shared" si="0"/>
        <v>59.042622209062088</v>
      </c>
      <c r="AW26" s="231">
        <v>22</v>
      </c>
      <c r="AX26" s="83" t="s">
        <v>7</v>
      </c>
      <c r="AY26" s="80">
        <v>18302.400000000001</v>
      </c>
      <c r="AZ26" s="234">
        <v>58.086814118005506</v>
      </c>
      <c r="BB26" s="231">
        <v>22</v>
      </c>
      <c r="BC26" s="147" t="s">
        <v>18</v>
      </c>
      <c r="BD26" s="80">
        <v>19381.900000000001</v>
      </c>
      <c r="BE26" s="233">
        <f t="shared" si="1"/>
        <v>61.372416151585782</v>
      </c>
      <c r="BH26" s="231">
        <v>22</v>
      </c>
      <c r="BI26" s="147" t="s">
        <v>19</v>
      </c>
      <c r="BJ26" s="80">
        <v>19907.2</v>
      </c>
      <c r="BK26" s="234">
        <f t="shared" si="2"/>
        <v>61.043684110464433</v>
      </c>
      <c r="BL26" s="233">
        <v>73.900000000000006</v>
      </c>
      <c r="BN26" s="231">
        <v>22</v>
      </c>
      <c r="BO26" s="83" t="s">
        <v>32</v>
      </c>
      <c r="BP26" s="80">
        <v>18818</v>
      </c>
      <c r="BQ26" s="234">
        <f t="shared" si="3"/>
        <v>59.61571969396968</v>
      </c>
      <c r="BR26" s="233">
        <v>76.099999999999994</v>
      </c>
      <c r="BT26" s="231">
        <v>22</v>
      </c>
      <c r="BU26" s="83" t="s">
        <v>48</v>
      </c>
      <c r="BV26" s="80">
        <v>21528.1</v>
      </c>
      <c r="BW26" s="548">
        <f t="shared" si="4"/>
        <v>64.992845023819726</v>
      </c>
      <c r="BX26" s="549">
        <v>94.8</v>
      </c>
      <c r="BZ26" s="231">
        <v>22</v>
      </c>
      <c r="CA26" s="147" t="s">
        <v>5</v>
      </c>
      <c r="CB26" s="80">
        <v>22082.9</v>
      </c>
      <c r="CC26" s="548">
        <f t="shared" si="5"/>
        <v>66.760889544586064</v>
      </c>
      <c r="CD26" s="843">
        <v>76.8</v>
      </c>
    </row>
    <row r="27" spans="1:82" ht="15.75" customHeight="1">
      <c r="A27" s="263">
        <v>22</v>
      </c>
      <c r="B27" s="268" t="s">
        <v>66</v>
      </c>
      <c r="C27" s="269">
        <v>12456.4</v>
      </c>
      <c r="D27" s="270">
        <v>58.776010947010803</v>
      </c>
      <c r="F27" s="272">
        <v>22</v>
      </c>
      <c r="G27" s="147" t="s">
        <v>54</v>
      </c>
      <c r="H27" s="273">
        <v>14337</v>
      </c>
      <c r="I27" s="234">
        <f t="shared" si="6"/>
        <v>60.511543493858944</v>
      </c>
      <c r="J27" s="274"/>
      <c r="K27" s="264">
        <v>22</v>
      </c>
      <c r="L27" s="147" t="s">
        <v>75</v>
      </c>
      <c r="M27" s="90">
        <v>16211.7</v>
      </c>
      <c r="N27" s="234">
        <f t="shared" si="7"/>
        <v>60.441801506226234</v>
      </c>
      <c r="O27" s="274"/>
      <c r="P27" s="243">
        <v>2</v>
      </c>
      <c r="Q27" s="243">
        <v>8</v>
      </c>
      <c r="R27" s="240" t="s">
        <v>20</v>
      </c>
      <c r="S27" s="244">
        <v>22630.400000000001</v>
      </c>
      <c r="T27" s="232">
        <f t="shared" si="10"/>
        <v>84.372530012676165</v>
      </c>
      <c r="V27" s="90">
        <v>21</v>
      </c>
      <c r="W27" s="83" t="s">
        <v>78</v>
      </c>
      <c r="X27" s="90">
        <v>25244.3</v>
      </c>
      <c r="AA27" s="301">
        <v>2</v>
      </c>
      <c r="AB27" s="89">
        <v>9</v>
      </c>
      <c r="AC27" s="146" t="s">
        <v>17</v>
      </c>
      <c r="AD27" s="89">
        <v>33464.800000000003</v>
      </c>
      <c r="AF27" s="271">
        <v>22</v>
      </c>
      <c r="AG27" s="83" t="s">
        <v>7</v>
      </c>
      <c r="AH27" s="246">
        <v>17714.7</v>
      </c>
      <c r="AI27" s="234">
        <f t="shared" si="8"/>
        <v>59.127639760881976</v>
      </c>
      <c r="AK27" s="243">
        <v>2</v>
      </c>
      <c r="AL27" s="260">
        <v>8</v>
      </c>
      <c r="AM27" s="261">
        <v>8</v>
      </c>
      <c r="AN27" s="240" t="s">
        <v>20</v>
      </c>
      <c r="AO27" s="262">
        <v>25515</v>
      </c>
      <c r="AP27" s="232">
        <v>85.2</v>
      </c>
      <c r="AR27" s="231">
        <v>23</v>
      </c>
      <c r="AS27" s="83" t="s">
        <v>7</v>
      </c>
      <c r="AT27" s="80">
        <v>17466.3</v>
      </c>
      <c r="AU27" s="234">
        <f t="shared" si="0"/>
        <v>58.110396545242224</v>
      </c>
      <c r="AW27" s="231">
        <v>23</v>
      </c>
      <c r="AX27" s="83" t="s">
        <v>32</v>
      </c>
      <c r="AY27" s="80">
        <v>18227.8</v>
      </c>
      <c r="AZ27" s="234">
        <v>57.850054112038897</v>
      </c>
      <c r="BB27" s="231">
        <v>23</v>
      </c>
      <c r="BC27" s="147" t="s">
        <v>5</v>
      </c>
      <c r="BD27" s="80">
        <v>19248.7</v>
      </c>
      <c r="BE27" s="233">
        <f t="shared" si="1"/>
        <v>60.950640895734118</v>
      </c>
      <c r="BH27" s="231">
        <v>23</v>
      </c>
      <c r="BI27" s="147" t="s">
        <v>86</v>
      </c>
      <c r="BJ27" s="80">
        <v>19879.099999999999</v>
      </c>
      <c r="BK27" s="234">
        <f t="shared" si="2"/>
        <v>60.957517923180227</v>
      </c>
      <c r="BL27" s="233">
        <v>86.1</v>
      </c>
      <c r="BN27" s="231">
        <v>23</v>
      </c>
      <c r="BO27" s="83" t="s">
        <v>86</v>
      </c>
      <c r="BP27" s="80">
        <v>18801.599999999999</v>
      </c>
      <c r="BQ27" s="234">
        <f t="shared" si="3"/>
        <v>59.563764236270615</v>
      </c>
      <c r="BR27" s="233">
        <v>84.7</v>
      </c>
      <c r="BT27" s="544">
        <v>23</v>
      </c>
      <c r="BU27" s="83" t="s">
        <v>86</v>
      </c>
      <c r="BV27" s="80">
        <v>20526.3</v>
      </c>
      <c r="BW27" s="548">
        <f t="shared" si="4"/>
        <v>61.968433573442653</v>
      </c>
      <c r="BX27" s="549">
        <v>89.3</v>
      </c>
      <c r="BZ27" s="544">
        <v>23</v>
      </c>
      <c r="CA27" s="147" t="s">
        <v>32</v>
      </c>
      <c r="CB27" s="80">
        <v>21951.8</v>
      </c>
      <c r="CC27" s="548">
        <f t="shared" si="5"/>
        <v>66.364548818535809</v>
      </c>
      <c r="CD27" s="843">
        <v>84</v>
      </c>
    </row>
    <row r="28" spans="1:82" ht="15.75">
      <c r="A28" s="263">
        <v>23</v>
      </c>
      <c r="B28" s="268" t="s">
        <v>3</v>
      </c>
      <c r="C28" s="269">
        <v>12195.5</v>
      </c>
      <c r="D28" s="270">
        <v>57.544944085311187</v>
      </c>
      <c r="F28" s="272">
        <v>23</v>
      </c>
      <c r="G28" s="147" t="s">
        <v>86</v>
      </c>
      <c r="H28" s="273">
        <v>13982.1</v>
      </c>
      <c r="I28" s="234">
        <f t="shared" si="6"/>
        <v>59.013632718524455</v>
      </c>
      <c r="J28" s="274"/>
      <c r="K28" s="264">
        <v>23</v>
      </c>
      <c r="L28" s="147" t="s">
        <v>54</v>
      </c>
      <c r="M28" s="90">
        <v>15842.9</v>
      </c>
      <c r="N28" s="234">
        <f t="shared" si="7"/>
        <v>59.066810826933114</v>
      </c>
      <c r="O28" s="274"/>
      <c r="P28" s="243">
        <v>3</v>
      </c>
      <c r="Q28" s="243">
        <v>10</v>
      </c>
      <c r="R28" s="240" t="s">
        <v>21</v>
      </c>
      <c r="S28" s="244">
        <v>21897.4</v>
      </c>
      <c r="T28" s="232">
        <f t="shared" si="10"/>
        <v>81.639698754753567</v>
      </c>
      <c r="V28" s="90">
        <v>22</v>
      </c>
      <c r="W28" s="83" t="s">
        <v>16</v>
      </c>
      <c r="X28" s="90">
        <v>25025.3</v>
      </c>
      <c r="AA28" s="301">
        <v>3</v>
      </c>
      <c r="AB28" s="89">
        <v>10</v>
      </c>
      <c r="AC28" s="146" t="s">
        <v>242</v>
      </c>
      <c r="AD28" s="89">
        <v>33171.300000000003</v>
      </c>
      <c r="AF28" s="275">
        <v>23</v>
      </c>
      <c r="AG28" s="83" t="s">
        <v>18</v>
      </c>
      <c r="AH28" s="246">
        <v>17603.5</v>
      </c>
      <c r="AI28" s="234">
        <f t="shared" si="8"/>
        <v>58.756479451003173</v>
      </c>
      <c r="AK28" s="302">
        <v>3</v>
      </c>
      <c r="AL28" s="303">
        <v>10</v>
      </c>
      <c r="AM28" s="304">
        <v>11</v>
      </c>
      <c r="AN28" s="147" t="s">
        <v>16</v>
      </c>
      <c r="AO28" s="305">
        <v>23725.1</v>
      </c>
      <c r="AP28" s="234">
        <v>79.2</v>
      </c>
      <c r="AR28" s="231">
        <v>24</v>
      </c>
      <c r="AS28" s="83" t="s">
        <v>86</v>
      </c>
      <c r="AT28" s="80">
        <v>17361</v>
      </c>
      <c r="AU28" s="234">
        <f t="shared" si="0"/>
        <v>57.760063346097937</v>
      </c>
      <c r="AW28" s="231">
        <v>24</v>
      </c>
      <c r="AX28" s="83" t="s">
        <v>19</v>
      </c>
      <c r="AY28" s="80">
        <v>18222.5</v>
      </c>
      <c r="AZ28" s="234">
        <v>57.83323336094476</v>
      </c>
      <c r="BB28" s="231">
        <v>24</v>
      </c>
      <c r="BC28" s="147" t="s">
        <v>7</v>
      </c>
      <c r="BD28" s="80">
        <v>19187.599999999999</v>
      </c>
      <c r="BE28" s="233">
        <f t="shared" si="1"/>
        <v>60.757168912757123</v>
      </c>
      <c r="BH28" s="231">
        <v>24</v>
      </c>
      <c r="BI28" s="147" t="s">
        <v>18</v>
      </c>
      <c r="BJ28" s="80">
        <v>19761.7</v>
      </c>
      <c r="BK28" s="234">
        <f t="shared" si="2"/>
        <v>60.597521112249083</v>
      </c>
      <c r="BL28" s="233">
        <v>73.900000000000006</v>
      </c>
      <c r="BN28" s="231">
        <v>24</v>
      </c>
      <c r="BO28" s="83" t="s">
        <v>54</v>
      </c>
      <c r="BP28" s="80">
        <v>18647.3</v>
      </c>
      <c r="BQ28" s="234">
        <f t="shared" si="3"/>
        <v>59.074939411699475</v>
      </c>
      <c r="BR28" s="233">
        <v>63.7</v>
      </c>
      <c r="BT28" s="231">
        <v>24</v>
      </c>
      <c r="BU28" s="83" t="s">
        <v>7</v>
      </c>
      <c r="BV28" s="80">
        <v>19999.3</v>
      </c>
      <c r="BW28" s="548">
        <f t="shared" si="4"/>
        <v>60.377432540952427</v>
      </c>
      <c r="BX28" s="549">
        <v>85.4</v>
      </c>
      <c r="BZ28" s="231">
        <v>24</v>
      </c>
      <c r="CA28" s="147" t="s">
        <v>11</v>
      </c>
      <c r="CB28" s="80">
        <v>21558.400000000001</v>
      </c>
      <c r="CC28" s="548">
        <f t="shared" si="5"/>
        <v>65.175224320990637</v>
      </c>
      <c r="CD28" s="571">
        <v>101.9</v>
      </c>
    </row>
    <row r="29" spans="1:82" ht="15.75">
      <c r="A29" s="263">
        <v>24</v>
      </c>
      <c r="B29" s="268" t="s">
        <v>7</v>
      </c>
      <c r="C29" s="269">
        <v>11997.7</v>
      </c>
      <c r="D29" s="270">
        <v>56.611617043363381</v>
      </c>
      <c r="F29" s="272">
        <v>24</v>
      </c>
      <c r="G29" s="147" t="s">
        <v>7</v>
      </c>
      <c r="H29" s="273">
        <v>13683</v>
      </c>
      <c r="I29" s="234">
        <f t="shared" si="6"/>
        <v>57.751234541847808</v>
      </c>
      <c r="J29" s="274"/>
      <c r="K29" s="264">
        <v>24</v>
      </c>
      <c r="L29" s="147" t="s">
        <v>18</v>
      </c>
      <c r="M29" s="90">
        <v>15662.1</v>
      </c>
      <c r="N29" s="234">
        <f t="shared" si="7"/>
        <v>58.39273730519723</v>
      </c>
      <c r="O29" s="274"/>
      <c r="P29" s="243">
        <v>4</v>
      </c>
      <c r="Q29" s="243">
        <v>11</v>
      </c>
      <c r="R29" s="240" t="s">
        <v>16</v>
      </c>
      <c r="S29" s="244">
        <v>21555.9</v>
      </c>
      <c r="T29" s="232">
        <f t="shared" si="10"/>
        <v>80.366490194616375</v>
      </c>
      <c r="V29" s="90">
        <v>23</v>
      </c>
      <c r="W29" s="83" t="s">
        <v>63</v>
      </c>
      <c r="X29" s="90">
        <v>24152.3</v>
      </c>
      <c r="AA29" s="301">
        <v>4</v>
      </c>
      <c r="AB29" s="89">
        <v>13</v>
      </c>
      <c r="AC29" s="146" t="s">
        <v>241</v>
      </c>
      <c r="AD29" s="89">
        <v>28900.3</v>
      </c>
      <c r="AF29" s="271">
        <v>24</v>
      </c>
      <c r="AG29" s="83" t="s">
        <v>11</v>
      </c>
      <c r="AH29" s="246">
        <v>17297.599999999999</v>
      </c>
      <c r="AI29" s="234">
        <f t="shared" si="8"/>
        <v>57.735454821579367</v>
      </c>
      <c r="AK29" s="302">
        <v>4</v>
      </c>
      <c r="AL29" s="303">
        <v>11</v>
      </c>
      <c r="AM29" s="304">
        <v>10</v>
      </c>
      <c r="AN29" s="147" t="s">
        <v>21</v>
      </c>
      <c r="AO29" s="305">
        <v>23368.7</v>
      </c>
      <c r="AP29" s="234">
        <v>78</v>
      </c>
      <c r="AR29" s="231">
        <v>25</v>
      </c>
      <c r="AS29" s="83" t="s">
        <v>54</v>
      </c>
      <c r="AT29" s="80">
        <v>16995.7</v>
      </c>
      <c r="AU29" s="234">
        <f t="shared" si="0"/>
        <v>56.54470990215291</v>
      </c>
      <c r="AW29" s="231">
        <v>25</v>
      </c>
      <c r="AX29" s="83" t="s">
        <v>56</v>
      </c>
      <c r="AY29" s="80">
        <v>18150.2</v>
      </c>
      <c r="AZ29" s="234">
        <v>57.603772926207682</v>
      </c>
      <c r="BB29" s="231">
        <v>25</v>
      </c>
      <c r="BC29" s="147" t="s">
        <v>48</v>
      </c>
      <c r="BD29" s="80">
        <v>18942.2</v>
      </c>
      <c r="BE29" s="233">
        <f t="shared" si="1"/>
        <v>59.980114499949345</v>
      </c>
      <c r="BH29" s="231">
        <v>25</v>
      </c>
      <c r="BI29" s="147" t="s">
        <v>5</v>
      </c>
      <c r="BJ29" s="80">
        <v>19739.3</v>
      </c>
      <c r="BK29" s="234">
        <f t="shared" si="2"/>
        <v>60.528833475410437</v>
      </c>
      <c r="BL29" s="233">
        <v>70.5</v>
      </c>
      <c r="BN29" s="231">
        <v>25</v>
      </c>
      <c r="BO29" s="83" t="s">
        <v>7</v>
      </c>
      <c r="BP29" s="80">
        <v>18579.8</v>
      </c>
      <c r="BQ29" s="234">
        <f t="shared" si="3"/>
        <v>58.861098351047815</v>
      </c>
      <c r="BR29" s="233">
        <v>83.5</v>
      </c>
      <c r="BT29" s="544">
        <v>25</v>
      </c>
      <c r="BU29" s="83" t="s">
        <v>32</v>
      </c>
      <c r="BV29" s="80">
        <v>19958.400000000001</v>
      </c>
      <c r="BW29" s="548">
        <f t="shared" si="4"/>
        <v>60.253956369740195</v>
      </c>
      <c r="BX29" s="549">
        <v>77.099999999999994</v>
      </c>
      <c r="BZ29" s="544">
        <v>25</v>
      </c>
      <c r="CA29" s="147" t="s">
        <v>86</v>
      </c>
      <c r="CB29" s="80">
        <v>21444.1</v>
      </c>
      <c r="CC29" s="548">
        <f t="shared" si="5"/>
        <v>64.829673253198536</v>
      </c>
      <c r="CD29" s="571">
        <v>92.3</v>
      </c>
    </row>
    <row r="30" spans="1:82" ht="15.75">
      <c r="A30" s="263">
        <v>25</v>
      </c>
      <c r="B30" s="268" t="s">
        <v>19</v>
      </c>
      <c r="C30" s="269">
        <v>11928.9</v>
      </c>
      <c r="D30" s="270">
        <v>56.28698155051196</v>
      </c>
      <c r="F30" s="272">
        <v>25</v>
      </c>
      <c r="G30" s="147" t="s">
        <v>75</v>
      </c>
      <c r="H30" s="273">
        <v>13406.3</v>
      </c>
      <c r="I30" s="234">
        <f t="shared" si="6"/>
        <v>56.583379057105475</v>
      </c>
      <c r="J30" s="274"/>
      <c r="K30" s="264">
        <v>25</v>
      </c>
      <c r="L30" s="147" t="s">
        <v>48</v>
      </c>
      <c r="M30" s="90">
        <v>15587.9</v>
      </c>
      <c r="N30" s="234">
        <f t="shared" si="7"/>
        <v>58.116098724927298</v>
      </c>
      <c r="O30" s="274"/>
      <c r="P30" s="264">
        <v>5</v>
      </c>
      <c r="Q30" s="264">
        <v>14</v>
      </c>
      <c r="R30" s="147" t="s">
        <v>17</v>
      </c>
      <c r="S30" s="90">
        <v>18510.099999999999</v>
      </c>
      <c r="T30" s="234">
        <f t="shared" si="10"/>
        <v>69.010886585638659</v>
      </c>
      <c r="V30" s="90">
        <v>24</v>
      </c>
      <c r="W30" s="83" t="s">
        <v>5</v>
      </c>
      <c r="X30" s="90">
        <v>23956.799999999999</v>
      </c>
      <c r="AA30" s="306">
        <v>5</v>
      </c>
      <c r="AB30" s="90">
        <v>18</v>
      </c>
      <c r="AC30" s="83" t="s">
        <v>20</v>
      </c>
      <c r="AD30" s="90">
        <v>26757.9</v>
      </c>
      <c r="AF30" s="275">
        <v>25</v>
      </c>
      <c r="AG30" s="83" t="s">
        <v>48</v>
      </c>
      <c r="AH30" s="246">
        <v>17254.2</v>
      </c>
      <c r="AI30" s="234">
        <f t="shared" si="8"/>
        <v>57.590595492004368</v>
      </c>
      <c r="AK30" s="264">
        <v>5</v>
      </c>
      <c r="AL30" s="266">
        <v>12</v>
      </c>
      <c r="AM30" s="220">
        <v>14</v>
      </c>
      <c r="AN30" s="147" t="s">
        <v>17</v>
      </c>
      <c r="AO30" s="80">
        <v>22429</v>
      </c>
      <c r="AP30" s="234">
        <v>74.900000000000006</v>
      </c>
      <c r="AR30" s="231">
        <v>26</v>
      </c>
      <c r="AS30" s="83" t="s">
        <v>32</v>
      </c>
      <c r="AT30" s="80">
        <v>16923.2</v>
      </c>
      <c r="AU30" s="234">
        <f t="shared" si="0"/>
        <v>56.303502333891167</v>
      </c>
      <c r="AW30" s="231">
        <v>26</v>
      </c>
      <c r="AX30" s="83" t="s">
        <v>48</v>
      </c>
      <c r="AY30" s="80">
        <v>18016</v>
      </c>
      <c r="AZ30" s="234">
        <v>57.177858813597517</v>
      </c>
      <c r="BB30" s="231">
        <v>26</v>
      </c>
      <c r="BC30" s="147" t="s">
        <v>54</v>
      </c>
      <c r="BD30" s="80">
        <v>18922.900000000001</v>
      </c>
      <c r="BE30" s="233">
        <f t="shared" si="1"/>
        <v>59.919001418583449</v>
      </c>
      <c r="BH30" s="231">
        <v>26</v>
      </c>
      <c r="BI30" s="147" t="s">
        <v>54</v>
      </c>
      <c r="BJ30" s="80">
        <v>19390.599999999999</v>
      </c>
      <c r="BK30" s="234">
        <f t="shared" si="2"/>
        <v>59.459575485873032</v>
      </c>
      <c r="BL30" s="233">
        <v>65.2</v>
      </c>
      <c r="BN30" s="231">
        <v>26</v>
      </c>
      <c r="BO30" s="83" t="s">
        <v>13</v>
      </c>
      <c r="BP30" s="80">
        <v>18561.7</v>
      </c>
      <c r="BQ30" s="234">
        <f t="shared" si="3"/>
        <v>58.803757266636048</v>
      </c>
      <c r="BR30" s="233">
        <v>71.099999999999994</v>
      </c>
      <c r="BT30" s="231">
        <v>26</v>
      </c>
      <c r="BU30" s="83" t="s">
        <v>11</v>
      </c>
      <c r="BV30" s="80">
        <v>19771.5</v>
      </c>
      <c r="BW30" s="548">
        <f t="shared" si="4"/>
        <v>59.689709514005031</v>
      </c>
      <c r="BX30" s="549">
        <v>93.8</v>
      </c>
      <c r="BZ30" s="231">
        <v>26</v>
      </c>
      <c r="CA30" s="147" t="s">
        <v>7</v>
      </c>
      <c r="CB30" s="80">
        <v>20920.900000000001</v>
      </c>
      <c r="CC30" s="548">
        <f t="shared" si="5"/>
        <v>63.247938181730248</v>
      </c>
      <c r="CD30" s="843">
        <v>88.4</v>
      </c>
    </row>
    <row r="31" spans="1:82" ht="15.75">
      <c r="A31" s="263">
        <v>26</v>
      </c>
      <c r="B31" s="268" t="s">
        <v>5</v>
      </c>
      <c r="C31" s="269">
        <v>11652.4</v>
      </c>
      <c r="D31" s="270">
        <v>54.982305478223935</v>
      </c>
      <c r="F31" s="272">
        <v>26</v>
      </c>
      <c r="G31" s="147" t="s">
        <v>3</v>
      </c>
      <c r="H31" s="273">
        <v>13160.2</v>
      </c>
      <c r="I31" s="234">
        <f t="shared" si="6"/>
        <v>55.544675642594868</v>
      </c>
      <c r="J31" s="274"/>
      <c r="K31" s="264">
        <v>26</v>
      </c>
      <c r="L31" s="147" t="s">
        <v>86</v>
      </c>
      <c r="M31" s="90">
        <v>15541</v>
      </c>
      <c r="N31" s="234">
        <f t="shared" si="7"/>
        <v>57.941242263813287</v>
      </c>
      <c r="O31" s="274"/>
      <c r="P31" s="264">
        <v>6</v>
      </c>
      <c r="Q31" s="264">
        <v>15</v>
      </c>
      <c r="R31" s="147" t="s">
        <v>241</v>
      </c>
      <c r="S31" s="90">
        <v>18481.8</v>
      </c>
      <c r="T31" s="234">
        <f t="shared" si="10"/>
        <v>68.905376183729771</v>
      </c>
      <c r="V31" s="90">
        <v>25</v>
      </c>
      <c r="W31" s="83" t="s">
        <v>66</v>
      </c>
      <c r="X31" s="90">
        <v>23660.6</v>
      </c>
      <c r="AA31" s="306">
        <v>6</v>
      </c>
      <c r="AB31" s="90">
        <v>22</v>
      </c>
      <c r="AC31" s="83" t="s">
        <v>16</v>
      </c>
      <c r="AD31" s="90">
        <v>25025.3</v>
      </c>
      <c r="AF31" s="271">
        <v>26</v>
      </c>
      <c r="AG31" s="83" t="s">
        <v>5</v>
      </c>
      <c r="AH31" s="246">
        <v>17246.2</v>
      </c>
      <c r="AI31" s="234">
        <f t="shared" si="8"/>
        <v>57.563893311437553</v>
      </c>
      <c r="AK31" s="264">
        <v>6</v>
      </c>
      <c r="AL31" s="266">
        <v>15</v>
      </c>
      <c r="AM31" s="220">
        <v>15</v>
      </c>
      <c r="AN31" s="147" t="s">
        <v>241</v>
      </c>
      <c r="AO31" s="80">
        <v>20314.5</v>
      </c>
      <c r="AP31" s="234">
        <v>67.8</v>
      </c>
      <c r="AR31" s="231">
        <v>27</v>
      </c>
      <c r="AS31" s="83" t="s">
        <v>13</v>
      </c>
      <c r="AT31" s="80">
        <v>16845.8</v>
      </c>
      <c r="AU31" s="234">
        <f t="shared" si="0"/>
        <v>56.045992461015871</v>
      </c>
      <c r="AW31" s="231">
        <v>27</v>
      </c>
      <c r="AX31" s="83" t="s">
        <v>54</v>
      </c>
      <c r="AY31" s="80">
        <v>17934.900000000001</v>
      </c>
      <c r="AZ31" s="234">
        <v>56.920469584590926</v>
      </c>
      <c r="BB31" s="231">
        <v>27</v>
      </c>
      <c r="BC31" s="147" t="s">
        <v>11</v>
      </c>
      <c r="BD31" s="80">
        <v>18738</v>
      </c>
      <c r="BE31" s="233">
        <f t="shared" si="1"/>
        <v>59.333519100212783</v>
      </c>
      <c r="BH31" s="231">
        <v>27</v>
      </c>
      <c r="BI31" s="147" t="s">
        <v>48</v>
      </c>
      <c r="BJ31" s="80">
        <v>19320.400000000001</v>
      </c>
      <c r="BK31" s="234">
        <f t="shared" si="2"/>
        <v>59.244313338280485</v>
      </c>
      <c r="BL31" s="233">
        <v>86.2</v>
      </c>
      <c r="BN31" s="231">
        <v>27</v>
      </c>
      <c r="BO31" s="83" t="s">
        <v>69</v>
      </c>
      <c r="BP31" s="80">
        <v>18554.8</v>
      </c>
      <c r="BQ31" s="234">
        <f t="shared" si="3"/>
        <v>58.781897958213868</v>
      </c>
      <c r="BR31" s="233">
        <v>59.1</v>
      </c>
      <c r="BT31" s="544">
        <v>27</v>
      </c>
      <c r="BU31" s="83" t="s">
        <v>54</v>
      </c>
      <c r="BV31" s="80">
        <v>19469.900000000001</v>
      </c>
      <c r="BW31" s="548">
        <f t="shared" si="4"/>
        <v>58.77918596296319</v>
      </c>
      <c r="BX31" s="549">
        <v>63.9</v>
      </c>
      <c r="BZ31" s="544">
        <v>27</v>
      </c>
      <c r="CA31" s="147" t="s">
        <v>54</v>
      </c>
      <c r="CB31" s="80">
        <v>20028.400000000001</v>
      </c>
      <c r="CC31" s="548">
        <f t="shared" si="5"/>
        <v>60.549737586765673</v>
      </c>
      <c r="CD31" s="843">
        <v>66</v>
      </c>
    </row>
    <row r="32" spans="1:82" ht="15.75">
      <c r="A32" s="263">
        <v>27</v>
      </c>
      <c r="B32" s="268" t="s">
        <v>13</v>
      </c>
      <c r="C32" s="269">
        <v>11629.8</v>
      </c>
      <c r="D32" s="270">
        <v>54.875666493653561</v>
      </c>
      <c r="F32" s="272">
        <v>27</v>
      </c>
      <c r="G32" s="147" t="s">
        <v>5</v>
      </c>
      <c r="H32" s="273">
        <v>13122.5</v>
      </c>
      <c r="I32" s="234">
        <f t="shared" si="6"/>
        <v>55.385556915544676</v>
      </c>
      <c r="J32" s="274"/>
      <c r="K32" s="264">
        <v>27</v>
      </c>
      <c r="L32" s="147" t="s">
        <v>5</v>
      </c>
      <c r="M32" s="90">
        <v>15396.6</v>
      </c>
      <c r="N32" s="234">
        <f t="shared" si="7"/>
        <v>57.402878234285296</v>
      </c>
      <c r="O32" s="274"/>
      <c r="P32" s="264">
        <v>7</v>
      </c>
      <c r="Q32" s="264">
        <v>17</v>
      </c>
      <c r="R32" s="147" t="s">
        <v>19</v>
      </c>
      <c r="S32" s="90">
        <v>16990.900000000001</v>
      </c>
      <c r="T32" s="234">
        <f t="shared" si="10"/>
        <v>63.346879427335779</v>
      </c>
      <c r="V32" s="90">
        <v>26</v>
      </c>
      <c r="W32" s="83" t="s">
        <v>67</v>
      </c>
      <c r="X32" s="90">
        <v>23528.5</v>
      </c>
      <c r="AA32" s="306">
        <v>7</v>
      </c>
      <c r="AB32" s="90">
        <v>30</v>
      </c>
      <c r="AC32" s="83" t="s">
        <v>18</v>
      </c>
      <c r="AD32" s="90">
        <v>22889.599999999999</v>
      </c>
      <c r="AF32" s="275">
        <v>27</v>
      </c>
      <c r="AG32" s="83" t="s">
        <v>54</v>
      </c>
      <c r="AH32" s="246">
        <v>17038.900000000001</v>
      </c>
      <c r="AI32" s="234">
        <f t="shared" si="8"/>
        <v>56.871973057499815</v>
      </c>
      <c r="AK32" s="264">
        <v>7</v>
      </c>
      <c r="AL32" s="266">
        <v>19</v>
      </c>
      <c r="AM32" s="220">
        <v>17</v>
      </c>
      <c r="AN32" s="147" t="s">
        <v>19</v>
      </c>
      <c r="AO32" s="80">
        <v>18290.099999999999</v>
      </c>
      <c r="AP32" s="234">
        <v>61</v>
      </c>
      <c r="AR32" s="231">
        <v>28</v>
      </c>
      <c r="AS32" s="83" t="s">
        <v>69</v>
      </c>
      <c r="AT32" s="80">
        <v>16666.599999999999</v>
      </c>
      <c r="AU32" s="234">
        <f t="shared" si="0"/>
        <v>55.449793892291666</v>
      </c>
      <c r="AW32" s="231">
        <v>28</v>
      </c>
      <c r="AX32" s="83" t="s">
        <v>13</v>
      </c>
      <c r="AY32" s="80">
        <v>17289.900000000001</v>
      </c>
      <c r="AZ32" s="234">
        <v>54.873415913700029</v>
      </c>
      <c r="BB32" s="231">
        <v>28</v>
      </c>
      <c r="BC32" s="147" t="s">
        <v>56</v>
      </c>
      <c r="BD32" s="80">
        <v>18499</v>
      </c>
      <c r="BE32" s="233">
        <f t="shared" si="1"/>
        <v>58.576730165163646</v>
      </c>
      <c r="BH32" s="231">
        <v>28</v>
      </c>
      <c r="BI32" s="147" t="s">
        <v>33</v>
      </c>
      <c r="BJ32" s="80">
        <v>19086.900000000001</v>
      </c>
      <c r="BK32" s="234">
        <f t="shared" si="2"/>
        <v>58.528306052484716</v>
      </c>
      <c r="BL32" s="233">
        <v>84.3</v>
      </c>
      <c r="BN32" s="231">
        <v>28</v>
      </c>
      <c r="BO32" s="83" t="s">
        <v>14</v>
      </c>
      <c r="BP32" s="80">
        <v>18182.599999999999</v>
      </c>
      <c r="BQ32" s="234">
        <f t="shared" si="3"/>
        <v>57.602762509702046</v>
      </c>
      <c r="BR32" s="233">
        <v>73.3</v>
      </c>
      <c r="BT32" s="231">
        <v>28</v>
      </c>
      <c r="BU32" s="83" t="s">
        <v>14</v>
      </c>
      <c r="BV32" s="80">
        <v>19289.099999999999</v>
      </c>
      <c r="BW32" s="548">
        <f t="shared" si="4"/>
        <v>58.233354868704666</v>
      </c>
      <c r="BX32" s="549">
        <v>74.3</v>
      </c>
      <c r="BZ32" s="231">
        <v>28</v>
      </c>
      <c r="CA32" s="147" t="s">
        <v>33</v>
      </c>
      <c r="CB32" s="80">
        <v>19953.099999999999</v>
      </c>
      <c r="CC32" s="548">
        <f t="shared" si="5"/>
        <v>60.322091082787146</v>
      </c>
      <c r="CD32" s="843">
        <v>87.2</v>
      </c>
    </row>
    <row r="33" spans="1:82" ht="15.75">
      <c r="A33" s="263">
        <v>28</v>
      </c>
      <c r="B33" s="268" t="s">
        <v>86</v>
      </c>
      <c r="C33" s="269">
        <v>11156.6</v>
      </c>
      <c r="D33" s="270">
        <v>52.642853772472044</v>
      </c>
      <c r="F33" s="272">
        <v>28</v>
      </c>
      <c r="G33" s="147" t="s">
        <v>48</v>
      </c>
      <c r="H33" s="273">
        <v>13109.6</v>
      </c>
      <c r="I33" s="234">
        <f t="shared" si="6"/>
        <v>55.331110454564637</v>
      </c>
      <c r="J33" s="274"/>
      <c r="K33" s="264">
        <v>28</v>
      </c>
      <c r="L33" s="147" t="s">
        <v>11</v>
      </c>
      <c r="M33" s="90">
        <v>14892.8</v>
      </c>
      <c r="N33" s="234">
        <f t="shared" si="7"/>
        <v>55.524569383342026</v>
      </c>
      <c r="O33" s="274"/>
      <c r="P33" s="264">
        <v>8</v>
      </c>
      <c r="Q33" s="264">
        <v>19</v>
      </c>
      <c r="R33" s="147" t="s">
        <v>22</v>
      </c>
      <c r="S33" s="90">
        <v>16830.099999999999</v>
      </c>
      <c r="T33" s="234">
        <f t="shared" si="10"/>
        <v>62.747371560659161</v>
      </c>
      <c r="V33" s="90">
        <v>27</v>
      </c>
      <c r="W33" s="83" t="s">
        <v>61</v>
      </c>
      <c r="X33" s="90">
        <v>23334.2</v>
      </c>
      <c r="AA33" s="306">
        <v>8</v>
      </c>
      <c r="AB33" s="90">
        <v>33</v>
      </c>
      <c r="AC33" s="83" t="s">
        <v>19</v>
      </c>
      <c r="AD33" s="90">
        <v>22267.8</v>
      </c>
      <c r="AF33" s="271">
        <v>28</v>
      </c>
      <c r="AG33" s="83" t="s">
        <v>85</v>
      </c>
      <c r="AH33" s="246">
        <v>16674.8</v>
      </c>
      <c r="AI33" s="234">
        <f t="shared" si="8"/>
        <v>55.656690064452384</v>
      </c>
      <c r="AK33" s="264">
        <v>8</v>
      </c>
      <c r="AL33" s="266">
        <v>23</v>
      </c>
      <c r="AM33" s="220">
        <v>24</v>
      </c>
      <c r="AN33" s="147" t="s">
        <v>18</v>
      </c>
      <c r="AO33" s="80">
        <v>17603.5</v>
      </c>
      <c r="AP33" s="234">
        <v>58.8</v>
      </c>
      <c r="AR33" s="231">
        <v>29</v>
      </c>
      <c r="AS33" s="83" t="s">
        <v>48</v>
      </c>
      <c r="AT33" s="80">
        <v>16658.7</v>
      </c>
      <c r="AU33" s="234">
        <f t="shared" si="0"/>
        <v>55.423510584853496</v>
      </c>
      <c r="AW33" s="231">
        <v>29</v>
      </c>
      <c r="AX33" s="83" t="s">
        <v>11</v>
      </c>
      <c r="AY33" s="80">
        <v>17089.599999999999</v>
      </c>
      <c r="AZ33" s="234">
        <v>54.237718471406303</v>
      </c>
      <c r="BB33" s="231">
        <v>29</v>
      </c>
      <c r="BC33" s="147" t="s">
        <v>13</v>
      </c>
      <c r="BD33" s="80">
        <v>18313.599999999999</v>
      </c>
      <c r="BE33" s="233">
        <f t="shared" si="1"/>
        <v>57.989664606343098</v>
      </c>
      <c r="BH33" s="231">
        <v>29</v>
      </c>
      <c r="BI33" s="147" t="s">
        <v>56</v>
      </c>
      <c r="BJ33" s="80">
        <v>18703</v>
      </c>
      <c r="BK33" s="234">
        <f t="shared" si="2"/>
        <v>57.351110347915146</v>
      </c>
      <c r="BL33" s="233">
        <v>66.8</v>
      </c>
      <c r="BN33" s="231">
        <v>29</v>
      </c>
      <c r="BO33" s="83" t="s">
        <v>56</v>
      </c>
      <c r="BP33" s="80">
        <v>17894.099999999999</v>
      </c>
      <c r="BQ33" s="234">
        <f t="shared" si="3"/>
        <v>56.688789976398283</v>
      </c>
      <c r="BR33" s="233">
        <v>63.4</v>
      </c>
      <c r="BT33" s="544">
        <v>29</v>
      </c>
      <c r="BU33" s="83" t="s">
        <v>13</v>
      </c>
      <c r="BV33" s="80">
        <v>19068.3</v>
      </c>
      <c r="BW33" s="548">
        <f t="shared" si="4"/>
        <v>57.566764682796048</v>
      </c>
      <c r="BX33" s="549">
        <v>71.3</v>
      </c>
      <c r="BZ33" s="544">
        <v>29</v>
      </c>
      <c r="CA33" s="147" t="s">
        <v>238</v>
      </c>
      <c r="CB33" s="80">
        <v>19946.400000000001</v>
      </c>
      <c r="CC33" s="548">
        <f t="shared" si="5"/>
        <v>60.301835683362768</v>
      </c>
      <c r="CD33" s="843">
        <v>81.599999999999994</v>
      </c>
    </row>
    <row r="34" spans="1:82" ht="15.75">
      <c r="A34" s="263">
        <v>29</v>
      </c>
      <c r="B34" s="268" t="s">
        <v>69</v>
      </c>
      <c r="C34" s="269">
        <v>11124.1</v>
      </c>
      <c r="D34" s="270">
        <v>52.489501250412872</v>
      </c>
      <c r="F34" s="272">
        <v>29</v>
      </c>
      <c r="G34" s="147" t="s">
        <v>64</v>
      </c>
      <c r="H34" s="273">
        <v>13084.2</v>
      </c>
      <c r="I34" s="234">
        <f t="shared" si="6"/>
        <v>55.223905794960537</v>
      </c>
      <c r="J34" s="274"/>
      <c r="K34" s="264">
        <v>29</v>
      </c>
      <c r="L34" s="147" t="s">
        <v>13</v>
      </c>
      <c r="M34" s="90">
        <v>14645.3</v>
      </c>
      <c r="N34" s="234">
        <f t="shared" si="7"/>
        <v>54.601819401983441</v>
      </c>
      <c r="O34" s="274"/>
      <c r="P34" s="264">
        <v>9</v>
      </c>
      <c r="Q34" s="264">
        <v>24</v>
      </c>
      <c r="R34" s="147" t="s">
        <v>18</v>
      </c>
      <c r="S34" s="90">
        <v>15662.1</v>
      </c>
      <c r="T34" s="234">
        <f t="shared" si="10"/>
        <v>58.39273730519723</v>
      </c>
      <c r="V34" s="90">
        <v>28</v>
      </c>
      <c r="W34" s="83" t="s">
        <v>41</v>
      </c>
      <c r="X34" s="90">
        <v>23240.5</v>
      </c>
      <c r="AA34" s="306">
        <v>9</v>
      </c>
      <c r="AB34" s="90">
        <v>38</v>
      </c>
      <c r="AC34" s="83" t="s">
        <v>22</v>
      </c>
      <c r="AD34" s="90">
        <v>20983.5</v>
      </c>
      <c r="AF34" s="275">
        <v>29</v>
      </c>
      <c r="AG34" s="83" t="s">
        <v>13</v>
      </c>
      <c r="AH34" s="246">
        <v>16419.599999999999</v>
      </c>
      <c r="AI34" s="234">
        <f t="shared" si="8"/>
        <v>54.804890504370803</v>
      </c>
      <c r="AK34" s="276">
        <v>9</v>
      </c>
      <c r="AL34" s="281">
        <v>39</v>
      </c>
      <c r="AM34" s="282">
        <v>19</v>
      </c>
      <c r="AN34" s="277" t="s">
        <v>22</v>
      </c>
      <c r="AO34" s="307">
        <v>15325.2</v>
      </c>
      <c r="AP34" s="308">
        <v>51.2</v>
      </c>
      <c r="AR34" s="231">
        <v>30</v>
      </c>
      <c r="AS34" s="83" t="s">
        <v>11</v>
      </c>
      <c r="AT34" s="80">
        <v>16387.3</v>
      </c>
      <c r="AU34" s="234">
        <f t="shared" si="0"/>
        <v>54.520562529319193</v>
      </c>
      <c r="AW34" s="231">
        <v>30</v>
      </c>
      <c r="AX34" s="83" t="s">
        <v>69</v>
      </c>
      <c r="AY34" s="80">
        <v>17041.900000000001</v>
      </c>
      <c r="AZ34" s="234">
        <v>54.086331711559033</v>
      </c>
      <c r="BB34" s="231">
        <v>30</v>
      </c>
      <c r="BC34" s="147" t="s">
        <v>238</v>
      </c>
      <c r="BD34" s="80">
        <v>18081.5</v>
      </c>
      <c r="BE34" s="233">
        <f t="shared" si="1"/>
        <v>57.254724389502485</v>
      </c>
      <c r="BH34" s="231">
        <v>30</v>
      </c>
      <c r="BI34" s="147" t="s">
        <v>13</v>
      </c>
      <c r="BJ34" s="80">
        <v>18589.2</v>
      </c>
      <c r="BK34" s="234">
        <f t="shared" si="2"/>
        <v>57.002152621475922</v>
      </c>
      <c r="BL34" s="233">
        <v>72.2</v>
      </c>
      <c r="BN34" s="231">
        <v>30</v>
      </c>
      <c r="BO34" s="83" t="s">
        <v>71</v>
      </c>
      <c r="BP34" s="80">
        <v>17805.7</v>
      </c>
      <c r="BQ34" s="234">
        <f t="shared" si="3"/>
        <v>56.408737387337446</v>
      </c>
      <c r="BR34" s="233">
        <v>36</v>
      </c>
      <c r="BT34" s="231">
        <v>30</v>
      </c>
      <c r="BU34" s="83" t="s">
        <v>39</v>
      </c>
      <c r="BV34" s="80">
        <v>18993</v>
      </c>
      <c r="BW34" s="548">
        <f t="shared" si="4"/>
        <v>57.339435692764717</v>
      </c>
      <c r="BX34" s="549">
        <v>89.5</v>
      </c>
      <c r="BZ34" s="231">
        <v>30</v>
      </c>
      <c r="CA34" s="147" t="s">
        <v>14</v>
      </c>
      <c r="CB34" s="80">
        <v>19914.099999999999</v>
      </c>
      <c r="CC34" s="548">
        <f t="shared" si="5"/>
        <v>60.204186518973572</v>
      </c>
      <c r="CD34" s="843">
        <v>76.8</v>
      </c>
    </row>
    <row r="35" spans="1:82" ht="15.75">
      <c r="A35" s="263">
        <v>30</v>
      </c>
      <c r="B35" s="268" t="s">
        <v>75</v>
      </c>
      <c r="C35" s="269">
        <v>10998.2</v>
      </c>
      <c r="D35" s="270">
        <v>51.895437172651349</v>
      </c>
      <c r="F35" s="272">
        <v>30</v>
      </c>
      <c r="G35" s="147" t="s">
        <v>69</v>
      </c>
      <c r="H35" s="273">
        <v>12924.1</v>
      </c>
      <c r="I35" s="234">
        <f t="shared" si="6"/>
        <v>54.548178786983506</v>
      </c>
      <c r="J35" s="274"/>
      <c r="K35" s="264">
        <v>30</v>
      </c>
      <c r="L35" s="147" t="s">
        <v>238</v>
      </c>
      <c r="M35" s="90">
        <v>14443.5</v>
      </c>
      <c r="N35" s="234">
        <f t="shared" si="7"/>
        <v>53.849451942435309</v>
      </c>
      <c r="O35" s="274"/>
      <c r="P35" s="276">
        <v>10</v>
      </c>
      <c r="Q35" s="276">
        <v>47</v>
      </c>
      <c r="R35" s="277" t="s">
        <v>23</v>
      </c>
      <c r="S35" s="278">
        <v>12389</v>
      </c>
      <c r="T35" s="279">
        <f t="shared" si="10"/>
        <v>46.189695026470808</v>
      </c>
      <c r="V35" s="90">
        <v>29</v>
      </c>
      <c r="W35" s="83" t="s">
        <v>59</v>
      </c>
      <c r="X35" s="90">
        <v>22900</v>
      </c>
      <c r="AA35" s="306">
        <v>10</v>
      </c>
      <c r="AB35" s="90">
        <v>62</v>
      </c>
      <c r="AC35" s="83" t="s">
        <v>23</v>
      </c>
      <c r="AD35" s="90">
        <v>17921.5</v>
      </c>
      <c r="AE35" s="72"/>
      <c r="AF35" s="271">
        <v>30</v>
      </c>
      <c r="AG35" s="83" t="s">
        <v>56</v>
      </c>
      <c r="AH35" s="246">
        <v>16386.7</v>
      </c>
      <c r="AI35" s="234">
        <f t="shared" si="8"/>
        <v>54.695077786789767</v>
      </c>
      <c r="AK35" s="286">
        <v>10</v>
      </c>
      <c r="AL35" s="290">
        <v>62</v>
      </c>
      <c r="AM35" s="291">
        <v>47</v>
      </c>
      <c r="AN35" s="287" t="s">
        <v>23</v>
      </c>
      <c r="AO35" s="292">
        <v>12131.5</v>
      </c>
      <c r="AP35" s="289">
        <v>40.5</v>
      </c>
      <c r="AR35" s="231">
        <v>31</v>
      </c>
      <c r="AS35" s="83" t="s">
        <v>56</v>
      </c>
      <c r="AT35" s="80">
        <v>16278.3</v>
      </c>
      <c r="AU35" s="234">
        <f t="shared" si="0"/>
        <v>54.157919426691201</v>
      </c>
      <c r="AW35" s="231">
        <v>31</v>
      </c>
      <c r="AX35" s="83" t="s">
        <v>238</v>
      </c>
      <c r="AY35" s="80">
        <v>16706.900000000001</v>
      </c>
      <c r="AZ35" s="234">
        <v>53.02313329334438</v>
      </c>
      <c r="BB35" s="231">
        <v>31</v>
      </c>
      <c r="BC35" s="147" t="s">
        <v>33</v>
      </c>
      <c r="BD35" s="80">
        <v>17629.900000000001</v>
      </c>
      <c r="BE35" s="233">
        <f t="shared" si="1"/>
        <v>55.82474161515858</v>
      </c>
      <c r="BH35" s="231">
        <v>31</v>
      </c>
      <c r="BI35" s="147" t="s">
        <v>238</v>
      </c>
      <c r="BJ35" s="80">
        <v>18438.8</v>
      </c>
      <c r="BK35" s="234">
        <f t="shared" si="2"/>
        <v>56.540964202702114</v>
      </c>
      <c r="BL35" s="233">
        <v>76.400000000000006</v>
      </c>
      <c r="BN35" s="231">
        <v>31</v>
      </c>
      <c r="BO35" s="83" t="s">
        <v>2</v>
      </c>
      <c r="BP35" s="80">
        <v>17633.099999999999</v>
      </c>
      <c r="BQ35" s="234">
        <f t="shared" si="3"/>
        <v>55.861937875211851</v>
      </c>
      <c r="BR35" s="233">
        <v>87.5</v>
      </c>
      <c r="BT35" s="544">
        <v>31</v>
      </c>
      <c r="BU35" s="83" t="s">
        <v>69</v>
      </c>
      <c r="BV35" s="80">
        <v>18826</v>
      </c>
      <c r="BW35" s="548">
        <f t="shared" si="4"/>
        <v>56.835266485125487</v>
      </c>
      <c r="BX35" s="549">
        <v>55.9</v>
      </c>
      <c r="BZ35" s="544">
        <v>31</v>
      </c>
      <c r="CA35" s="147" t="s">
        <v>3</v>
      </c>
      <c r="CB35" s="80">
        <v>19520.8</v>
      </c>
      <c r="CC35" s="548">
        <f t="shared" si="5"/>
        <v>59.015164340822793</v>
      </c>
      <c r="CD35" s="843">
        <v>83.3</v>
      </c>
    </row>
    <row r="36" spans="1:82" ht="15.75">
      <c r="A36" s="263">
        <v>31</v>
      </c>
      <c r="B36" s="268" t="s">
        <v>9</v>
      </c>
      <c r="C36" s="269">
        <v>10816.7</v>
      </c>
      <c r="D36" s="270">
        <v>51.039022318690144</v>
      </c>
      <c r="F36" s="272">
        <v>31</v>
      </c>
      <c r="G36" s="147" t="s">
        <v>33</v>
      </c>
      <c r="H36" s="273">
        <v>12712.2</v>
      </c>
      <c r="I36" s="234">
        <f t="shared" si="6"/>
        <v>53.653821803908329</v>
      </c>
      <c r="J36" s="274"/>
      <c r="K36" s="264">
        <v>31</v>
      </c>
      <c r="L36" s="147" t="s">
        <v>3</v>
      </c>
      <c r="M36" s="90">
        <v>14443.2</v>
      </c>
      <c r="N36" s="234">
        <f t="shared" si="7"/>
        <v>53.848333457609435</v>
      </c>
      <c r="O36" s="274"/>
      <c r="P36" s="999" t="s">
        <v>316</v>
      </c>
      <c r="Q36" s="1000"/>
      <c r="R36" s="1000"/>
      <c r="S36" s="1000"/>
      <c r="T36" s="1001"/>
      <c r="V36" s="90">
        <v>30</v>
      </c>
      <c r="W36" s="83" t="s">
        <v>18</v>
      </c>
      <c r="X36" s="90">
        <v>22889.599999999999</v>
      </c>
      <c r="AA36" s="1002" t="s">
        <v>316</v>
      </c>
      <c r="AB36" s="1002"/>
      <c r="AC36" s="1002"/>
      <c r="AD36" s="1002"/>
      <c r="AE36" s="72"/>
      <c r="AF36" s="275">
        <v>31</v>
      </c>
      <c r="AG36" s="83" t="s">
        <v>69</v>
      </c>
      <c r="AH36" s="246">
        <v>16355.3</v>
      </c>
      <c r="AI36" s="234">
        <f t="shared" si="8"/>
        <v>54.590271728064998</v>
      </c>
      <c r="AK36" s="999" t="s">
        <v>316</v>
      </c>
      <c r="AL36" s="1000"/>
      <c r="AM36" s="1000"/>
      <c r="AN36" s="1000"/>
      <c r="AO36" s="1000"/>
      <c r="AP36" s="1001"/>
      <c r="AR36" s="231">
        <v>32</v>
      </c>
      <c r="AS36" s="83" t="s">
        <v>71</v>
      </c>
      <c r="AT36" s="80">
        <v>15735.5</v>
      </c>
      <c r="AU36" s="234">
        <f t="shared" si="0"/>
        <v>52.352023315622596</v>
      </c>
      <c r="AW36" s="231">
        <v>32</v>
      </c>
      <c r="AX36" s="83" t="s">
        <v>71</v>
      </c>
      <c r="AY36" s="80">
        <v>16489.400000000001</v>
      </c>
      <c r="AZ36" s="234">
        <v>52.332847753160237</v>
      </c>
      <c r="BB36" s="231">
        <v>32</v>
      </c>
      <c r="BC36" s="147" t="s">
        <v>69</v>
      </c>
      <c r="BD36" s="80">
        <v>17597.3</v>
      </c>
      <c r="BE36" s="233">
        <f t="shared" si="1"/>
        <v>55.721514337825518</v>
      </c>
      <c r="BH36" s="231">
        <v>32</v>
      </c>
      <c r="BI36" s="147" t="s">
        <v>69</v>
      </c>
      <c r="BJ36" s="80">
        <v>17938</v>
      </c>
      <c r="BK36" s="234">
        <f t="shared" si="2"/>
        <v>55.005304893380838</v>
      </c>
      <c r="BL36" s="233">
        <v>55.2</v>
      </c>
      <c r="BN36" s="231">
        <v>32</v>
      </c>
      <c r="BO36" s="83" t="s">
        <v>11</v>
      </c>
      <c r="BP36" s="80">
        <v>17613</v>
      </c>
      <c r="BQ36" s="234">
        <f t="shared" si="3"/>
        <v>55.798260759373363</v>
      </c>
      <c r="BR36" s="233">
        <v>88</v>
      </c>
      <c r="BT36" s="231">
        <v>32</v>
      </c>
      <c r="BU36" s="83" t="s">
        <v>2</v>
      </c>
      <c r="BV36" s="80">
        <v>18810.3</v>
      </c>
      <c r="BW36" s="548">
        <f t="shared" si="4"/>
        <v>56.78786854165282</v>
      </c>
      <c r="BX36" s="549">
        <v>88.5</v>
      </c>
      <c r="BZ36" s="231">
        <v>32</v>
      </c>
      <c r="CA36" s="147" t="s">
        <v>2</v>
      </c>
      <c r="CB36" s="80">
        <v>19501.7</v>
      </c>
      <c r="CC36" s="548">
        <f t="shared" si="5"/>
        <v>58.957421336493589</v>
      </c>
      <c r="CD36" s="571">
        <v>91.7</v>
      </c>
    </row>
    <row r="37" spans="1:82" ht="15">
      <c r="A37" s="309"/>
      <c r="B37" s="310" t="s">
        <v>237</v>
      </c>
      <c r="C37" s="311">
        <v>10572.6</v>
      </c>
      <c r="D37" s="312">
        <v>49.887226914547256</v>
      </c>
      <c r="F37" s="272">
        <v>32</v>
      </c>
      <c r="G37" s="147" t="s">
        <v>9</v>
      </c>
      <c r="H37" s="273">
        <v>12557.7</v>
      </c>
      <c r="I37" s="234">
        <f t="shared" si="6"/>
        <v>53.001730468914879</v>
      </c>
      <c r="J37" s="274"/>
      <c r="K37" s="264">
        <v>32</v>
      </c>
      <c r="L37" s="147" t="s">
        <v>64</v>
      </c>
      <c r="M37" s="90">
        <v>14211.3</v>
      </c>
      <c r="N37" s="234">
        <f t="shared" si="7"/>
        <v>52.983744687197074</v>
      </c>
      <c r="O37" s="274"/>
      <c r="P37" s="313">
        <v>1</v>
      </c>
      <c r="Q37" s="264">
        <v>18</v>
      </c>
      <c r="R37" s="147" t="s">
        <v>32</v>
      </c>
      <c r="S37" s="90">
        <v>16833.8</v>
      </c>
      <c r="T37" s="234">
        <f t="shared" ref="T37:T42" si="11">S37/26822*100</f>
        <v>62.761166206845118</v>
      </c>
      <c r="V37" s="90">
        <v>31</v>
      </c>
      <c r="W37" s="83" t="s">
        <v>60</v>
      </c>
      <c r="X37" s="90">
        <v>22570.799999999999</v>
      </c>
      <c r="AA37" s="90">
        <v>1</v>
      </c>
      <c r="AB37" s="90">
        <v>35</v>
      </c>
      <c r="AC37" s="83" t="s">
        <v>32</v>
      </c>
      <c r="AD37" s="90">
        <v>21870.1</v>
      </c>
      <c r="AE37" s="72"/>
      <c r="AF37" s="271">
        <v>32</v>
      </c>
      <c r="AG37" s="83" t="s">
        <v>12</v>
      </c>
      <c r="AH37" s="246">
        <v>16106.7</v>
      </c>
      <c r="AI37" s="234">
        <f t="shared" si="8"/>
        <v>53.760501466951048</v>
      </c>
      <c r="AK37" s="313">
        <v>1</v>
      </c>
      <c r="AL37" s="266">
        <v>18</v>
      </c>
      <c r="AM37" s="220">
        <v>18</v>
      </c>
      <c r="AN37" s="147" t="s">
        <v>32</v>
      </c>
      <c r="AO37" s="80">
        <v>18432</v>
      </c>
      <c r="AP37" s="234">
        <v>61.5</v>
      </c>
      <c r="AR37" s="231">
        <v>33</v>
      </c>
      <c r="AS37" s="83" t="s">
        <v>12</v>
      </c>
      <c r="AT37" s="80">
        <v>15594.7</v>
      </c>
      <c r="AU37" s="234">
        <f t="shared" si="0"/>
        <v>51.883581583053598</v>
      </c>
      <c r="AW37" s="231">
        <v>33</v>
      </c>
      <c r="AX37" s="83" t="s">
        <v>78</v>
      </c>
      <c r="AY37" s="80">
        <v>16459.599999999999</v>
      </c>
      <c r="AZ37" s="234">
        <v>52.238270699838452</v>
      </c>
      <c r="BB37" s="314"/>
      <c r="BC37" s="315" t="s">
        <v>237</v>
      </c>
      <c r="BD37" s="314">
        <v>17152</v>
      </c>
      <c r="BE37" s="316">
        <f t="shared" si="1"/>
        <v>54.311480393150269</v>
      </c>
      <c r="BH37" s="231">
        <v>33</v>
      </c>
      <c r="BI37" s="147" t="s">
        <v>14</v>
      </c>
      <c r="BJ37" s="80">
        <v>17752.5</v>
      </c>
      <c r="BK37" s="234">
        <f t="shared" si="2"/>
        <v>54.436485400810753</v>
      </c>
      <c r="BL37" s="233">
        <v>68.2</v>
      </c>
      <c r="BN37" s="317"/>
      <c r="BO37" s="293" t="s">
        <v>237</v>
      </c>
      <c r="BP37" s="317">
        <v>17029.900000000001</v>
      </c>
      <c r="BQ37" s="230">
        <f t="shared" si="3"/>
        <v>53.950990796914354</v>
      </c>
      <c r="BR37" s="318"/>
      <c r="BT37" s="544">
        <v>33</v>
      </c>
      <c r="BU37" s="83" t="s">
        <v>56</v>
      </c>
      <c r="BV37" s="80">
        <v>18725.5</v>
      </c>
      <c r="BW37" s="548">
        <f t="shared" si="4"/>
        <v>56.531859267354591</v>
      </c>
      <c r="BX37" s="549">
        <v>64.2</v>
      </c>
      <c r="BZ37" s="544">
        <v>33</v>
      </c>
      <c r="CA37" s="147" t="s">
        <v>13</v>
      </c>
      <c r="CB37" s="80">
        <v>19479.400000000001</v>
      </c>
      <c r="CC37" s="548">
        <f t="shared" si="5"/>
        <v>58.890004111543767</v>
      </c>
      <c r="CD37" s="843">
        <v>72.599999999999994</v>
      </c>
    </row>
    <row r="38" spans="1:82" ht="15.75">
      <c r="A38" s="263">
        <v>32</v>
      </c>
      <c r="B38" s="268" t="s">
        <v>71</v>
      </c>
      <c r="C38" s="269">
        <v>10498.2</v>
      </c>
      <c r="D38" s="270">
        <v>49.536167602510268</v>
      </c>
      <c r="F38" s="272">
        <v>33</v>
      </c>
      <c r="G38" s="147" t="s">
        <v>13</v>
      </c>
      <c r="H38" s="273">
        <v>12445.1</v>
      </c>
      <c r="I38" s="234">
        <f t="shared" si="6"/>
        <v>52.526484615709279</v>
      </c>
      <c r="J38" s="274"/>
      <c r="K38" s="319"/>
      <c r="L38" s="293" t="s">
        <v>237</v>
      </c>
      <c r="M38" s="214">
        <v>14017.3</v>
      </c>
      <c r="N38" s="215">
        <f t="shared" si="7"/>
        <v>52.260457833122068</v>
      </c>
      <c r="O38" s="242"/>
      <c r="P38" s="276">
        <v>2</v>
      </c>
      <c r="Q38" s="276">
        <v>40</v>
      </c>
      <c r="R38" s="277" t="s">
        <v>25</v>
      </c>
      <c r="S38" s="278">
        <v>13164.1</v>
      </c>
      <c r="T38" s="279">
        <f t="shared" si="11"/>
        <v>49.079486988293191</v>
      </c>
      <c r="V38" s="90">
        <v>32</v>
      </c>
      <c r="W38" s="83" t="s">
        <v>56</v>
      </c>
      <c r="X38" s="90">
        <v>22547.3</v>
      </c>
      <c r="AA38" s="90">
        <v>2</v>
      </c>
      <c r="AB38" s="90">
        <v>46</v>
      </c>
      <c r="AC38" s="83" t="s">
        <v>34</v>
      </c>
      <c r="AD38" s="90">
        <v>19572.599999999999</v>
      </c>
      <c r="AF38" s="275">
        <v>33</v>
      </c>
      <c r="AG38" s="83" t="s">
        <v>33</v>
      </c>
      <c r="AH38" s="246">
        <v>15755.7</v>
      </c>
      <c r="AI38" s="234">
        <f t="shared" si="8"/>
        <v>52.588943294581803</v>
      </c>
      <c r="AK38" s="302">
        <v>2</v>
      </c>
      <c r="AL38" s="303">
        <v>34</v>
      </c>
      <c r="AM38" s="304">
        <v>40</v>
      </c>
      <c r="AN38" s="147" t="s">
        <v>25</v>
      </c>
      <c r="AO38" s="305">
        <v>15712.1</v>
      </c>
      <c r="AP38" s="320">
        <v>52.4</v>
      </c>
      <c r="AR38" s="231">
        <v>34</v>
      </c>
      <c r="AS38" s="83" t="s">
        <v>22</v>
      </c>
      <c r="AT38" s="80">
        <v>15447</v>
      </c>
      <c r="AU38" s="234">
        <f t="shared" si="0"/>
        <v>51.392183543987947</v>
      </c>
      <c r="AW38" s="231">
        <v>34</v>
      </c>
      <c r="AX38" s="83" t="s">
        <v>14</v>
      </c>
      <c r="AY38" s="80">
        <v>16451.900000000001</v>
      </c>
      <c r="AZ38" s="234">
        <v>52.213833004852631</v>
      </c>
      <c r="BB38" s="231">
        <v>33</v>
      </c>
      <c r="BC38" s="147" t="s">
        <v>14</v>
      </c>
      <c r="BD38" s="80">
        <v>17034.2</v>
      </c>
      <c r="BE38" s="233">
        <f t="shared" si="1"/>
        <v>53.938468943155335</v>
      </c>
      <c r="BH38" s="314"/>
      <c r="BI38" s="315" t="s">
        <v>237</v>
      </c>
      <c r="BJ38" s="314">
        <v>17627.400000000001</v>
      </c>
      <c r="BK38" s="316">
        <f t="shared" si="2"/>
        <v>54.052877214716332</v>
      </c>
      <c r="BL38" s="316"/>
      <c r="BN38" s="321">
        <v>33</v>
      </c>
      <c r="BO38" s="322" t="s">
        <v>3</v>
      </c>
      <c r="BP38" s="323">
        <v>17020.5</v>
      </c>
      <c r="BQ38" s="324">
        <f t="shared" si="3"/>
        <v>53.921211449208784</v>
      </c>
      <c r="BR38" s="324">
        <v>75.5</v>
      </c>
      <c r="BT38" s="231">
        <v>34</v>
      </c>
      <c r="BU38" s="83" t="s">
        <v>71</v>
      </c>
      <c r="BV38" s="80">
        <v>18511.599999999999</v>
      </c>
      <c r="BW38" s="548">
        <f t="shared" si="4"/>
        <v>55.886100024755606</v>
      </c>
      <c r="BX38" s="549">
        <v>34.700000000000003</v>
      </c>
      <c r="BZ38" s="231">
        <v>34</v>
      </c>
      <c r="CA38" s="147" t="s">
        <v>69</v>
      </c>
      <c r="CB38" s="80">
        <v>19387.2</v>
      </c>
      <c r="CC38" s="548">
        <f t="shared" si="5"/>
        <v>58.611265629912687</v>
      </c>
      <c r="CD38" s="843">
        <v>58.1</v>
      </c>
    </row>
    <row r="39" spans="1:82" ht="15.75">
      <c r="A39" s="263">
        <v>33</v>
      </c>
      <c r="B39" s="268" t="s">
        <v>33</v>
      </c>
      <c r="C39" s="269">
        <v>10459.4</v>
      </c>
      <c r="D39" s="270">
        <v>49.353088283867315</v>
      </c>
      <c r="F39" s="325">
        <v>34</v>
      </c>
      <c r="G39" s="147" t="s">
        <v>14</v>
      </c>
      <c r="H39" s="273">
        <v>12430.6</v>
      </c>
      <c r="I39" s="234">
        <f t="shared" si="6"/>
        <v>52.465285105305369</v>
      </c>
      <c r="J39" s="326"/>
      <c r="K39" s="327">
        <v>33</v>
      </c>
      <c r="L39" s="277" t="s">
        <v>69</v>
      </c>
      <c r="M39" s="278">
        <v>13939.1</v>
      </c>
      <c r="N39" s="279">
        <f t="shared" si="7"/>
        <v>51.968906121840284</v>
      </c>
      <c r="O39" s="328"/>
      <c r="P39" s="276">
        <v>3</v>
      </c>
      <c r="Q39" s="276">
        <v>44</v>
      </c>
      <c r="R39" s="277" t="s">
        <v>35</v>
      </c>
      <c r="S39" s="278">
        <v>12500</v>
      </c>
      <c r="T39" s="279">
        <f t="shared" si="11"/>
        <v>46.603534412049811</v>
      </c>
      <c r="V39" s="90">
        <v>33</v>
      </c>
      <c r="W39" s="83" t="s">
        <v>19</v>
      </c>
      <c r="X39" s="90">
        <v>22267.8</v>
      </c>
      <c r="AA39" s="90">
        <v>3</v>
      </c>
      <c r="AB39" s="90">
        <v>49</v>
      </c>
      <c r="AC39" s="83" t="s">
        <v>36</v>
      </c>
      <c r="AD39" s="90">
        <v>19444.099999999999</v>
      </c>
      <c r="AF39" s="271">
        <v>34</v>
      </c>
      <c r="AG39" s="83" t="s">
        <v>25</v>
      </c>
      <c r="AH39" s="246">
        <v>15712.1</v>
      </c>
      <c r="AI39" s="234">
        <f t="shared" si="8"/>
        <v>52.443416410492624</v>
      </c>
      <c r="AK39" s="276">
        <v>3</v>
      </c>
      <c r="AL39" s="281">
        <v>48</v>
      </c>
      <c r="AM39" s="282">
        <v>48</v>
      </c>
      <c r="AN39" s="277" t="s">
        <v>36</v>
      </c>
      <c r="AO39" s="307">
        <v>14218.7</v>
      </c>
      <c r="AP39" s="279">
        <v>47.5</v>
      </c>
      <c r="AR39" s="231">
        <v>35</v>
      </c>
      <c r="AS39" s="83" t="s">
        <v>14</v>
      </c>
      <c r="AT39" s="80">
        <v>15431.5</v>
      </c>
      <c r="AU39" s="234">
        <f t="shared" si="0"/>
        <v>51.340615029394051</v>
      </c>
      <c r="AW39" s="329"/>
      <c r="AX39" s="330" t="s">
        <v>237</v>
      </c>
      <c r="AY39" s="314">
        <v>16192.4</v>
      </c>
      <c r="AZ39" s="331">
        <v>51.390250946563967</v>
      </c>
      <c r="BB39" s="231">
        <v>34</v>
      </c>
      <c r="BC39" s="147" t="s">
        <v>3</v>
      </c>
      <c r="BD39" s="80">
        <v>17015.8</v>
      </c>
      <c r="BE39" s="233">
        <f t="shared" si="1"/>
        <v>53.880205694599248</v>
      </c>
      <c r="BH39" s="321">
        <v>34</v>
      </c>
      <c r="BI39" s="332" t="s">
        <v>3</v>
      </c>
      <c r="BJ39" s="323">
        <v>17344.099999999999</v>
      </c>
      <c r="BK39" s="324">
        <f t="shared" si="2"/>
        <v>53.184162593448917</v>
      </c>
      <c r="BL39" s="324">
        <v>77.5</v>
      </c>
      <c r="BN39" s="321">
        <v>34</v>
      </c>
      <c r="BO39" s="322" t="s">
        <v>9</v>
      </c>
      <c r="BP39" s="323">
        <v>17004.400000000001</v>
      </c>
      <c r="BQ39" s="324">
        <f t="shared" si="3"/>
        <v>53.870206396223729</v>
      </c>
      <c r="BR39" s="324">
        <v>72.7</v>
      </c>
      <c r="BT39" s="544">
        <v>35</v>
      </c>
      <c r="BU39" s="83" t="s">
        <v>3</v>
      </c>
      <c r="BV39" s="80">
        <v>18474.8</v>
      </c>
      <c r="BW39" s="548">
        <f t="shared" si="4"/>
        <v>55.775001660437503</v>
      </c>
      <c r="BX39" s="549">
        <v>78.8</v>
      </c>
      <c r="BZ39" s="544">
        <v>35</v>
      </c>
      <c r="CA39" s="147" t="s">
        <v>9</v>
      </c>
      <c r="CB39" s="80">
        <v>19359.2</v>
      </c>
      <c r="CC39" s="548">
        <f t="shared" si="5"/>
        <v>58.526616199482426</v>
      </c>
      <c r="CD39" s="843">
        <v>78</v>
      </c>
    </row>
    <row r="40" spans="1:82" ht="15.75">
      <c r="A40" s="263">
        <v>34</v>
      </c>
      <c r="B40" s="268" t="s">
        <v>11</v>
      </c>
      <c r="C40" s="269">
        <v>10429.700000000001</v>
      </c>
      <c r="D40" s="270">
        <v>49.212947671400933</v>
      </c>
      <c r="F40" s="333"/>
      <c r="G40" s="334" t="s">
        <v>237</v>
      </c>
      <c r="H40" s="335">
        <v>12320.1</v>
      </c>
      <c r="I40" s="336">
        <f t="shared" si="6"/>
        <v>51.998902629468624</v>
      </c>
      <c r="J40" s="337"/>
      <c r="K40" s="276">
        <v>34</v>
      </c>
      <c r="L40" s="277" t="s">
        <v>9</v>
      </c>
      <c r="M40" s="278">
        <v>13739.5</v>
      </c>
      <c r="N40" s="279">
        <f t="shared" si="7"/>
        <v>51.224740884348677</v>
      </c>
      <c r="O40" s="328"/>
      <c r="P40" s="276">
        <v>4</v>
      </c>
      <c r="Q40" s="276">
        <v>48</v>
      </c>
      <c r="R40" s="277" t="s">
        <v>36</v>
      </c>
      <c r="S40" s="278">
        <v>12287.5</v>
      </c>
      <c r="T40" s="279">
        <f t="shared" si="11"/>
        <v>45.811274327044963</v>
      </c>
      <c r="V40" s="90">
        <v>34</v>
      </c>
      <c r="W40" s="83" t="s">
        <v>68</v>
      </c>
      <c r="X40" s="90">
        <v>22003.8</v>
      </c>
      <c r="AA40" s="90">
        <v>4</v>
      </c>
      <c r="AB40" s="90">
        <v>50</v>
      </c>
      <c r="AC40" s="83" t="s">
        <v>35</v>
      </c>
      <c r="AD40" s="90">
        <v>19280.099999999999</v>
      </c>
      <c r="AF40" s="275">
        <v>35</v>
      </c>
      <c r="AG40" s="83" t="s">
        <v>71</v>
      </c>
      <c r="AH40" s="246">
        <v>15645.9</v>
      </c>
      <c r="AI40" s="234">
        <f t="shared" si="8"/>
        <v>52.222455866302184</v>
      </c>
      <c r="AK40" s="286">
        <v>4</v>
      </c>
      <c r="AL40" s="290">
        <v>61</v>
      </c>
      <c r="AM40" s="291">
        <v>44</v>
      </c>
      <c r="AN40" s="287" t="s">
        <v>35</v>
      </c>
      <c r="AO40" s="292">
        <v>12315.7</v>
      </c>
      <c r="AP40" s="289">
        <v>41.1</v>
      </c>
      <c r="AR40" s="314"/>
      <c r="AS40" s="330" t="s">
        <v>237</v>
      </c>
      <c r="AT40" s="314">
        <v>15251.3</v>
      </c>
      <c r="AU40" s="331">
        <f t="shared" si="0"/>
        <v>50.741089459728315</v>
      </c>
      <c r="AW40" s="231">
        <v>35</v>
      </c>
      <c r="AX40" s="83" t="s">
        <v>22</v>
      </c>
      <c r="AY40" s="80">
        <v>16129.2</v>
      </c>
      <c r="AZ40" s="234">
        <v>51.189671424082874</v>
      </c>
      <c r="BB40" s="231">
        <v>35</v>
      </c>
      <c r="BC40" s="147" t="s">
        <v>9</v>
      </c>
      <c r="BD40" s="80">
        <v>16981.900000000001</v>
      </c>
      <c r="BE40" s="233">
        <f t="shared" si="1"/>
        <v>53.772861992096466</v>
      </c>
      <c r="BH40" s="321">
        <v>35</v>
      </c>
      <c r="BI40" s="332" t="s">
        <v>71</v>
      </c>
      <c r="BJ40" s="323">
        <v>17333.5</v>
      </c>
      <c r="BK40" s="324">
        <f t="shared" si="2"/>
        <v>53.151658622444906</v>
      </c>
      <c r="BL40" s="324">
        <v>34.200000000000003</v>
      </c>
      <c r="BN40" s="321">
        <v>35</v>
      </c>
      <c r="BO40" s="322" t="s">
        <v>39</v>
      </c>
      <c r="BP40" s="323">
        <v>16941.900000000001</v>
      </c>
      <c r="BQ40" s="324">
        <f t="shared" si="3"/>
        <v>53.672205414138865</v>
      </c>
      <c r="BR40" s="324">
        <v>85.2</v>
      </c>
      <c r="BT40" s="231">
        <v>36</v>
      </c>
      <c r="BU40" s="83" t="s">
        <v>238</v>
      </c>
      <c r="BV40" s="80">
        <v>18346.400000000001</v>
      </c>
      <c r="BW40" s="548">
        <f t="shared" si="4"/>
        <v>55.387364976240647</v>
      </c>
      <c r="BX40" s="549">
        <v>75.5</v>
      </c>
      <c r="BZ40" s="231">
        <v>36</v>
      </c>
      <c r="CA40" s="147" t="s">
        <v>56</v>
      </c>
      <c r="CB40" s="80">
        <v>19295.900000000001</v>
      </c>
      <c r="CC40" s="548">
        <f t="shared" si="5"/>
        <v>58.335248022831166</v>
      </c>
      <c r="CD40" s="843">
        <v>66.2</v>
      </c>
    </row>
    <row r="41" spans="1:82" ht="15.75">
      <c r="A41" s="263">
        <v>35</v>
      </c>
      <c r="B41" s="268" t="s">
        <v>14</v>
      </c>
      <c r="C41" s="269">
        <v>10327.700000000001</v>
      </c>
      <c r="D41" s="270">
        <v>48.731656679092154</v>
      </c>
      <c r="F41" s="272">
        <v>35</v>
      </c>
      <c r="G41" s="147" t="s">
        <v>11</v>
      </c>
      <c r="H41" s="273">
        <v>12284.5</v>
      </c>
      <c r="I41" s="234">
        <f t="shared" si="6"/>
        <v>51.848647279787272</v>
      </c>
      <c r="J41" s="337"/>
      <c r="K41" s="276">
        <v>35</v>
      </c>
      <c r="L41" s="277" t="s">
        <v>56</v>
      </c>
      <c r="M41" s="278">
        <v>13737.5</v>
      </c>
      <c r="N41" s="279">
        <f t="shared" si="7"/>
        <v>51.217284318842736</v>
      </c>
      <c r="O41" s="328"/>
      <c r="P41" s="294">
        <v>5</v>
      </c>
      <c r="Q41" s="294">
        <v>67</v>
      </c>
      <c r="R41" s="295" t="s">
        <v>34</v>
      </c>
      <c r="S41" s="296">
        <v>10055.1</v>
      </c>
      <c r="T41" s="297">
        <f t="shared" si="11"/>
        <v>37.488255909328167</v>
      </c>
      <c r="V41" s="90">
        <v>35</v>
      </c>
      <c r="W41" s="83" t="s">
        <v>32</v>
      </c>
      <c r="X41" s="90">
        <v>21870.1</v>
      </c>
      <c r="AA41" s="90">
        <v>5</v>
      </c>
      <c r="AB41" s="90">
        <v>73</v>
      </c>
      <c r="AC41" s="83" t="s">
        <v>25</v>
      </c>
      <c r="AD41" s="90">
        <v>16526.900000000001</v>
      </c>
      <c r="AF41" s="338"/>
      <c r="AG41" s="293" t="s">
        <v>237</v>
      </c>
      <c r="AH41" s="339">
        <v>15637.1</v>
      </c>
      <c r="AI41" s="340">
        <f t="shared" si="8"/>
        <v>52.193083467678683</v>
      </c>
      <c r="AK41" s="294">
        <v>5</v>
      </c>
      <c r="AL41" s="298">
        <v>68</v>
      </c>
      <c r="AM41" s="299">
        <v>67</v>
      </c>
      <c r="AN41" s="295" t="s">
        <v>34</v>
      </c>
      <c r="AO41" s="300">
        <v>11139.2</v>
      </c>
      <c r="AP41" s="297">
        <v>37.200000000000003</v>
      </c>
      <c r="AR41" s="231">
        <v>36</v>
      </c>
      <c r="AS41" s="83" t="s">
        <v>238</v>
      </c>
      <c r="AT41" s="80">
        <v>15226</v>
      </c>
      <c r="AU41" s="234">
        <f t="shared" si="0"/>
        <v>50.656916335907319</v>
      </c>
      <c r="AW41" s="231">
        <v>36</v>
      </c>
      <c r="AX41" s="83" t="s">
        <v>2</v>
      </c>
      <c r="AY41" s="80">
        <v>16111.2</v>
      </c>
      <c r="AZ41" s="234">
        <v>51.132544344895223</v>
      </c>
      <c r="BB41" s="231">
        <v>36</v>
      </c>
      <c r="BC41" s="147" t="s">
        <v>71</v>
      </c>
      <c r="BD41" s="80">
        <v>16937.3</v>
      </c>
      <c r="BE41" s="233">
        <f t="shared" si="1"/>
        <v>53.631636943965958</v>
      </c>
      <c r="BH41" s="321">
        <v>36</v>
      </c>
      <c r="BI41" s="332" t="s">
        <v>9</v>
      </c>
      <c r="BJ41" s="323">
        <v>17234.7</v>
      </c>
      <c r="BK41" s="324">
        <f t="shared" si="2"/>
        <v>52.848697081388721</v>
      </c>
      <c r="BL41" s="324">
        <v>72.400000000000006</v>
      </c>
      <c r="BN41" s="321">
        <v>36</v>
      </c>
      <c r="BO41" s="322" t="s">
        <v>238</v>
      </c>
      <c r="BP41" s="323">
        <v>16407</v>
      </c>
      <c r="BQ41" s="324">
        <f t="shared" si="3"/>
        <v>51.977633809063697</v>
      </c>
      <c r="BR41" s="324">
        <v>70.2</v>
      </c>
      <c r="BT41" s="544">
        <v>37</v>
      </c>
      <c r="BU41" s="83" t="s">
        <v>9</v>
      </c>
      <c r="BV41" s="80">
        <v>18245.599999999999</v>
      </c>
      <c r="BW41" s="548">
        <f t="shared" si="4"/>
        <v>55.083052065282359</v>
      </c>
      <c r="BX41" s="549">
        <v>73.7</v>
      </c>
      <c r="BZ41" s="544">
        <v>37</v>
      </c>
      <c r="CA41" s="147" t="s">
        <v>39</v>
      </c>
      <c r="CB41" s="80">
        <v>19277.2</v>
      </c>
      <c r="CC41" s="548">
        <f t="shared" si="5"/>
        <v>58.278714296079528</v>
      </c>
      <c r="CD41" s="571">
        <v>91.2</v>
      </c>
    </row>
    <row r="42" spans="1:82" ht="15.75">
      <c r="A42" s="263">
        <v>36</v>
      </c>
      <c r="B42" s="268" t="s">
        <v>6</v>
      </c>
      <c r="C42" s="269">
        <v>10310.4</v>
      </c>
      <c r="D42" s="270">
        <v>48.650025951965269</v>
      </c>
      <c r="F42" s="272">
        <v>36</v>
      </c>
      <c r="G42" s="147" t="s">
        <v>238</v>
      </c>
      <c r="H42" s="273">
        <v>12166.7</v>
      </c>
      <c r="I42" s="234">
        <f t="shared" si="6"/>
        <v>51.351454015954076</v>
      </c>
      <c r="J42" s="337"/>
      <c r="K42" s="276">
        <v>36</v>
      </c>
      <c r="L42" s="277" t="s">
        <v>14</v>
      </c>
      <c r="M42" s="278">
        <v>13729.5</v>
      </c>
      <c r="N42" s="279">
        <f t="shared" si="7"/>
        <v>51.187458056819025</v>
      </c>
      <c r="O42" s="328"/>
      <c r="P42" s="294">
        <v>6</v>
      </c>
      <c r="Q42" s="294">
        <v>76</v>
      </c>
      <c r="R42" s="295" t="s">
        <v>29</v>
      </c>
      <c r="S42" s="296">
        <v>8206.9</v>
      </c>
      <c r="T42" s="297">
        <f t="shared" si="11"/>
        <v>30.597643725300127</v>
      </c>
      <c r="V42" s="90">
        <v>36</v>
      </c>
      <c r="W42" s="83" t="s">
        <v>44</v>
      </c>
      <c r="X42" s="90">
        <v>21756.2</v>
      </c>
      <c r="AA42" s="90">
        <v>6</v>
      </c>
      <c r="AB42" s="90">
        <v>78</v>
      </c>
      <c r="AC42" s="147" t="s">
        <v>29</v>
      </c>
      <c r="AD42" s="90">
        <v>15156.6</v>
      </c>
      <c r="AF42" s="341">
        <v>36</v>
      </c>
      <c r="AG42" s="342" t="s">
        <v>64</v>
      </c>
      <c r="AH42" s="343">
        <v>15480.7</v>
      </c>
      <c r="AI42" s="279">
        <f t="shared" si="8"/>
        <v>51.671055837597343</v>
      </c>
      <c r="AK42" s="344">
        <v>6</v>
      </c>
      <c r="AL42" s="345">
        <v>74</v>
      </c>
      <c r="AM42" s="346">
        <v>76</v>
      </c>
      <c r="AN42" s="347" t="s">
        <v>29</v>
      </c>
      <c r="AO42" s="348">
        <v>8370.6</v>
      </c>
      <c r="AP42" s="349">
        <v>27.9</v>
      </c>
      <c r="AR42" s="350">
        <v>37</v>
      </c>
      <c r="AS42" s="351" t="s">
        <v>2</v>
      </c>
      <c r="AT42" s="307">
        <v>14972.4</v>
      </c>
      <c r="AU42" s="308">
        <f t="shared" si="0"/>
        <v>49.813188897132463</v>
      </c>
      <c r="AW42" s="231">
        <v>37</v>
      </c>
      <c r="AX42" s="83" t="s">
        <v>3</v>
      </c>
      <c r="AY42" s="80">
        <v>16094.6</v>
      </c>
      <c r="AZ42" s="234">
        <v>51.079860482977715</v>
      </c>
      <c r="BB42" s="231">
        <v>37</v>
      </c>
      <c r="BC42" s="147" t="s">
        <v>2</v>
      </c>
      <c r="BD42" s="80">
        <v>16688.900000000001</v>
      </c>
      <c r="BE42" s="233">
        <f t="shared" si="1"/>
        <v>52.845083088458807</v>
      </c>
      <c r="BH42" s="321">
        <v>37</v>
      </c>
      <c r="BI42" s="332" t="s">
        <v>8</v>
      </c>
      <c r="BJ42" s="323">
        <v>17059.3</v>
      </c>
      <c r="BK42" s="324">
        <f t="shared" si="2"/>
        <v>52.310848353643202</v>
      </c>
      <c r="BL42" s="324">
        <v>82</v>
      </c>
      <c r="BN42" s="321">
        <v>37</v>
      </c>
      <c r="BO42" s="322" t="s">
        <v>22</v>
      </c>
      <c r="BP42" s="323">
        <v>16348.3</v>
      </c>
      <c r="BQ42" s="324">
        <f t="shared" si="3"/>
        <v>51.791671286689578</v>
      </c>
      <c r="BR42" s="324">
        <v>65.400000000000006</v>
      </c>
      <c r="BT42" s="550"/>
      <c r="BU42" s="551" t="s">
        <v>237</v>
      </c>
      <c r="BV42" s="552">
        <v>17886.8</v>
      </c>
      <c r="BW42" s="553">
        <f t="shared" si="4"/>
        <v>53.99984301318085</v>
      </c>
      <c r="BX42" s="554"/>
      <c r="BZ42" s="231">
        <v>38</v>
      </c>
      <c r="CA42" s="147" t="s">
        <v>71</v>
      </c>
      <c r="CB42" s="80">
        <v>19055.7</v>
      </c>
      <c r="CC42" s="548">
        <f t="shared" si="5"/>
        <v>57.609076837497284</v>
      </c>
      <c r="CD42" s="843">
        <v>58.1</v>
      </c>
    </row>
    <row r="43" spans="1:82" ht="15.75">
      <c r="A43" s="263">
        <v>37</v>
      </c>
      <c r="B43" s="268" t="s">
        <v>64</v>
      </c>
      <c r="C43" s="269">
        <v>10218.799999999999</v>
      </c>
      <c r="D43" s="270">
        <v>48.217807766715417</v>
      </c>
      <c r="F43" s="272">
        <v>37</v>
      </c>
      <c r="G43" s="147" t="s">
        <v>56</v>
      </c>
      <c r="H43" s="273">
        <v>11996</v>
      </c>
      <c r="I43" s="234">
        <f t="shared" si="6"/>
        <v>50.630988055543838</v>
      </c>
      <c r="J43" s="337"/>
      <c r="K43" s="276">
        <v>37</v>
      </c>
      <c r="L43" s="277" t="s">
        <v>8</v>
      </c>
      <c r="M43" s="278">
        <v>13596.5</v>
      </c>
      <c r="N43" s="279">
        <f t="shared" si="7"/>
        <v>50.691596450674815</v>
      </c>
      <c r="O43" s="328"/>
      <c r="P43" s="999" t="s">
        <v>317</v>
      </c>
      <c r="Q43" s="1000"/>
      <c r="R43" s="1000"/>
      <c r="S43" s="1000"/>
      <c r="T43" s="1001"/>
      <c r="V43" s="90">
        <v>37</v>
      </c>
      <c r="W43" s="83" t="s">
        <v>46</v>
      </c>
      <c r="X43" s="90">
        <v>21032.9</v>
      </c>
      <c r="AA43" s="1002" t="s">
        <v>317</v>
      </c>
      <c r="AB43" s="1002"/>
      <c r="AC43" s="1002"/>
      <c r="AD43" s="1002"/>
      <c r="AF43" s="352">
        <v>37</v>
      </c>
      <c r="AG43" s="342" t="s">
        <v>3</v>
      </c>
      <c r="AH43" s="343">
        <v>15419.2</v>
      </c>
      <c r="AI43" s="279">
        <f t="shared" si="8"/>
        <v>51.465782824489914</v>
      </c>
      <c r="AK43" s="999" t="s">
        <v>317</v>
      </c>
      <c r="AL43" s="1000"/>
      <c r="AM43" s="1000"/>
      <c r="AN43" s="1000"/>
      <c r="AO43" s="1000"/>
      <c r="AP43" s="1001"/>
      <c r="AR43" s="350">
        <v>38</v>
      </c>
      <c r="AS43" s="351" t="s">
        <v>25</v>
      </c>
      <c r="AT43" s="307">
        <v>14941.1</v>
      </c>
      <c r="AU43" s="308">
        <f t="shared" si="0"/>
        <v>49.709053767662219</v>
      </c>
      <c r="AW43" s="231">
        <v>38</v>
      </c>
      <c r="AX43" s="83" t="s">
        <v>9</v>
      </c>
      <c r="AY43" s="80">
        <v>16042.7</v>
      </c>
      <c r="AZ43" s="234">
        <v>50.915144071319986</v>
      </c>
      <c r="BB43" s="231">
        <v>38</v>
      </c>
      <c r="BC43" s="147" t="s">
        <v>22</v>
      </c>
      <c r="BD43" s="80">
        <v>16451.8</v>
      </c>
      <c r="BE43" s="233">
        <f t="shared" si="1"/>
        <v>52.094310467119264</v>
      </c>
      <c r="BH43" s="321">
        <v>38</v>
      </c>
      <c r="BI43" s="332" t="s">
        <v>12</v>
      </c>
      <c r="BJ43" s="323">
        <v>16738.3</v>
      </c>
      <c r="BK43" s="324">
        <f t="shared" si="2"/>
        <v>51.326529986446459</v>
      </c>
      <c r="BL43" s="324">
        <v>67.8</v>
      </c>
      <c r="BN43" s="321">
        <v>38</v>
      </c>
      <c r="BO43" s="322" t="s">
        <v>64</v>
      </c>
      <c r="BP43" s="323">
        <v>16207.3</v>
      </c>
      <c r="BQ43" s="324">
        <f t="shared" si="3"/>
        <v>51.344981071106112</v>
      </c>
      <c r="BR43" s="324">
        <v>48.9</v>
      </c>
      <c r="BT43" s="555">
        <v>38</v>
      </c>
      <c r="BU43" s="481" t="s">
        <v>8</v>
      </c>
      <c r="BV43" s="556">
        <v>17269</v>
      </c>
      <c r="BW43" s="557">
        <f t="shared" si="4"/>
        <v>52.134718842644858</v>
      </c>
      <c r="BX43" s="558">
        <v>82</v>
      </c>
      <c r="BZ43" s="544">
        <v>39</v>
      </c>
      <c r="CA43" s="147" t="s">
        <v>8</v>
      </c>
      <c r="CB43" s="80">
        <v>19050.7</v>
      </c>
      <c r="CC43" s="548">
        <f t="shared" si="5"/>
        <v>57.593960867777596</v>
      </c>
      <c r="CD43" s="571">
        <v>90</v>
      </c>
    </row>
    <row r="44" spans="1:82" ht="15.75">
      <c r="A44" s="263">
        <v>38</v>
      </c>
      <c r="B44" s="268" t="s">
        <v>238</v>
      </c>
      <c r="C44" s="269">
        <v>10203.9</v>
      </c>
      <c r="D44" s="270">
        <v>48.147501533525215</v>
      </c>
      <c r="F44" s="280">
        <v>38</v>
      </c>
      <c r="G44" s="277" t="s">
        <v>71</v>
      </c>
      <c r="H44" s="353">
        <v>11581.8</v>
      </c>
      <c r="I44" s="308">
        <f t="shared" si="6"/>
        <v>48.882792385936774</v>
      </c>
      <c r="J44" s="337"/>
      <c r="K44" s="276">
        <v>38</v>
      </c>
      <c r="L44" s="277" t="s">
        <v>33</v>
      </c>
      <c r="M44" s="278">
        <v>13321.4</v>
      </c>
      <c r="N44" s="279">
        <f t="shared" si="7"/>
        <v>49.665945865334429</v>
      </c>
      <c r="O44" s="328"/>
      <c r="P44" s="276">
        <v>1</v>
      </c>
      <c r="Q44" s="276">
        <v>38</v>
      </c>
      <c r="R44" s="277" t="s">
        <v>33</v>
      </c>
      <c r="S44" s="278">
        <v>13321.4</v>
      </c>
      <c r="T44" s="279">
        <f t="shared" ref="T44:T50" si="12">S44/26822*100</f>
        <v>49.665945865334429</v>
      </c>
      <c r="V44" s="90">
        <v>38</v>
      </c>
      <c r="W44" s="83" t="s">
        <v>22</v>
      </c>
      <c r="X44" s="90">
        <v>20983.5</v>
      </c>
      <c r="AA44" s="90">
        <v>1</v>
      </c>
      <c r="AB44" s="90">
        <v>56</v>
      </c>
      <c r="AC44" s="83" t="s">
        <v>33</v>
      </c>
      <c r="AD44" s="90">
        <v>18469.2</v>
      </c>
      <c r="AF44" s="341">
        <v>38</v>
      </c>
      <c r="AG44" s="342" t="s">
        <v>9</v>
      </c>
      <c r="AH44" s="343">
        <v>15384.1</v>
      </c>
      <c r="AI44" s="279">
        <f t="shared" si="8"/>
        <v>51.348627007252979</v>
      </c>
      <c r="AK44" s="302">
        <v>1</v>
      </c>
      <c r="AL44" s="303">
        <v>33</v>
      </c>
      <c r="AM44" s="304">
        <v>38</v>
      </c>
      <c r="AN44" s="147" t="s">
        <v>33</v>
      </c>
      <c r="AO44" s="305">
        <v>15755.7</v>
      </c>
      <c r="AP44" s="320">
        <v>52.6</v>
      </c>
      <c r="AR44" s="350">
        <v>39</v>
      </c>
      <c r="AS44" s="351" t="s">
        <v>3</v>
      </c>
      <c r="AT44" s="307">
        <v>14900.3</v>
      </c>
      <c r="AU44" s="308">
        <f t="shared" si="0"/>
        <v>49.573312129247334</v>
      </c>
      <c r="AW44" s="231">
        <v>39</v>
      </c>
      <c r="AX44" s="83" t="s">
        <v>39</v>
      </c>
      <c r="AY44" s="80">
        <v>15936.1</v>
      </c>
      <c r="AZ44" s="234">
        <v>50.576824813464214</v>
      </c>
      <c r="BB44" s="231">
        <v>39</v>
      </c>
      <c r="BC44" s="147" t="s">
        <v>8</v>
      </c>
      <c r="BD44" s="80">
        <v>16449.099999999999</v>
      </c>
      <c r="BE44" s="233">
        <f t="shared" si="1"/>
        <v>52.085760968689833</v>
      </c>
      <c r="BH44" s="321">
        <v>39</v>
      </c>
      <c r="BI44" s="332" t="s">
        <v>39</v>
      </c>
      <c r="BJ44" s="323">
        <v>16685.3</v>
      </c>
      <c r="BK44" s="324">
        <f t="shared" si="2"/>
        <v>51.16401013142643</v>
      </c>
      <c r="BL44" s="324">
        <v>81.7</v>
      </c>
      <c r="BN44" s="321">
        <v>39</v>
      </c>
      <c r="BO44" s="322" t="s">
        <v>25</v>
      </c>
      <c r="BP44" s="323">
        <v>16201</v>
      </c>
      <c r="BQ44" s="324">
        <f t="shared" si="3"/>
        <v>51.325022572111955</v>
      </c>
      <c r="BR44" s="324">
        <v>79</v>
      </c>
      <c r="BT44" s="555">
        <v>39</v>
      </c>
      <c r="BU44" s="481" t="s">
        <v>30</v>
      </c>
      <c r="BV44" s="556">
        <v>17183.099999999999</v>
      </c>
      <c r="BW44" s="557">
        <f t="shared" si="4"/>
        <v>51.875388693326244</v>
      </c>
      <c r="BX44" s="558">
        <v>85.2</v>
      </c>
      <c r="BZ44" s="247"/>
      <c r="CA44" s="844" t="s">
        <v>237</v>
      </c>
      <c r="CB44" s="845">
        <v>18937.5</v>
      </c>
      <c r="CC44" s="846">
        <f t="shared" si="5"/>
        <v>57.251735313323827</v>
      </c>
      <c r="CD44" s="847"/>
    </row>
    <row r="45" spans="1:82" ht="15.75">
      <c r="A45" s="263">
        <v>39</v>
      </c>
      <c r="B45" s="268" t="s">
        <v>36</v>
      </c>
      <c r="C45" s="269">
        <v>9964.9</v>
      </c>
      <c r="D45" s="270">
        <v>47.01977067899778</v>
      </c>
      <c r="F45" s="280">
        <v>39</v>
      </c>
      <c r="G45" s="277" t="s">
        <v>25</v>
      </c>
      <c r="H45" s="353">
        <v>11459.4</v>
      </c>
      <c r="I45" s="308">
        <f t="shared" si="6"/>
        <v>48.366184105009921</v>
      </c>
      <c r="J45" s="337"/>
      <c r="K45" s="276">
        <v>39</v>
      </c>
      <c r="L45" s="277" t="s">
        <v>71</v>
      </c>
      <c r="M45" s="278">
        <v>13269.1</v>
      </c>
      <c r="N45" s="279">
        <f t="shared" si="7"/>
        <v>49.470956677354408</v>
      </c>
      <c r="O45" s="328"/>
      <c r="P45" s="286">
        <v>2</v>
      </c>
      <c r="Q45" s="286">
        <v>64</v>
      </c>
      <c r="R45" s="287" t="s">
        <v>30</v>
      </c>
      <c r="S45" s="288">
        <v>10807.7</v>
      </c>
      <c r="T45" s="289">
        <f t="shared" si="12"/>
        <v>40.294161509208863</v>
      </c>
      <c r="V45" s="90">
        <v>39</v>
      </c>
      <c r="W45" s="83" t="s">
        <v>49</v>
      </c>
      <c r="X45" s="90">
        <v>20969.099999999999</v>
      </c>
      <c r="AA45" s="90">
        <v>2</v>
      </c>
      <c r="AB45" s="90">
        <v>57</v>
      </c>
      <c r="AC45" s="83" t="s">
        <v>27</v>
      </c>
      <c r="AD45" s="90">
        <v>18323.2</v>
      </c>
      <c r="AF45" s="352">
        <v>39</v>
      </c>
      <c r="AG45" s="342" t="s">
        <v>22</v>
      </c>
      <c r="AH45" s="343">
        <v>15325.2</v>
      </c>
      <c r="AI45" s="279">
        <f t="shared" si="8"/>
        <v>51.152032202829766</v>
      </c>
      <c r="AK45" s="294">
        <v>2</v>
      </c>
      <c r="AL45" s="298">
        <v>63</v>
      </c>
      <c r="AM45" s="299">
        <v>64</v>
      </c>
      <c r="AN45" s="295" t="s">
        <v>30</v>
      </c>
      <c r="AO45" s="300">
        <v>11952.3</v>
      </c>
      <c r="AP45" s="297">
        <v>39.9</v>
      </c>
      <c r="AR45" s="350">
        <v>40</v>
      </c>
      <c r="AS45" s="351" t="s">
        <v>64</v>
      </c>
      <c r="AT45" s="307">
        <v>14798</v>
      </c>
      <c r="AU45" s="308">
        <f t="shared" si="0"/>
        <v>49.232959932927663</v>
      </c>
      <c r="AW45" s="354">
        <v>40</v>
      </c>
      <c r="AX45" s="342" t="s">
        <v>12</v>
      </c>
      <c r="AY45" s="284">
        <v>15557.1</v>
      </c>
      <c r="AZ45" s="279">
        <v>49.373982423901971</v>
      </c>
      <c r="BB45" s="231">
        <v>40</v>
      </c>
      <c r="BC45" s="147" t="s">
        <v>39</v>
      </c>
      <c r="BD45" s="80">
        <v>16416.5</v>
      </c>
      <c r="BE45" s="233">
        <f t="shared" si="1"/>
        <v>51.982533691356778</v>
      </c>
      <c r="BH45" s="321">
        <v>40</v>
      </c>
      <c r="BI45" s="332" t="s">
        <v>22</v>
      </c>
      <c r="BJ45" s="323">
        <v>16641.900000000001</v>
      </c>
      <c r="BK45" s="324">
        <f t="shared" si="2"/>
        <v>51.030927835051557</v>
      </c>
      <c r="BL45" s="324">
        <v>66</v>
      </c>
      <c r="BN45" s="321">
        <v>40</v>
      </c>
      <c r="BO45" s="322" t="s">
        <v>40</v>
      </c>
      <c r="BP45" s="323">
        <v>16156.1</v>
      </c>
      <c r="BQ45" s="324">
        <f t="shared" si="3"/>
        <v>51.182778666582188</v>
      </c>
      <c r="BR45" s="324">
        <v>79.8</v>
      </c>
      <c r="BT45" s="555">
        <v>40</v>
      </c>
      <c r="BU45" s="481" t="s">
        <v>40</v>
      </c>
      <c r="BV45" s="556">
        <v>17072</v>
      </c>
      <c r="BW45" s="557">
        <f t="shared" si="4"/>
        <v>51.53998031626805</v>
      </c>
      <c r="BX45" s="558">
        <v>79.599999999999994</v>
      </c>
      <c r="BZ45" s="570">
        <v>40</v>
      </c>
      <c r="CA45" s="347" t="s">
        <v>59</v>
      </c>
      <c r="CB45" s="348">
        <v>18445.3</v>
      </c>
      <c r="CC45" s="571">
        <f t="shared" si="5"/>
        <v>55.763719254117596</v>
      </c>
      <c r="CD45" s="571">
        <v>66.3</v>
      </c>
    </row>
    <row r="46" spans="1:82" ht="25.5">
      <c r="A46" s="263">
        <v>40</v>
      </c>
      <c r="B46" s="268" t="s">
        <v>56</v>
      </c>
      <c r="C46" s="269">
        <v>9867.9</v>
      </c>
      <c r="D46" s="270">
        <v>46.562072382390411</v>
      </c>
      <c r="F46" s="280">
        <v>40</v>
      </c>
      <c r="G46" s="277" t="s">
        <v>39</v>
      </c>
      <c r="H46" s="353">
        <v>11232.7</v>
      </c>
      <c r="I46" s="308">
        <f t="shared" si="6"/>
        <v>47.409361414763858</v>
      </c>
      <c r="J46" s="337"/>
      <c r="K46" s="276">
        <v>40</v>
      </c>
      <c r="L46" s="277" t="s">
        <v>25</v>
      </c>
      <c r="M46" s="278">
        <v>13164.1</v>
      </c>
      <c r="N46" s="279">
        <f t="shared" si="7"/>
        <v>49.079486988293191</v>
      </c>
      <c r="O46" s="328"/>
      <c r="P46" s="294">
        <v>3</v>
      </c>
      <c r="Q46" s="294">
        <v>72</v>
      </c>
      <c r="R46" s="295" t="s">
        <v>243</v>
      </c>
      <c r="S46" s="296">
        <v>9354.2000000000007</v>
      </c>
      <c r="T46" s="297">
        <f t="shared" si="12"/>
        <v>34.875102527775709</v>
      </c>
      <c r="V46" s="90">
        <v>40</v>
      </c>
      <c r="W46" s="147" t="s">
        <v>12</v>
      </c>
      <c r="X46" s="90">
        <v>20614.900000000001</v>
      </c>
      <c r="AA46" s="90">
        <v>3</v>
      </c>
      <c r="AB46" s="90">
        <v>58</v>
      </c>
      <c r="AC46" s="147" t="s">
        <v>31</v>
      </c>
      <c r="AD46" s="90">
        <v>18297.3</v>
      </c>
      <c r="AF46" s="341">
        <v>40</v>
      </c>
      <c r="AG46" s="283" t="s">
        <v>8</v>
      </c>
      <c r="AH46" s="284">
        <v>14943.6</v>
      </c>
      <c r="AI46" s="279">
        <f t="shared" si="8"/>
        <v>49.878338189792423</v>
      </c>
      <c r="AK46" s="344">
        <v>3</v>
      </c>
      <c r="AL46" s="345">
        <v>75</v>
      </c>
      <c r="AM46" s="346">
        <v>78</v>
      </c>
      <c r="AN46" s="347" t="s">
        <v>27</v>
      </c>
      <c r="AO46" s="348">
        <v>8347.7999999999993</v>
      </c>
      <c r="AP46" s="349">
        <v>27.9</v>
      </c>
      <c r="AR46" s="350">
        <v>41</v>
      </c>
      <c r="AS46" s="351" t="s">
        <v>6</v>
      </c>
      <c r="AT46" s="307">
        <v>14720.6</v>
      </c>
      <c r="AU46" s="308">
        <f t="shared" si="0"/>
        <v>48.975450060052374</v>
      </c>
      <c r="AW46" s="354">
        <v>41</v>
      </c>
      <c r="AX46" s="342" t="s">
        <v>59</v>
      </c>
      <c r="AY46" s="284">
        <v>15396.2</v>
      </c>
      <c r="AZ46" s="279">
        <v>48.863329810496786</v>
      </c>
      <c r="BB46" s="231">
        <v>41</v>
      </c>
      <c r="BC46" s="147" t="s">
        <v>64</v>
      </c>
      <c r="BD46" s="80">
        <v>16137.4</v>
      </c>
      <c r="BE46" s="233">
        <f t="shared" si="1"/>
        <v>51.098768872226167</v>
      </c>
      <c r="BH46" s="321">
        <v>41</v>
      </c>
      <c r="BI46" s="332" t="s">
        <v>36</v>
      </c>
      <c r="BJ46" s="323">
        <v>16612.900000000001</v>
      </c>
      <c r="BK46" s="324">
        <f t="shared" si="2"/>
        <v>50.942001876644362</v>
      </c>
      <c r="BL46" s="324">
        <v>70.3</v>
      </c>
      <c r="BN46" s="321">
        <v>41</v>
      </c>
      <c r="BO46" s="332" t="s">
        <v>66</v>
      </c>
      <c r="BP46" s="323">
        <v>16053.6</v>
      </c>
      <c r="BQ46" s="324">
        <f t="shared" si="3"/>
        <v>50.858057055963002</v>
      </c>
      <c r="BR46" s="324">
        <v>60.2</v>
      </c>
      <c r="BT46" s="555">
        <v>41</v>
      </c>
      <c r="BU46" s="481" t="s">
        <v>59</v>
      </c>
      <c r="BV46" s="556">
        <v>16936.7</v>
      </c>
      <c r="BW46" s="557">
        <f t="shared" si="4"/>
        <v>51.131512688761546</v>
      </c>
      <c r="BX46" s="558">
        <v>59.6</v>
      </c>
      <c r="BZ46" s="393">
        <v>41</v>
      </c>
      <c r="CA46" s="347" t="s">
        <v>40</v>
      </c>
      <c r="CB46" s="348">
        <v>18131.599999999999</v>
      </c>
      <c r="CC46" s="571">
        <f t="shared" si="5"/>
        <v>54.815343313904272</v>
      </c>
      <c r="CD46" s="571">
        <v>83.5</v>
      </c>
    </row>
    <row r="47" spans="1:82" ht="15.75">
      <c r="A47" s="263">
        <v>41</v>
      </c>
      <c r="B47" s="268" t="s">
        <v>48</v>
      </c>
      <c r="C47" s="269">
        <v>9845.2999999999993</v>
      </c>
      <c r="D47" s="270">
        <v>46.45543339782003</v>
      </c>
      <c r="F47" s="280">
        <v>41</v>
      </c>
      <c r="G47" s="277" t="s">
        <v>8</v>
      </c>
      <c r="H47" s="353">
        <v>11179.8</v>
      </c>
      <c r="I47" s="308">
        <f t="shared" si="6"/>
        <v>47.186088718186802</v>
      </c>
      <c r="J47" s="337"/>
      <c r="K47" s="276">
        <v>41</v>
      </c>
      <c r="L47" s="277" t="s">
        <v>39</v>
      </c>
      <c r="M47" s="278">
        <v>12917.8</v>
      </c>
      <c r="N47" s="279">
        <f t="shared" si="7"/>
        <v>48.161210946238157</v>
      </c>
      <c r="O47" s="328"/>
      <c r="P47" s="294">
        <v>4</v>
      </c>
      <c r="Q47" s="294">
        <v>73</v>
      </c>
      <c r="R47" s="295" t="s">
        <v>28</v>
      </c>
      <c r="S47" s="296">
        <v>9034.5</v>
      </c>
      <c r="T47" s="297">
        <f t="shared" si="12"/>
        <v>33.683170531653126</v>
      </c>
      <c r="V47" s="90">
        <v>41</v>
      </c>
      <c r="W47" s="83" t="s">
        <v>14</v>
      </c>
      <c r="X47" s="90">
        <v>20545.599999999999</v>
      </c>
      <c r="AA47" s="90">
        <v>4</v>
      </c>
      <c r="AB47" s="90">
        <v>71</v>
      </c>
      <c r="AC47" s="83" t="s">
        <v>243</v>
      </c>
      <c r="AD47" s="90">
        <v>16641.400000000001</v>
      </c>
      <c r="AF47" s="352">
        <v>41</v>
      </c>
      <c r="AG47" s="342" t="s">
        <v>2</v>
      </c>
      <c r="AH47" s="343">
        <v>14939.1</v>
      </c>
      <c r="AI47" s="279">
        <f t="shared" si="8"/>
        <v>49.863318213223593</v>
      </c>
      <c r="AK47" s="344">
        <v>4</v>
      </c>
      <c r="AL47" s="345">
        <v>76</v>
      </c>
      <c r="AM47" s="346">
        <v>73</v>
      </c>
      <c r="AN47" s="347" t="s">
        <v>28</v>
      </c>
      <c r="AO47" s="348">
        <v>8055.7</v>
      </c>
      <c r="AP47" s="349">
        <v>26.9</v>
      </c>
      <c r="AR47" s="350">
        <v>42</v>
      </c>
      <c r="AS47" s="351" t="s">
        <v>9</v>
      </c>
      <c r="AT47" s="307">
        <v>14598.7</v>
      </c>
      <c r="AU47" s="308">
        <f t="shared" si="0"/>
        <v>48.569888645278489</v>
      </c>
      <c r="AW47" s="354">
        <v>42</v>
      </c>
      <c r="AX47" s="342" t="s">
        <v>64</v>
      </c>
      <c r="AY47" s="284">
        <v>15382.7</v>
      </c>
      <c r="AZ47" s="279">
        <v>48.820484501106044</v>
      </c>
      <c r="BB47" s="231">
        <v>42</v>
      </c>
      <c r="BC47" s="147" t="s">
        <v>59</v>
      </c>
      <c r="BD47" s="80">
        <v>16126.8</v>
      </c>
      <c r="BE47" s="233">
        <f t="shared" si="1"/>
        <v>51.065204174688418</v>
      </c>
      <c r="BH47" s="321">
        <v>42</v>
      </c>
      <c r="BI47" s="332" t="s">
        <v>59</v>
      </c>
      <c r="BJ47" s="323">
        <v>16603.5</v>
      </c>
      <c r="BK47" s="324">
        <f t="shared" si="2"/>
        <v>50.913177600470995</v>
      </c>
      <c r="BL47" s="324">
        <v>59.7</v>
      </c>
      <c r="BN47" s="321">
        <v>42</v>
      </c>
      <c r="BO47" s="322" t="s">
        <v>8</v>
      </c>
      <c r="BP47" s="323">
        <v>15934</v>
      </c>
      <c r="BQ47" s="324">
        <f t="shared" si="3"/>
        <v>50.479162376645391</v>
      </c>
      <c r="BR47" s="324">
        <v>79.2</v>
      </c>
      <c r="BT47" s="555">
        <v>42</v>
      </c>
      <c r="BU47" s="481" t="s">
        <v>22</v>
      </c>
      <c r="BV47" s="556">
        <v>16789.2</v>
      </c>
      <c r="BW47" s="557">
        <f t="shared" si="4"/>
        <v>50.686213538301757</v>
      </c>
      <c r="BX47" s="558">
        <v>65.8</v>
      </c>
      <c r="BZ47" s="570">
        <v>42</v>
      </c>
      <c r="CA47" s="347" t="s">
        <v>36</v>
      </c>
      <c r="CB47" s="348">
        <v>18125.3</v>
      </c>
      <c r="CC47" s="571">
        <f t="shared" si="5"/>
        <v>54.796297192057466</v>
      </c>
      <c r="CD47" s="571">
        <v>75.599999999999994</v>
      </c>
    </row>
    <row r="48" spans="1:82" ht="25.5">
      <c r="A48" s="263">
        <v>42</v>
      </c>
      <c r="B48" s="268" t="s">
        <v>8</v>
      </c>
      <c r="C48" s="269">
        <v>9834.4</v>
      </c>
      <c r="D48" s="270">
        <v>46.404001321190961</v>
      </c>
      <c r="F48" s="280">
        <v>42</v>
      </c>
      <c r="G48" s="277" t="s">
        <v>66</v>
      </c>
      <c r="H48" s="353">
        <v>11178.9</v>
      </c>
      <c r="I48" s="308">
        <f t="shared" si="6"/>
        <v>47.182290127885871</v>
      </c>
      <c r="J48" s="337"/>
      <c r="K48" s="276">
        <v>42</v>
      </c>
      <c r="L48" s="277" t="s">
        <v>66</v>
      </c>
      <c r="M48" s="278">
        <v>12576.2</v>
      </c>
      <c r="N48" s="279">
        <f t="shared" si="7"/>
        <v>46.887629557825669</v>
      </c>
      <c r="O48" s="328"/>
      <c r="P48" s="344">
        <v>5</v>
      </c>
      <c r="Q48" s="344">
        <v>78</v>
      </c>
      <c r="R48" s="347" t="s">
        <v>27</v>
      </c>
      <c r="S48" s="355">
        <v>7211.5</v>
      </c>
      <c r="T48" s="349">
        <f t="shared" si="12"/>
        <v>26.886511072999774</v>
      </c>
      <c r="V48" s="90">
        <v>42</v>
      </c>
      <c r="W48" s="83" t="s">
        <v>1</v>
      </c>
      <c r="X48" s="90">
        <v>20486.099999999999</v>
      </c>
      <c r="AA48" s="90">
        <v>5</v>
      </c>
      <c r="AB48" s="90">
        <v>74</v>
      </c>
      <c r="AC48" s="147" t="s">
        <v>28</v>
      </c>
      <c r="AD48" s="90">
        <v>16423.2</v>
      </c>
      <c r="AF48" s="341">
        <v>42</v>
      </c>
      <c r="AG48" s="342" t="s">
        <v>78</v>
      </c>
      <c r="AH48" s="343">
        <v>14876.7</v>
      </c>
      <c r="AI48" s="279">
        <f t="shared" si="8"/>
        <v>49.655041204802394</v>
      </c>
      <c r="AK48" s="344">
        <v>5</v>
      </c>
      <c r="AL48" s="345">
        <v>78</v>
      </c>
      <c r="AM48" s="346">
        <v>72</v>
      </c>
      <c r="AN48" s="347" t="s">
        <v>243</v>
      </c>
      <c r="AO48" s="348">
        <v>7580.5</v>
      </c>
      <c r="AP48" s="349">
        <v>25.3</v>
      </c>
      <c r="AR48" s="350">
        <v>43</v>
      </c>
      <c r="AS48" s="351" t="s">
        <v>59</v>
      </c>
      <c r="AT48" s="307">
        <v>14422.3</v>
      </c>
      <c r="AU48" s="308">
        <f t="shared" si="0"/>
        <v>47.983005679190605</v>
      </c>
      <c r="AW48" s="354">
        <v>43</v>
      </c>
      <c r="AX48" s="342" t="s">
        <v>68</v>
      </c>
      <c r="AY48" s="284">
        <v>15217.3</v>
      </c>
      <c r="AZ48" s="279">
        <v>48.295550117903943</v>
      </c>
      <c r="BB48" s="231">
        <v>43</v>
      </c>
      <c r="BC48" s="147" t="s">
        <v>12</v>
      </c>
      <c r="BD48" s="80">
        <v>16054.8</v>
      </c>
      <c r="BE48" s="233">
        <f t="shared" si="1"/>
        <v>50.837217549903734</v>
      </c>
      <c r="BH48" s="321">
        <v>43</v>
      </c>
      <c r="BI48" s="332" t="s">
        <v>64</v>
      </c>
      <c r="BJ48" s="323">
        <v>16587.7</v>
      </c>
      <c r="BK48" s="324">
        <f t="shared" si="2"/>
        <v>50.864728285200876</v>
      </c>
      <c r="BL48" s="324">
        <v>48.5</v>
      </c>
      <c r="BN48" s="321">
        <v>43</v>
      </c>
      <c r="BO48" s="332" t="s">
        <v>45</v>
      </c>
      <c r="BP48" s="323">
        <v>15843.4</v>
      </c>
      <c r="BQ48" s="324">
        <f t="shared" si="3"/>
        <v>50.192140153015153</v>
      </c>
      <c r="BR48" s="324">
        <v>76.8</v>
      </c>
      <c r="BT48" s="555">
        <v>43</v>
      </c>
      <c r="BU48" s="481" t="s">
        <v>66</v>
      </c>
      <c r="BV48" s="556">
        <v>16786.400000000001</v>
      </c>
      <c r="BW48" s="557">
        <f t="shared" si="4"/>
        <v>50.677760401886253</v>
      </c>
      <c r="BX48" s="558">
        <v>60.8</v>
      </c>
      <c r="BZ48" s="393">
        <v>43</v>
      </c>
      <c r="CA48" s="347" t="s">
        <v>64</v>
      </c>
      <c r="CB48" s="348">
        <v>18086.8</v>
      </c>
      <c r="CC48" s="571">
        <f t="shared" si="5"/>
        <v>54.679904225215857</v>
      </c>
      <c r="CD48" s="571">
        <v>51.7</v>
      </c>
    </row>
    <row r="49" spans="1:82" ht="15.75">
      <c r="A49" s="263">
        <v>43</v>
      </c>
      <c r="B49" s="268" t="s">
        <v>46</v>
      </c>
      <c r="C49" s="269">
        <v>9580.6</v>
      </c>
      <c r="D49" s="270">
        <v>45.206436087387345</v>
      </c>
      <c r="F49" s="280">
        <v>43</v>
      </c>
      <c r="G49" s="277" t="s">
        <v>36</v>
      </c>
      <c r="H49" s="353">
        <v>11126.9</v>
      </c>
      <c r="I49" s="308">
        <f t="shared" si="6"/>
        <v>46.962816021609754</v>
      </c>
      <c r="J49" s="337"/>
      <c r="K49" s="276">
        <v>43</v>
      </c>
      <c r="L49" s="277" t="s">
        <v>46</v>
      </c>
      <c r="M49" s="278">
        <v>12507.9</v>
      </c>
      <c r="N49" s="279">
        <f t="shared" si="7"/>
        <v>46.632987845798226</v>
      </c>
      <c r="O49" s="328"/>
      <c r="P49" s="344">
        <v>6</v>
      </c>
      <c r="Q49" s="344">
        <v>79</v>
      </c>
      <c r="R49" s="347" t="s">
        <v>31</v>
      </c>
      <c r="S49" s="355">
        <v>7152</v>
      </c>
      <c r="T49" s="349">
        <f t="shared" si="12"/>
        <v>26.66467824919842</v>
      </c>
      <c r="V49" s="90">
        <v>43</v>
      </c>
      <c r="W49" s="83" t="s">
        <v>38</v>
      </c>
      <c r="X49" s="90">
        <v>20458.599999999999</v>
      </c>
      <c r="AA49" s="90">
        <v>6</v>
      </c>
      <c r="AB49" s="90">
        <v>77</v>
      </c>
      <c r="AC49" s="147" t="s">
        <v>30</v>
      </c>
      <c r="AD49" s="90">
        <v>15438.6</v>
      </c>
      <c r="AF49" s="352">
        <v>43</v>
      </c>
      <c r="AG49" s="342" t="s">
        <v>14</v>
      </c>
      <c r="AH49" s="343">
        <v>14665.7</v>
      </c>
      <c r="AI49" s="279">
        <f t="shared" si="8"/>
        <v>48.950771192352498</v>
      </c>
      <c r="AK49" s="344">
        <v>6</v>
      </c>
      <c r="AL49" s="345">
        <v>79</v>
      </c>
      <c r="AM49" s="346">
        <v>80</v>
      </c>
      <c r="AN49" s="347" t="s">
        <v>26</v>
      </c>
      <c r="AO49" s="348">
        <v>7097.2</v>
      </c>
      <c r="AP49" s="349">
        <v>23.7</v>
      </c>
      <c r="AR49" s="350">
        <v>44</v>
      </c>
      <c r="AS49" s="277" t="s">
        <v>39</v>
      </c>
      <c r="AT49" s="307">
        <v>14298.6</v>
      </c>
      <c r="AU49" s="308">
        <f t="shared" si="0"/>
        <v>47.571455662721959</v>
      </c>
      <c r="AW49" s="354">
        <v>44</v>
      </c>
      <c r="AX49" s="342" t="s">
        <v>8</v>
      </c>
      <c r="AY49" s="284">
        <v>15038.7</v>
      </c>
      <c r="AZ49" s="279">
        <v>47.728722543297572</v>
      </c>
      <c r="BB49" s="231">
        <v>44</v>
      </c>
      <c r="BC49" s="147" t="s">
        <v>68</v>
      </c>
      <c r="BD49" s="80">
        <v>15939</v>
      </c>
      <c r="BE49" s="233">
        <f t="shared" si="1"/>
        <v>50.470539061708386</v>
      </c>
      <c r="BH49" s="321">
        <v>44</v>
      </c>
      <c r="BI49" s="332" t="s">
        <v>2</v>
      </c>
      <c r="BJ49" s="323">
        <v>16349.4</v>
      </c>
      <c r="BK49" s="324">
        <f t="shared" si="2"/>
        <v>50.134002220082543</v>
      </c>
      <c r="BL49" s="324">
        <v>78.900000000000006</v>
      </c>
      <c r="BN49" s="350">
        <v>44</v>
      </c>
      <c r="BO49" s="351" t="s">
        <v>78</v>
      </c>
      <c r="BP49" s="307">
        <v>15646.5</v>
      </c>
      <c r="BQ49" s="308">
        <f t="shared" si="3"/>
        <v>49.568357859054977</v>
      </c>
      <c r="BR49" s="308">
        <v>55.4</v>
      </c>
      <c r="BT49" s="555">
        <v>44</v>
      </c>
      <c r="BU49" s="481" t="s">
        <v>25</v>
      </c>
      <c r="BV49" s="556">
        <v>16714.900000000001</v>
      </c>
      <c r="BW49" s="557">
        <f t="shared" si="4"/>
        <v>50.461903525561681</v>
      </c>
      <c r="BX49" s="558">
        <v>77.7</v>
      </c>
      <c r="BZ49" s="570">
        <v>44</v>
      </c>
      <c r="CA49" s="475" t="s">
        <v>179</v>
      </c>
      <c r="CB49" s="348">
        <v>17870.2</v>
      </c>
      <c r="CC49" s="571">
        <f t="shared" si="5"/>
        <v>54.025080416958914</v>
      </c>
      <c r="CD49" s="571">
        <v>78.599999999999994</v>
      </c>
    </row>
    <row r="50" spans="1:82" ht="15.75">
      <c r="A50" s="263">
        <v>44</v>
      </c>
      <c r="B50" s="268" t="s">
        <v>4</v>
      </c>
      <c r="C50" s="269">
        <v>9515.2999999999993</v>
      </c>
      <c r="D50" s="270">
        <v>44.898315481526922</v>
      </c>
      <c r="F50" s="280">
        <v>44</v>
      </c>
      <c r="G50" s="277" t="s">
        <v>6</v>
      </c>
      <c r="H50" s="353">
        <v>11095.2</v>
      </c>
      <c r="I50" s="308">
        <f t="shared" si="6"/>
        <v>46.829021229899134</v>
      </c>
      <c r="J50" s="337"/>
      <c r="K50" s="276">
        <v>44</v>
      </c>
      <c r="L50" s="277" t="s">
        <v>35</v>
      </c>
      <c r="M50" s="278">
        <v>12500</v>
      </c>
      <c r="N50" s="279">
        <f t="shared" si="7"/>
        <v>46.603534412049811</v>
      </c>
      <c r="O50" s="328"/>
      <c r="P50" s="356">
        <v>7</v>
      </c>
      <c r="Q50" s="356">
        <v>80</v>
      </c>
      <c r="R50" s="357" t="s">
        <v>26</v>
      </c>
      <c r="S50" s="358">
        <v>3784.7</v>
      </c>
      <c r="T50" s="359">
        <f t="shared" si="12"/>
        <v>14.110431735142793</v>
      </c>
      <c r="V50" s="90">
        <v>44</v>
      </c>
      <c r="W50" s="83" t="s">
        <v>13</v>
      </c>
      <c r="X50" s="90">
        <v>20072.3</v>
      </c>
      <c r="AA50" s="90">
        <v>7</v>
      </c>
      <c r="AB50" s="90">
        <v>80</v>
      </c>
      <c r="AC50" s="83" t="s">
        <v>26</v>
      </c>
      <c r="AD50" s="90">
        <v>13822.5</v>
      </c>
      <c r="AF50" s="341">
        <v>44</v>
      </c>
      <c r="AG50" s="342" t="s">
        <v>39</v>
      </c>
      <c r="AH50" s="343">
        <v>14574</v>
      </c>
      <c r="AI50" s="279">
        <f t="shared" si="8"/>
        <v>48.644697447605317</v>
      </c>
      <c r="AK50" s="344">
        <v>7</v>
      </c>
      <c r="AL50" s="345">
        <v>80</v>
      </c>
      <c r="AM50" s="346">
        <v>79</v>
      </c>
      <c r="AN50" s="347" t="s">
        <v>31</v>
      </c>
      <c r="AO50" s="348">
        <v>6167.9</v>
      </c>
      <c r="AP50" s="349">
        <v>20.6</v>
      </c>
      <c r="AR50" s="350">
        <v>45</v>
      </c>
      <c r="AS50" s="351" t="s">
        <v>68</v>
      </c>
      <c r="AT50" s="307">
        <v>14077</v>
      </c>
      <c r="AU50" s="308">
        <f t="shared" si="0"/>
        <v>46.834192254076413</v>
      </c>
      <c r="AW50" s="354">
        <v>45</v>
      </c>
      <c r="AX50" s="342" t="s">
        <v>25</v>
      </c>
      <c r="AY50" s="284">
        <v>14994.1</v>
      </c>
      <c r="AZ50" s="279">
        <v>47.587174335977046</v>
      </c>
      <c r="BB50" s="231">
        <v>45</v>
      </c>
      <c r="BC50" s="147" t="s">
        <v>36</v>
      </c>
      <c r="BD50" s="80">
        <v>15909.6</v>
      </c>
      <c r="BE50" s="233">
        <f t="shared" si="1"/>
        <v>50.377444523254631</v>
      </c>
      <c r="BH50" s="321">
        <v>45</v>
      </c>
      <c r="BI50" s="332" t="s">
        <v>68</v>
      </c>
      <c r="BJ50" s="323">
        <v>16319.3</v>
      </c>
      <c r="BK50" s="324">
        <f t="shared" si="2"/>
        <v>50.041703208080598</v>
      </c>
      <c r="BL50" s="324">
        <v>62</v>
      </c>
      <c r="BN50" s="350">
        <v>45</v>
      </c>
      <c r="BO50" s="351" t="s">
        <v>36</v>
      </c>
      <c r="BP50" s="307">
        <v>15534.5</v>
      </c>
      <c r="BQ50" s="308">
        <f t="shared" si="3"/>
        <v>49.213540099158891</v>
      </c>
      <c r="BR50" s="308">
        <v>68.3</v>
      </c>
      <c r="BT50" s="555">
        <v>45</v>
      </c>
      <c r="BU50" s="481" t="s">
        <v>68</v>
      </c>
      <c r="BV50" s="556">
        <v>16687.7</v>
      </c>
      <c r="BW50" s="557">
        <f t="shared" si="4"/>
        <v>50.379787343239599</v>
      </c>
      <c r="BX50" s="558">
        <v>62</v>
      </c>
      <c r="BZ50" s="393">
        <v>45</v>
      </c>
      <c r="CA50" s="347" t="s">
        <v>30</v>
      </c>
      <c r="CB50" s="348">
        <v>17767.2</v>
      </c>
      <c r="CC50" s="571">
        <f t="shared" si="5"/>
        <v>53.713691440733314</v>
      </c>
      <c r="CD50" s="571">
        <v>88</v>
      </c>
    </row>
    <row r="51" spans="1:82" ht="15.75">
      <c r="A51" s="263">
        <v>45</v>
      </c>
      <c r="B51" s="268" t="s">
        <v>39</v>
      </c>
      <c r="C51" s="269">
        <v>9503.6</v>
      </c>
      <c r="D51" s="270">
        <v>44.843108573585624</v>
      </c>
      <c r="F51" s="280">
        <v>45</v>
      </c>
      <c r="G51" s="277" t="s">
        <v>78</v>
      </c>
      <c r="H51" s="353">
        <v>10971.4</v>
      </c>
      <c r="I51" s="308">
        <f t="shared" si="6"/>
        <v>46.306504030726373</v>
      </c>
      <c r="J51" s="337"/>
      <c r="K51" s="276">
        <v>45</v>
      </c>
      <c r="L51" s="277" t="s">
        <v>6</v>
      </c>
      <c r="M51" s="278">
        <v>12465.2</v>
      </c>
      <c r="N51" s="279">
        <f t="shared" si="7"/>
        <v>46.473790172246666</v>
      </c>
      <c r="O51" s="328"/>
      <c r="P51" s="999" t="s">
        <v>318</v>
      </c>
      <c r="Q51" s="1000"/>
      <c r="R51" s="1000"/>
      <c r="S51" s="1000"/>
      <c r="T51" s="1001"/>
      <c r="V51" s="90">
        <v>45</v>
      </c>
      <c r="W51" s="83" t="s">
        <v>238</v>
      </c>
      <c r="X51" s="90">
        <v>19830.599999999999</v>
      </c>
      <c r="AA51" s="1002" t="s">
        <v>318</v>
      </c>
      <c r="AB51" s="1002"/>
      <c r="AC51" s="1002"/>
      <c r="AD51" s="1002"/>
      <c r="AF51" s="352">
        <v>45</v>
      </c>
      <c r="AG51" s="342" t="s">
        <v>68</v>
      </c>
      <c r="AH51" s="343">
        <v>14443.2</v>
      </c>
      <c r="AI51" s="279">
        <f t="shared" si="8"/>
        <v>48.208116795337801</v>
      </c>
      <c r="AK51" s="999" t="s">
        <v>318</v>
      </c>
      <c r="AL51" s="1000"/>
      <c r="AM51" s="1000"/>
      <c r="AN51" s="1000"/>
      <c r="AO51" s="1000"/>
      <c r="AP51" s="1001"/>
      <c r="AR51" s="350">
        <v>46</v>
      </c>
      <c r="AS51" s="351" t="s">
        <v>46</v>
      </c>
      <c r="AT51" s="307">
        <v>14043.8</v>
      </c>
      <c r="AU51" s="308">
        <f t="shared" si="0"/>
        <v>46.723735822817233</v>
      </c>
      <c r="AW51" s="354">
        <v>46</v>
      </c>
      <c r="AX51" s="342" t="s">
        <v>66</v>
      </c>
      <c r="AY51" s="284">
        <v>14881.9</v>
      </c>
      <c r="AZ51" s="279">
        <v>47.231082209040679</v>
      </c>
      <c r="BB51" s="354">
        <v>46</v>
      </c>
      <c r="BC51" s="283" t="s">
        <v>46</v>
      </c>
      <c r="BD51" s="284">
        <v>15511.3</v>
      </c>
      <c r="BE51" s="279">
        <f t="shared" si="1"/>
        <v>49.116235180869388</v>
      </c>
      <c r="BH51" s="354">
        <v>46</v>
      </c>
      <c r="BI51" s="283" t="s">
        <v>25</v>
      </c>
      <c r="BJ51" s="284">
        <v>16129.8</v>
      </c>
      <c r="BK51" s="279">
        <f t="shared" si="2"/>
        <v>49.46061806607505</v>
      </c>
      <c r="BL51" s="279">
        <v>47.7</v>
      </c>
      <c r="BN51" s="350">
        <v>46</v>
      </c>
      <c r="BO51" s="351" t="s">
        <v>68</v>
      </c>
      <c r="BP51" s="307">
        <v>15527.5</v>
      </c>
      <c r="BQ51" s="308">
        <f t="shared" si="3"/>
        <v>49.191363989165389</v>
      </c>
      <c r="BR51" s="308">
        <v>60.5</v>
      </c>
      <c r="BT51" s="559">
        <v>46</v>
      </c>
      <c r="BU51" s="351" t="s">
        <v>45</v>
      </c>
      <c r="BV51" s="307">
        <v>16334.3</v>
      </c>
      <c r="BW51" s="560">
        <f t="shared" si="4"/>
        <v>49.312880768510851</v>
      </c>
      <c r="BX51" s="561">
        <v>75.7</v>
      </c>
      <c r="BZ51" s="570">
        <v>46</v>
      </c>
      <c r="CA51" s="347" t="s">
        <v>68</v>
      </c>
      <c r="CB51" s="348">
        <v>17408.099999999999</v>
      </c>
      <c r="CC51" s="571">
        <f t="shared" si="5"/>
        <v>52.628062495465208</v>
      </c>
      <c r="CD51" s="571">
        <v>64.7</v>
      </c>
    </row>
    <row r="52" spans="1:82" ht="15.75">
      <c r="A52" s="263">
        <v>46</v>
      </c>
      <c r="B52" s="268" t="s">
        <v>25</v>
      </c>
      <c r="C52" s="269">
        <v>9355.7000000000007</v>
      </c>
      <c r="D52" s="270">
        <v>44.145236634737891</v>
      </c>
      <c r="F52" s="280">
        <v>46</v>
      </c>
      <c r="G52" s="277" t="s">
        <v>68</v>
      </c>
      <c r="H52" s="353">
        <v>10875.1</v>
      </c>
      <c r="I52" s="308">
        <f t="shared" si="6"/>
        <v>45.900054868526567</v>
      </c>
      <c r="J52" s="337"/>
      <c r="K52" s="276">
        <v>46</v>
      </c>
      <c r="L52" s="277" t="s">
        <v>68</v>
      </c>
      <c r="M52" s="278">
        <v>12392.7</v>
      </c>
      <c r="N52" s="279">
        <f t="shared" si="7"/>
        <v>46.203489672656779</v>
      </c>
      <c r="O52" s="328"/>
      <c r="P52" s="264">
        <v>1</v>
      </c>
      <c r="Q52" s="264">
        <v>25</v>
      </c>
      <c r="R52" s="147" t="s">
        <v>48</v>
      </c>
      <c r="S52" s="90">
        <v>15587.9</v>
      </c>
      <c r="T52" s="234">
        <f t="shared" ref="T52:T65" si="13">S52/26822*100</f>
        <v>58.116098724927298</v>
      </c>
      <c r="V52" s="90">
        <v>46</v>
      </c>
      <c r="W52" s="83" t="s">
        <v>34</v>
      </c>
      <c r="X52" s="90">
        <v>19572.599999999999</v>
      </c>
      <c r="AA52" s="90">
        <v>1</v>
      </c>
      <c r="AB52" s="90">
        <v>28</v>
      </c>
      <c r="AC52" s="83" t="s">
        <v>41</v>
      </c>
      <c r="AD52" s="90">
        <v>23240.5</v>
      </c>
      <c r="AF52" s="341">
        <v>46</v>
      </c>
      <c r="AG52" s="342" t="s">
        <v>46</v>
      </c>
      <c r="AH52" s="343">
        <v>14339.5</v>
      </c>
      <c r="AI52" s="279">
        <f t="shared" si="8"/>
        <v>47.861989779740391</v>
      </c>
      <c r="AK52" s="264">
        <v>1</v>
      </c>
      <c r="AL52" s="266">
        <v>25</v>
      </c>
      <c r="AM52" s="220">
        <v>25</v>
      </c>
      <c r="AN52" s="147" t="s">
        <v>48</v>
      </c>
      <c r="AO52" s="80">
        <v>17254.2</v>
      </c>
      <c r="AP52" s="234">
        <v>57.6</v>
      </c>
      <c r="AR52" s="350">
        <v>47</v>
      </c>
      <c r="AS52" s="351" t="s">
        <v>45</v>
      </c>
      <c r="AT52" s="307">
        <v>13980.2</v>
      </c>
      <c r="AU52" s="308">
        <f t="shared" si="0"/>
        <v>46.51213856293522</v>
      </c>
      <c r="AW52" s="354">
        <v>47</v>
      </c>
      <c r="AX52" s="342" t="s">
        <v>46</v>
      </c>
      <c r="AY52" s="284">
        <v>14847</v>
      </c>
      <c r="AZ52" s="279">
        <v>47.120319149949061</v>
      </c>
      <c r="BB52" s="354">
        <v>47</v>
      </c>
      <c r="BC52" s="283" t="s">
        <v>25</v>
      </c>
      <c r="BD52" s="284">
        <v>15439.8</v>
      </c>
      <c r="BE52" s="279">
        <f t="shared" si="1"/>
        <v>48.889831796534601</v>
      </c>
      <c r="BH52" s="354">
        <v>47</v>
      </c>
      <c r="BI52" s="283" t="s">
        <v>66</v>
      </c>
      <c r="BJ52" s="284">
        <v>15753.3</v>
      </c>
      <c r="BK52" s="279">
        <f t="shared" si="2"/>
        <v>48.306113812961108</v>
      </c>
      <c r="BL52" s="279">
        <v>58.9</v>
      </c>
      <c r="BN52" s="350">
        <v>47</v>
      </c>
      <c r="BO52" s="351" t="s">
        <v>59</v>
      </c>
      <c r="BP52" s="307">
        <v>15486.7</v>
      </c>
      <c r="BQ52" s="308">
        <f t="shared" si="3"/>
        <v>49.062108948060384</v>
      </c>
      <c r="BR52" s="308">
        <v>57.4</v>
      </c>
      <c r="BT52" s="559">
        <v>47</v>
      </c>
      <c r="BU52" s="351" t="s">
        <v>49</v>
      </c>
      <c r="BV52" s="307">
        <v>16143.8</v>
      </c>
      <c r="BW52" s="560">
        <f t="shared" si="4"/>
        <v>48.737765594527197</v>
      </c>
      <c r="BX52" s="561">
        <v>61.3</v>
      </c>
      <c r="BZ52" s="393">
        <v>47</v>
      </c>
      <c r="CA52" s="347" t="s">
        <v>66</v>
      </c>
      <c r="CB52" s="348">
        <v>17297.5</v>
      </c>
      <c r="CC52" s="571">
        <f t="shared" si="5"/>
        <v>52.293697245265683</v>
      </c>
      <c r="CD52" s="571">
        <v>62.6</v>
      </c>
    </row>
    <row r="53" spans="1:82" ht="15.75">
      <c r="A53" s="263">
        <v>47</v>
      </c>
      <c r="B53" s="268" t="s">
        <v>78</v>
      </c>
      <c r="C53" s="269">
        <v>9345</v>
      </c>
      <c r="D53" s="270">
        <v>44.094748265936865</v>
      </c>
      <c r="F53" s="360">
        <v>47</v>
      </c>
      <c r="G53" s="287" t="s">
        <v>46</v>
      </c>
      <c r="H53" s="361">
        <v>10534.9</v>
      </c>
      <c r="I53" s="362">
        <f t="shared" si="6"/>
        <v>44.464187734773979</v>
      </c>
      <c r="J53" s="337"/>
      <c r="K53" s="276">
        <v>47</v>
      </c>
      <c r="L53" s="277" t="s">
        <v>23</v>
      </c>
      <c r="M53" s="278">
        <v>12389</v>
      </c>
      <c r="N53" s="279">
        <f t="shared" si="7"/>
        <v>46.189695026470808</v>
      </c>
      <c r="O53" s="328"/>
      <c r="P53" s="276">
        <v>2</v>
      </c>
      <c r="Q53" s="276">
        <v>41</v>
      </c>
      <c r="R53" s="277" t="s">
        <v>39</v>
      </c>
      <c r="S53" s="278">
        <v>12917.8</v>
      </c>
      <c r="T53" s="279">
        <f t="shared" si="13"/>
        <v>48.161210946238157</v>
      </c>
      <c r="V53" s="90">
        <v>47</v>
      </c>
      <c r="W53" s="83" t="s">
        <v>7</v>
      </c>
      <c r="X53" s="90">
        <v>19524.099999999999</v>
      </c>
      <c r="AA53" s="90">
        <v>2</v>
      </c>
      <c r="AB53" s="90">
        <v>36</v>
      </c>
      <c r="AC53" s="83" t="s">
        <v>44</v>
      </c>
      <c r="AD53" s="90">
        <v>21756.2</v>
      </c>
      <c r="AF53" s="352">
        <v>47</v>
      </c>
      <c r="AG53" s="342" t="s">
        <v>59</v>
      </c>
      <c r="AH53" s="343">
        <v>14330.1</v>
      </c>
      <c r="AI53" s="279">
        <f t="shared" si="8"/>
        <v>47.830614717574377</v>
      </c>
      <c r="AK53" s="276">
        <v>2</v>
      </c>
      <c r="AL53" s="281">
        <v>44</v>
      </c>
      <c r="AM53" s="282">
        <v>41</v>
      </c>
      <c r="AN53" s="277" t="s">
        <v>39</v>
      </c>
      <c r="AO53" s="307">
        <v>14574</v>
      </c>
      <c r="AP53" s="279">
        <v>48.6</v>
      </c>
      <c r="AR53" s="350">
        <v>48</v>
      </c>
      <c r="AS53" s="351" t="s">
        <v>66</v>
      </c>
      <c r="AT53" s="307">
        <v>13945.5</v>
      </c>
      <c r="AU53" s="308">
        <f t="shared" si="0"/>
        <v>46.396691630263732</v>
      </c>
      <c r="AW53" s="354">
        <v>48</v>
      </c>
      <c r="AX53" s="342" t="s">
        <v>6</v>
      </c>
      <c r="AY53" s="284">
        <v>14636.5</v>
      </c>
      <c r="AZ53" s="279">
        <v>46.452249696115679</v>
      </c>
      <c r="BB53" s="354">
        <v>48</v>
      </c>
      <c r="BC53" s="283" t="s">
        <v>66</v>
      </c>
      <c r="BD53" s="284">
        <v>15400.7</v>
      </c>
      <c r="BE53" s="279">
        <f t="shared" si="1"/>
        <v>48.766022393352927</v>
      </c>
      <c r="BH53" s="354">
        <v>48</v>
      </c>
      <c r="BI53" s="283" t="s">
        <v>46</v>
      </c>
      <c r="BJ53" s="284">
        <v>15673.8</v>
      </c>
      <c r="BK53" s="279">
        <f t="shared" si="2"/>
        <v>48.062334030431067</v>
      </c>
      <c r="BL53" s="279">
        <v>60.4</v>
      </c>
      <c r="BN53" s="350">
        <v>48</v>
      </c>
      <c r="BO53" s="277" t="s">
        <v>30</v>
      </c>
      <c r="BP53" s="307">
        <v>15433.4</v>
      </c>
      <c r="BQ53" s="308">
        <f t="shared" si="3"/>
        <v>48.893253710538403</v>
      </c>
      <c r="BR53" s="308">
        <v>79.099999999999994</v>
      </c>
      <c r="BT53" s="559">
        <v>48</v>
      </c>
      <c r="BU53" s="351" t="s">
        <v>36</v>
      </c>
      <c r="BV53" s="307">
        <v>16118.9</v>
      </c>
      <c r="BW53" s="560">
        <f t="shared" si="4"/>
        <v>48.662593059974995</v>
      </c>
      <c r="BX53" s="561">
        <v>67.7</v>
      </c>
      <c r="BZ53" s="570">
        <v>48</v>
      </c>
      <c r="CA53" s="347" t="s">
        <v>22</v>
      </c>
      <c r="CB53" s="348">
        <v>17250.900000000001</v>
      </c>
      <c r="CC53" s="571">
        <f t="shared" si="5"/>
        <v>52.152816407478177</v>
      </c>
      <c r="CD53" s="571">
        <v>66.900000000000006</v>
      </c>
    </row>
    <row r="54" spans="1:82" ht="15.75">
      <c r="A54" s="263">
        <v>48</v>
      </c>
      <c r="B54" s="268" t="s">
        <v>68</v>
      </c>
      <c r="C54" s="269">
        <v>9229.2999999999993</v>
      </c>
      <c r="D54" s="270">
        <v>43.548813287406219</v>
      </c>
      <c r="F54" s="360">
        <v>48</v>
      </c>
      <c r="G54" s="287" t="s">
        <v>59</v>
      </c>
      <c r="H54" s="361">
        <v>10442.5</v>
      </c>
      <c r="I54" s="362">
        <f t="shared" si="6"/>
        <v>44.074199130544891</v>
      </c>
      <c r="J54" s="337"/>
      <c r="K54" s="276">
        <v>48</v>
      </c>
      <c r="L54" s="277" t="s">
        <v>36</v>
      </c>
      <c r="M54" s="278">
        <v>12287.5</v>
      </c>
      <c r="N54" s="279">
        <f t="shared" si="7"/>
        <v>45.811274327044963</v>
      </c>
      <c r="O54" s="328"/>
      <c r="P54" s="276">
        <v>3</v>
      </c>
      <c r="Q54" s="276">
        <v>43</v>
      </c>
      <c r="R54" s="277" t="s">
        <v>46</v>
      </c>
      <c r="S54" s="278">
        <v>12507.9</v>
      </c>
      <c r="T54" s="279">
        <f t="shared" si="13"/>
        <v>46.632987845798226</v>
      </c>
      <c r="V54" s="90">
        <v>48</v>
      </c>
      <c r="W54" s="83" t="s">
        <v>47</v>
      </c>
      <c r="X54" s="90">
        <v>19514.7</v>
      </c>
      <c r="AA54" s="90">
        <v>3</v>
      </c>
      <c r="AB54" s="90">
        <v>37</v>
      </c>
      <c r="AC54" s="83" t="s">
        <v>46</v>
      </c>
      <c r="AD54" s="90">
        <v>21032.9</v>
      </c>
      <c r="AF54" s="341">
        <v>48</v>
      </c>
      <c r="AG54" s="342" t="s">
        <v>36</v>
      </c>
      <c r="AH54" s="343">
        <v>14218.7</v>
      </c>
      <c r="AI54" s="279">
        <f t="shared" si="8"/>
        <v>47.458786853181401</v>
      </c>
      <c r="AK54" s="276">
        <v>3</v>
      </c>
      <c r="AL54" s="281">
        <v>46</v>
      </c>
      <c r="AM54" s="282">
        <v>43</v>
      </c>
      <c r="AN54" s="277" t="s">
        <v>46</v>
      </c>
      <c r="AO54" s="307">
        <v>14339.5</v>
      </c>
      <c r="AP54" s="279">
        <v>47.9</v>
      </c>
      <c r="AR54" s="350">
        <v>49</v>
      </c>
      <c r="AS54" s="351" t="s">
        <v>8</v>
      </c>
      <c r="AT54" s="307">
        <v>13595.6</v>
      </c>
      <c r="AU54" s="308">
        <f t="shared" si="0"/>
        <v>45.232574000818445</v>
      </c>
      <c r="AW54" s="354">
        <v>49</v>
      </c>
      <c r="AX54" s="342" t="s">
        <v>45</v>
      </c>
      <c r="AY54" s="284">
        <v>14496.1</v>
      </c>
      <c r="AZ54" s="279">
        <v>46.006658478451982</v>
      </c>
      <c r="BB54" s="354">
        <v>49</v>
      </c>
      <c r="BC54" s="283" t="s">
        <v>78</v>
      </c>
      <c r="BD54" s="284">
        <v>15364.2</v>
      </c>
      <c r="BE54" s="279">
        <f t="shared" si="1"/>
        <v>48.650445840510692</v>
      </c>
      <c r="BH54" s="354">
        <v>49</v>
      </c>
      <c r="BI54" s="283" t="s">
        <v>45</v>
      </c>
      <c r="BJ54" s="284">
        <v>15528.2</v>
      </c>
      <c r="BK54" s="279">
        <f t="shared" si="2"/>
        <v>47.615864390979837</v>
      </c>
      <c r="BL54" s="279">
        <v>74.2</v>
      </c>
      <c r="BN54" s="350">
        <v>49</v>
      </c>
      <c r="BO54" s="351" t="s">
        <v>46</v>
      </c>
      <c r="BP54" s="307">
        <v>15242</v>
      </c>
      <c r="BQ54" s="308">
        <f t="shared" si="3"/>
        <v>48.286895503001695</v>
      </c>
      <c r="BR54" s="308">
        <v>60.6</v>
      </c>
      <c r="BT54" s="559">
        <v>49</v>
      </c>
      <c r="BU54" s="351" t="s">
        <v>46</v>
      </c>
      <c r="BV54" s="307">
        <v>15931.4</v>
      </c>
      <c r="BW54" s="560">
        <f t="shared" si="4"/>
        <v>48.096534817865091</v>
      </c>
      <c r="BX54" s="561">
        <v>61.2</v>
      </c>
      <c r="BZ54" s="393">
        <v>49</v>
      </c>
      <c r="CA54" s="347" t="s">
        <v>25</v>
      </c>
      <c r="CB54" s="348">
        <v>17088.099999999999</v>
      </c>
      <c r="CC54" s="571">
        <f t="shared" si="5"/>
        <v>51.660640433405078</v>
      </c>
      <c r="CD54" s="571">
        <v>80.400000000000006</v>
      </c>
    </row>
    <row r="55" spans="1:82" ht="15.75">
      <c r="A55" s="263">
        <v>49</v>
      </c>
      <c r="B55" s="268" t="s">
        <v>51</v>
      </c>
      <c r="C55" s="269">
        <v>9089.4</v>
      </c>
      <c r="D55" s="270">
        <v>42.888689661680743</v>
      </c>
      <c r="F55" s="360">
        <v>49</v>
      </c>
      <c r="G55" s="287" t="s">
        <v>51</v>
      </c>
      <c r="H55" s="361">
        <v>10420.1</v>
      </c>
      <c r="I55" s="362">
        <f t="shared" si="6"/>
        <v>43.979656438610562</v>
      </c>
      <c r="J55" s="337"/>
      <c r="K55" s="276">
        <v>49</v>
      </c>
      <c r="L55" s="277" t="s">
        <v>2</v>
      </c>
      <c r="M55" s="278">
        <v>12087.3</v>
      </c>
      <c r="N55" s="279">
        <f t="shared" si="7"/>
        <v>45.064872119901572</v>
      </c>
      <c r="O55" s="328"/>
      <c r="P55" s="286">
        <v>4</v>
      </c>
      <c r="Q55" s="286">
        <v>51</v>
      </c>
      <c r="R55" s="287" t="s">
        <v>49</v>
      </c>
      <c r="S55" s="288">
        <v>11856</v>
      </c>
      <c r="T55" s="289">
        <f t="shared" si="13"/>
        <v>44.202520319141001</v>
      </c>
      <c r="V55" s="90">
        <v>49</v>
      </c>
      <c r="W55" s="83" t="s">
        <v>36</v>
      </c>
      <c r="X55" s="90">
        <v>19444.099999999999</v>
      </c>
      <c r="AA55" s="90">
        <v>4</v>
      </c>
      <c r="AB55" s="90">
        <v>39</v>
      </c>
      <c r="AC55" s="83" t="s">
        <v>49</v>
      </c>
      <c r="AD55" s="90">
        <v>20969.099999999999</v>
      </c>
      <c r="AF55" s="352">
        <v>49</v>
      </c>
      <c r="AG55" s="342" t="s">
        <v>66</v>
      </c>
      <c r="AH55" s="343">
        <v>14051.3</v>
      </c>
      <c r="AI55" s="279">
        <f t="shared" si="8"/>
        <v>46.900043724820677</v>
      </c>
      <c r="AK55" s="276">
        <v>4</v>
      </c>
      <c r="AL55" s="281">
        <v>50</v>
      </c>
      <c r="AM55" s="282">
        <v>69</v>
      </c>
      <c r="AN55" s="277" t="s">
        <v>40</v>
      </c>
      <c r="AO55" s="307">
        <v>13561</v>
      </c>
      <c r="AP55" s="279">
        <v>45.3</v>
      </c>
      <c r="AR55" s="363">
        <v>50</v>
      </c>
      <c r="AS55" s="364" t="s">
        <v>23</v>
      </c>
      <c r="AT55" s="292">
        <v>13124.7</v>
      </c>
      <c r="AU55" s="362">
        <f t="shared" si="0"/>
        <v>43.665889257446665</v>
      </c>
      <c r="AW55" s="354">
        <v>50</v>
      </c>
      <c r="AX55" s="342" t="s">
        <v>36</v>
      </c>
      <c r="AY55" s="284">
        <v>14251</v>
      </c>
      <c r="AZ55" s="279">
        <v>45.228778083513447</v>
      </c>
      <c r="BB55" s="354">
        <v>50</v>
      </c>
      <c r="BC55" s="283" t="s">
        <v>45</v>
      </c>
      <c r="BD55" s="284">
        <v>15338.8</v>
      </c>
      <c r="BE55" s="279">
        <f t="shared" si="1"/>
        <v>48.570017225656095</v>
      </c>
      <c r="BH55" s="354">
        <v>50</v>
      </c>
      <c r="BI55" s="283" t="s">
        <v>49</v>
      </c>
      <c r="BJ55" s="284">
        <v>15481.7</v>
      </c>
      <c r="BK55" s="279">
        <f t="shared" si="2"/>
        <v>47.473276216292462</v>
      </c>
      <c r="BL55" s="279">
        <v>59.7</v>
      </c>
      <c r="BN55" s="350">
        <v>50</v>
      </c>
      <c r="BO55" s="351" t="s">
        <v>33</v>
      </c>
      <c r="BP55" s="307">
        <v>15154</v>
      </c>
      <c r="BQ55" s="308">
        <f t="shared" si="3"/>
        <v>48.008110120226192</v>
      </c>
      <c r="BR55" s="308">
        <v>70.900000000000006</v>
      </c>
      <c r="BT55" s="559">
        <v>50</v>
      </c>
      <c r="BU55" s="351" t="s">
        <v>78</v>
      </c>
      <c r="BV55" s="307">
        <v>15647.2</v>
      </c>
      <c r="BW55" s="560">
        <f t="shared" si="4"/>
        <v>47.23854147169105</v>
      </c>
      <c r="BX55" s="561">
        <v>52.4</v>
      </c>
      <c r="BZ55" s="570">
        <v>50</v>
      </c>
      <c r="CA55" s="347" t="s">
        <v>45</v>
      </c>
      <c r="CB55" s="348">
        <v>16812.5</v>
      </c>
      <c r="CC55" s="571">
        <f t="shared" si="5"/>
        <v>50.827448182455804</v>
      </c>
      <c r="CD55" s="571">
        <v>77.900000000000006</v>
      </c>
    </row>
    <row r="56" spans="1:82" ht="15.75">
      <c r="A56" s="263">
        <v>50</v>
      </c>
      <c r="B56" s="365" t="s">
        <v>30</v>
      </c>
      <c r="C56" s="269">
        <v>8956.9</v>
      </c>
      <c r="D56" s="270">
        <v>42.263483225593355</v>
      </c>
      <c r="F56" s="360">
        <v>50</v>
      </c>
      <c r="G56" s="287" t="s">
        <v>49</v>
      </c>
      <c r="H56" s="361">
        <v>10372.200000000001</v>
      </c>
      <c r="I56" s="362">
        <f t="shared" si="6"/>
        <v>43.77748702148314</v>
      </c>
      <c r="J56" s="337"/>
      <c r="K56" s="286">
        <v>50</v>
      </c>
      <c r="L56" s="287" t="s">
        <v>12</v>
      </c>
      <c r="M56" s="288">
        <v>12002.2</v>
      </c>
      <c r="N56" s="289">
        <f t="shared" si="7"/>
        <v>44.74759525762434</v>
      </c>
      <c r="O56" s="366"/>
      <c r="P56" s="286">
        <v>5</v>
      </c>
      <c r="Q56" s="286">
        <v>52</v>
      </c>
      <c r="R56" s="287" t="s">
        <v>51</v>
      </c>
      <c r="S56" s="288">
        <v>11650.1</v>
      </c>
      <c r="T56" s="289">
        <f t="shared" si="13"/>
        <v>43.434866900305721</v>
      </c>
      <c r="V56" s="90">
        <v>50</v>
      </c>
      <c r="W56" s="83" t="s">
        <v>35</v>
      </c>
      <c r="X56" s="90">
        <v>19280.099999999999</v>
      </c>
      <c r="AA56" s="90">
        <v>5</v>
      </c>
      <c r="AB56" s="90">
        <v>43</v>
      </c>
      <c r="AC56" s="83" t="s">
        <v>38</v>
      </c>
      <c r="AD56" s="90">
        <v>20458.599999999999</v>
      </c>
      <c r="AF56" s="341">
        <v>50</v>
      </c>
      <c r="AG56" s="342" t="s">
        <v>40</v>
      </c>
      <c r="AH56" s="343">
        <v>13561</v>
      </c>
      <c r="AI56" s="279">
        <f t="shared" si="8"/>
        <v>45.263533833331664</v>
      </c>
      <c r="AK56" s="286">
        <v>5</v>
      </c>
      <c r="AL56" s="290">
        <v>51</v>
      </c>
      <c r="AM56" s="291">
        <v>51</v>
      </c>
      <c r="AN56" s="287" t="s">
        <v>49</v>
      </c>
      <c r="AO56" s="292">
        <v>13369.8</v>
      </c>
      <c r="AP56" s="289">
        <v>44.6</v>
      </c>
      <c r="AR56" s="363">
        <v>51</v>
      </c>
      <c r="AS56" s="364" t="s">
        <v>67</v>
      </c>
      <c r="AT56" s="292">
        <v>13102.8</v>
      </c>
      <c r="AU56" s="362">
        <f t="shared" si="0"/>
        <v>43.593027936826907</v>
      </c>
      <c r="AW56" s="367">
        <v>51</v>
      </c>
      <c r="AX56" s="368" t="s">
        <v>33</v>
      </c>
      <c r="AY56" s="369">
        <v>14136.9</v>
      </c>
      <c r="AZ56" s="289">
        <v>44.866655875996152</v>
      </c>
      <c r="BB56" s="354">
        <v>51</v>
      </c>
      <c r="BC56" s="283" t="s">
        <v>40</v>
      </c>
      <c r="BD56" s="284">
        <v>14882.6</v>
      </c>
      <c r="BE56" s="279">
        <f t="shared" si="1"/>
        <v>47.125468639173171</v>
      </c>
      <c r="BH56" s="354">
        <v>51</v>
      </c>
      <c r="BI56" s="283" t="s">
        <v>40</v>
      </c>
      <c r="BJ56" s="284">
        <v>15374.6</v>
      </c>
      <c r="BK56" s="279">
        <f t="shared" si="2"/>
        <v>47.14486345265766</v>
      </c>
      <c r="BL56" s="279">
        <v>76.3</v>
      </c>
      <c r="BN56" s="350">
        <v>51</v>
      </c>
      <c r="BO56" s="351" t="s">
        <v>12</v>
      </c>
      <c r="BP56" s="307">
        <v>14767.1</v>
      </c>
      <c r="BQ56" s="308">
        <f t="shared" si="3"/>
        <v>46.782404840728006</v>
      </c>
      <c r="BR56" s="308">
        <v>63.5</v>
      </c>
      <c r="BT56" s="559">
        <v>51</v>
      </c>
      <c r="BU56" s="562" t="s">
        <v>179</v>
      </c>
      <c r="BV56" s="307">
        <v>15511.5</v>
      </c>
      <c r="BW56" s="560">
        <f t="shared" si="4"/>
        <v>46.828866253268039</v>
      </c>
      <c r="BX56" s="561">
        <v>70.900000000000006</v>
      </c>
      <c r="BZ56" s="393">
        <v>51</v>
      </c>
      <c r="CA56" s="347" t="s">
        <v>49</v>
      </c>
      <c r="CB56" s="348">
        <v>16748.5</v>
      </c>
      <c r="CC56" s="571">
        <f t="shared" si="5"/>
        <v>50.633963770043778</v>
      </c>
      <c r="CD56" s="571">
        <v>63.2</v>
      </c>
    </row>
    <row r="57" spans="1:82" ht="15.75">
      <c r="A57" s="263">
        <v>51</v>
      </c>
      <c r="B57" s="268" t="s">
        <v>50</v>
      </c>
      <c r="C57" s="269">
        <v>8881.9</v>
      </c>
      <c r="D57" s="270">
        <v>41.909592790072189</v>
      </c>
      <c r="F57" s="360">
        <v>51</v>
      </c>
      <c r="G57" s="287" t="s">
        <v>30</v>
      </c>
      <c r="H57" s="361">
        <v>10276.299999999999</v>
      </c>
      <c r="I57" s="362">
        <f t="shared" si="6"/>
        <v>43.372726121639296</v>
      </c>
      <c r="J57" s="370"/>
      <c r="K57" s="286">
        <v>51</v>
      </c>
      <c r="L57" s="287" t="s">
        <v>49</v>
      </c>
      <c r="M57" s="288">
        <v>11856</v>
      </c>
      <c r="N57" s="289">
        <f t="shared" si="7"/>
        <v>44.202520319141001</v>
      </c>
      <c r="O57" s="366"/>
      <c r="P57" s="286">
        <v>6</v>
      </c>
      <c r="Q57" s="286">
        <v>53</v>
      </c>
      <c r="R57" s="287" t="s">
        <v>41</v>
      </c>
      <c r="S57" s="288">
        <v>11549.8</v>
      </c>
      <c r="T57" s="289">
        <f t="shared" si="13"/>
        <v>43.060920140183427</v>
      </c>
      <c r="V57" s="90">
        <v>51</v>
      </c>
      <c r="W57" s="83" t="s">
        <v>48</v>
      </c>
      <c r="X57" s="90">
        <v>19266.599999999999</v>
      </c>
      <c r="AA57" s="90">
        <v>6</v>
      </c>
      <c r="AB57" s="90">
        <v>48</v>
      </c>
      <c r="AC57" s="83" t="s">
        <v>47</v>
      </c>
      <c r="AD57" s="90">
        <v>19514.7</v>
      </c>
      <c r="AF57" s="371">
        <v>51</v>
      </c>
      <c r="AG57" s="368" t="s">
        <v>49</v>
      </c>
      <c r="AH57" s="372">
        <v>13369.8</v>
      </c>
      <c r="AI57" s="289">
        <f t="shared" si="8"/>
        <v>44.625351717784653</v>
      </c>
      <c r="AK57" s="286">
        <v>6</v>
      </c>
      <c r="AL57" s="290">
        <v>54</v>
      </c>
      <c r="AM57" s="291">
        <v>56</v>
      </c>
      <c r="AN57" s="287" t="s">
        <v>45</v>
      </c>
      <c r="AO57" s="292">
        <v>13228.1</v>
      </c>
      <c r="AP57" s="289">
        <v>44.2</v>
      </c>
      <c r="AR57" s="363">
        <v>52</v>
      </c>
      <c r="AS57" s="364" t="s">
        <v>42</v>
      </c>
      <c r="AT57" s="292">
        <v>12976.5</v>
      </c>
      <c r="AU57" s="362">
        <f t="shared" si="0"/>
        <v>43.172827717910245</v>
      </c>
      <c r="AW57" s="367">
        <v>52</v>
      </c>
      <c r="AX57" s="368" t="s">
        <v>49</v>
      </c>
      <c r="AY57" s="369">
        <v>14048.1</v>
      </c>
      <c r="AZ57" s="289">
        <v>44.584828952003733</v>
      </c>
      <c r="BB57" s="354">
        <v>52</v>
      </c>
      <c r="BC57" s="283" t="s">
        <v>6</v>
      </c>
      <c r="BD57" s="284">
        <v>14819.2</v>
      </c>
      <c r="BE57" s="279">
        <f t="shared" si="1"/>
        <v>46.924713750126664</v>
      </c>
      <c r="BH57" s="354">
        <v>52</v>
      </c>
      <c r="BI57" s="283" t="s">
        <v>78</v>
      </c>
      <c r="BJ57" s="284">
        <v>15331.2</v>
      </c>
      <c r="BK57" s="279">
        <f t="shared" si="2"/>
        <v>47.011781156282773</v>
      </c>
      <c r="BL57" s="279">
        <v>52.4</v>
      </c>
      <c r="BN57" s="350">
        <v>52</v>
      </c>
      <c r="BO57" s="351" t="s">
        <v>49</v>
      </c>
      <c r="BP57" s="307">
        <v>14760.5</v>
      </c>
      <c r="BQ57" s="308">
        <f t="shared" si="3"/>
        <v>46.761495937019845</v>
      </c>
      <c r="BR57" s="308">
        <v>58.9</v>
      </c>
      <c r="BT57" s="559">
        <v>52</v>
      </c>
      <c r="BU57" s="351" t="s">
        <v>33</v>
      </c>
      <c r="BV57" s="307">
        <v>15478</v>
      </c>
      <c r="BW57" s="560">
        <f t="shared" si="4"/>
        <v>46.727730514011071</v>
      </c>
      <c r="BX57" s="561">
        <v>69.400000000000006</v>
      </c>
      <c r="BZ57" s="570">
        <v>52</v>
      </c>
      <c r="CA57" s="347" t="s">
        <v>46</v>
      </c>
      <c r="CB57" s="348">
        <v>16546.2</v>
      </c>
      <c r="CC57" s="571">
        <f t="shared" si="5"/>
        <v>50.022371635185145</v>
      </c>
      <c r="CD57" s="571">
        <v>63.7</v>
      </c>
    </row>
    <row r="58" spans="1:82" ht="15.75">
      <c r="A58" s="263">
        <v>52</v>
      </c>
      <c r="B58" s="268" t="s">
        <v>59</v>
      </c>
      <c r="C58" s="269">
        <v>8848.2000000000007</v>
      </c>
      <c r="D58" s="270">
        <v>41.750578021044689</v>
      </c>
      <c r="F58" s="360">
        <v>52</v>
      </c>
      <c r="G58" s="287" t="s">
        <v>40</v>
      </c>
      <c r="H58" s="361">
        <v>10194.1</v>
      </c>
      <c r="I58" s="362">
        <f t="shared" si="6"/>
        <v>43.025788207487444</v>
      </c>
      <c r="J58" s="370"/>
      <c r="K58" s="286">
        <v>52</v>
      </c>
      <c r="L58" s="287" t="s">
        <v>51</v>
      </c>
      <c r="M58" s="288">
        <v>11650.1</v>
      </c>
      <c r="N58" s="289">
        <f t="shared" si="7"/>
        <v>43.434866900305721</v>
      </c>
      <c r="O58" s="366"/>
      <c r="P58" s="286">
        <v>7</v>
      </c>
      <c r="Q58" s="286">
        <v>55</v>
      </c>
      <c r="R58" s="287" t="s">
        <v>50</v>
      </c>
      <c r="S58" s="288">
        <v>11376.4</v>
      </c>
      <c r="T58" s="289">
        <f t="shared" si="13"/>
        <v>42.414435910819478</v>
      </c>
      <c r="V58" s="90">
        <v>52</v>
      </c>
      <c r="W58" s="83" t="s">
        <v>9</v>
      </c>
      <c r="X58" s="90">
        <v>19167.900000000001</v>
      </c>
      <c r="AA58" s="90">
        <v>7</v>
      </c>
      <c r="AB58" s="90">
        <v>51</v>
      </c>
      <c r="AC58" s="83" t="s">
        <v>48</v>
      </c>
      <c r="AD58" s="90">
        <v>19266.599999999999</v>
      </c>
      <c r="AF58" s="373">
        <v>52</v>
      </c>
      <c r="AG58" s="368" t="s">
        <v>53</v>
      </c>
      <c r="AH58" s="372">
        <v>13353.3</v>
      </c>
      <c r="AI58" s="289">
        <f t="shared" si="8"/>
        <v>44.570278470365587</v>
      </c>
      <c r="AK58" s="286">
        <v>7</v>
      </c>
      <c r="AL58" s="290">
        <v>55</v>
      </c>
      <c r="AM58" s="291">
        <v>53</v>
      </c>
      <c r="AN58" s="287" t="s">
        <v>41</v>
      </c>
      <c r="AO58" s="292">
        <v>13044.4</v>
      </c>
      <c r="AP58" s="289">
        <v>43.5</v>
      </c>
      <c r="AR58" s="363">
        <v>53</v>
      </c>
      <c r="AS58" s="364" t="s">
        <v>49</v>
      </c>
      <c r="AT58" s="292">
        <v>12871.4</v>
      </c>
      <c r="AU58" s="362">
        <f t="shared" si="0"/>
        <v>42.823159918954254</v>
      </c>
      <c r="AW58" s="367">
        <v>53</v>
      </c>
      <c r="AX58" s="368" t="s">
        <v>67</v>
      </c>
      <c r="AY58" s="369">
        <v>13761.2</v>
      </c>
      <c r="AZ58" s="289">
        <v>43.674286784284973</v>
      </c>
      <c r="BB58" s="354">
        <v>53</v>
      </c>
      <c r="BC58" s="283" t="s">
        <v>49</v>
      </c>
      <c r="BD58" s="284">
        <v>14778.2</v>
      </c>
      <c r="BE58" s="279">
        <f t="shared" si="1"/>
        <v>46.794888033235388</v>
      </c>
      <c r="BH58" s="354">
        <v>53</v>
      </c>
      <c r="BI58" s="283" t="s">
        <v>6</v>
      </c>
      <c r="BJ58" s="284">
        <v>15165.5</v>
      </c>
      <c r="BK58" s="279">
        <f t="shared" si="2"/>
        <v>46.503676628418283</v>
      </c>
      <c r="BL58" s="279">
        <v>72.7</v>
      </c>
      <c r="BN58" s="350">
        <v>53</v>
      </c>
      <c r="BO58" s="351" t="s">
        <v>6</v>
      </c>
      <c r="BP58" s="307">
        <v>14468.8</v>
      </c>
      <c r="BQ58" s="308">
        <f t="shared" si="3"/>
        <v>45.837385753433338</v>
      </c>
      <c r="BR58" s="308">
        <v>70.599999999999994</v>
      </c>
      <c r="BT58" s="559">
        <v>53</v>
      </c>
      <c r="BU58" s="351" t="s">
        <v>41</v>
      </c>
      <c r="BV58" s="307">
        <v>15213.7</v>
      </c>
      <c r="BW58" s="560">
        <f t="shared" si="4"/>
        <v>45.92981481593295</v>
      </c>
      <c r="BX58" s="561">
        <v>53.1</v>
      </c>
      <c r="BZ58" s="350">
        <v>53</v>
      </c>
      <c r="CA58" s="277" t="s">
        <v>41</v>
      </c>
      <c r="CB58" s="307">
        <v>15993.6</v>
      </c>
      <c r="CC58" s="560">
        <f t="shared" si="5"/>
        <v>48.351754661765071</v>
      </c>
      <c r="CD58" s="560">
        <v>55.9</v>
      </c>
    </row>
    <row r="59" spans="1:82" ht="15.75">
      <c r="A59" s="263">
        <v>53</v>
      </c>
      <c r="B59" s="268" t="s">
        <v>45</v>
      </c>
      <c r="C59" s="269">
        <v>8770.2000000000007</v>
      </c>
      <c r="D59" s="270">
        <v>41.382531968102683</v>
      </c>
      <c r="F59" s="360">
        <v>53</v>
      </c>
      <c r="G59" s="287" t="s">
        <v>67</v>
      </c>
      <c r="H59" s="361">
        <v>10141.4</v>
      </c>
      <c r="I59" s="362">
        <f t="shared" si="6"/>
        <v>42.803359642088381</v>
      </c>
      <c r="J59" s="370"/>
      <c r="K59" s="286">
        <v>53</v>
      </c>
      <c r="L59" s="287" t="s">
        <v>41</v>
      </c>
      <c r="M59" s="288">
        <v>11549.8</v>
      </c>
      <c r="N59" s="289">
        <f t="shared" si="7"/>
        <v>43.060920140183427</v>
      </c>
      <c r="O59" s="366"/>
      <c r="P59" s="286">
        <v>8</v>
      </c>
      <c r="Q59" s="286">
        <v>56</v>
      </c>
      <c r="R59" s="287" t="s">
        <v>45</v>
      </c>
      <c r="S59" s="288">
        <v>11193.7</v>
      </c>
      <c r="T59" s="289">
        <f t="shared" si="13"/>
        <v>41.733278651852963</v>
      </c>
      <c r="V59" s="90">
        <v>53</v>
      </c>
      <c r="W59" s="83" t="s">
        <v>50</v>
      </c>
      <c r="X59" s="90">
        <v>18805.599999999999</v>
      </c>
      <c r="AA59" s="90">
        <v>8</v>
      </c>
      <c r="AB59" s="90">
        <v>53</v>
      </c>
      <c r="AC59" s="83" t="s">
        <v>50</v>
      </c>
      <c r="AD59" s="90">
        <v>18805.599999999999</v>
      </c>
      <c r="AF59" s="371">
        <v>53</v>
      </c>
      <c r="AG59" s="368" t="s">
        <v>6</v>
      </c>
      <c r="AH59" s="372">
        <v>13352.5</v>
      </c>
      <c r="AI59" s="289">
        <f t="shared" si="8"/>
        <v>44.567608252308908</v>
      </c>
      <c r="AK59" s="286">
        <v>8</v>
      </c>
      <c r="AL59" s="290">
        <v>56</v>
      </c>
      <c r="AM59" s="291">
        <v>52</v>
      </c>
      <c r="AN59" s="287" t="s">
        <v>51</v>
      </c>
      <c r="AO59" s="292">
        <v>13013.4</v>
      </c>
      <c r="AP59" s="289">
        <v>43.4</v>
      </c>
      <c r="AR59" s="363">
        <v>54</v>
      </c>
      <c r="AS59" s="364" t="s">
        <v>36</v>
      </c>
      <c r="AT59" s="292">
        <v>12863.2</v>
      </c>
      <c r="AU59" s="362">
        <f t="shared" si="0"/>
        <v>42.795878511233617</v>
      </c>
      <c r="AW59" s="367">
        <v>54</v>
      </c>
      <c r="AX59" s="368" t="s">
        <v>41</v>
      </c>
      <c r="AY59" s="369">
        <v>13723</v>
      </c>
      <c r="AZ59" s="289">
        <v>43.553050427342285</v>
      </c>
      <c r="BB59" s="354">
        <v>54</v>
      </c>
      <c r="BC59" s="283" t="s">
        <v>41</v>
      </c>
      <c r="BD59" s="284">
        <v>14629.4</v>
      </c>
      <c r="BE59" s="279">
        <f t="shared" si="1"/>
        <v>46.323715675347046</v>
      </c>
      <c r="BH59" s="354">
        <v>54</v>
      </c>
      <c r="BI59" s="283" t="s">
        <v>35</v>
      </c>
      <c r="BJ59" s="284">
        <v>14958.1</v>
      </c>
      <c r="BK59" s="279">
        <f t="shared" si="2"/>
        <v>45.867702705188982</v>
      </c>
      <c r="BL59" s="279">
        <v>62.5</v>
      </c>
      <c r="BN59" s="350">
        <v>54</v>
      </c>
      <c r="BO59" s="351" t="s">
        <v>42</v>
      </c>
      <c r="BP59" s="307">
        <v>14408.2</v>
      </c>
      <c r="BQ59" s="308">
        <f t="shared" si="3"/>
        <v>45.64540400120385</v>
      </c>
      <c r="BR59" s="308">
        <v>61.2</v>
      </c>
      <c r="BT59" s="559">
        <v>54</v>
      </c>
      <c r="BU59" s="351" t="s">
        <v>42</v>
      </c>
      <c r="BV59" s="307">
        <v>15154.9</v>
      </c>
      <c r="BW59" s="560">
        <f t="shared" si="4"/>
        <v>45.75229895120728</v>
      </c>
      <c r="BX59" s="561">
        <v>61.6</v>
      </c>
      <c r="BZ59" s="848">
        <v>54</v>
      </c>
      <c r="CA59" s="277" t="s">
        <v>78</v>
      </c>
      <c r="CB59" s="307">
        <v>15731.4</v>
      </c>
      <c r="CC59" s="560">
        <f t="shared" si="5"/>
        <v>47.559073209664547</v>
      </c>
      <c r="CD59" s="560">
        <v>52.5</v>
      </c>
    </row>
    <row r="60" spans="1:82" ht="15.75">
      <c r="A60" s="263">
        <v>54</v>
      </c>
      <c r="B60" s="268" t="s">
        <v>38</v>
      </c>
      <c r="C60" s="269">
        <v>8760.9</v>
      </c>
      <c r="D60" s="270">
        <v>41.338649554098048</v>
      </c>
      <c r="F60" s="360">
        <v>54</v>
      </c>
      <c r="G60" s="287" t="s">
        <v>53</v>
      </c>
      <c r="H60" s="361">
        <v>10116.1</v>
      </c>
      <c r="I60" s="362">
        <f t="shared" si="6"/>
        <v>42.696577048073273</v>
      </c>
      <c r="J60" s="370"/>
      <c r="K60" s="286">
        <v>54</v>
      </c>
      <c r="L60" s="287" t="s">
        <v>59</v>
      </c>
      <c r="M60" s="288">
        <v>11529.3</v>
      </c>
      <c r="N60" s="289">
        <f t="shared" si="7"/>
        <v>42.984490343747666</v>
      </c>
      <c r="O60" s="366"/>
      <c r="P60" s="286">
        <v>9</v>
      </c>
      <c r="Q60" s="286">
        <v>58</v>
      </c>
      <c r="R60" s="287" t="s">
        <v>44</v>
      </c>
      <c r="S60" s="288">
        <v>11058.4</v>
      </c>
      <c r="T60" s="289">
        <f t="shared" si="13"/>
        <v>41.228841995376932</v>
      </c>
      <c r="V60" s="90">
        <v>54</v>
      </c>
      <c r="W60" s="83" t="s">
        <v>86</v>
      </c>
      <c r="X60" s="90">
        <v>18660</v>
      </c>
      <c r="AA60" s="90">
        <v>9</v>
      </c>
      <c r="AB60" s="90">
        <v>55</v>
      </c>
      <c r="AC60" s="83" t="s">
        <v>42</v>
      </c>
      <c r="AD60" s="90">
        <v>18552.2</v>
      </c>
      <c r="AF60" s="373">
        <v>54</v>
      </c>
      <c r="AG60" s="368" t="s">
        <v>45</v>
      </c>
      <c r="AH60" s="372">
        <v>13228.1</v>
      </c>
      <c r="AI60" s="289">
        <f t="shared" si="8"/>
        <v>44.15238934449485</v>
      </c>
      <c r="AK60" s="286">
        <v>9</v>
      </c>
      <c r="AL60" s="290">
        <v>58</v>
      </c>
      <c r="AM60" s="291">
        <v>55</v>
      </c>
      <c r="AN60" s="287" t="s">
        <v>50</v>
      </c>
      <c r="AO60" s="292">
        <v>12541.2</v>
      </c>
      <c r="AP60" s="289">
        <v>41.9</v>
      </c>
      <c r="AR60" s="363">
        <v>55</v>
      </c>
      <c r="AS60" s="287" t="s">
        <v>33</v>
      </c>
      <c r="AT60" s="292">
        <v>12846.9</v>
      </c>
      <c r="AU60" s="362">
        <f t="shared" si="0"/>
        <v>42.741648395886493</v>
      </c>
      <c r="AW60" s="367">
        <v>55</v>
      </c>
      <c r="AX60" s="368" t="s">
        <v>42</v>
      </c>
      <c r="AY60" s="369">
        <v>13528.4</v>
      </c>
      <c r="AZ60" s="289">
        <v>42.935443226791328</v>
      </c>
      <c r="BB60" s="354">
        <v>55</v>
      </c>
      <c r="BC60" s="283" t="s">
        <v>67</v>
      </c>
      <c r="BD60" s="284">
        <v>14435.2</v>
      </c>
      <c r="BE60" s="279">
        <f t="shared" si="1"/>
        <v>45.708785084608373</v>
      </c>
      <c r="BH60" s="354">
        <v>55</v>
      </c>
      <c r="BI60" s="283" t="s">
        <v>41</v>
      </c>
      <c r="BJ60" s="284">
        <v>14717.8</v>
      </c>
      <c r="BK60" s="279">
        <f t="shared" si="2"/>
        <v>45.130843815352911</v>
      </c>
      <c r="BL60" s="279">
        <v>51.9</v>
      </c>
      <c r="BN60" s="363">
        <v>55</v>
      </c>
      <c r="BO60" s="364" t="s">
        <v>67</v>
      </c>
      <c r="BP60" s="292">
        <v>14137.6</v>
      </c>
      <c r="BQ60" s="362">
        <f t="shared" si="3"/>
        <v>44.788138949169188</v>
      </c>
      <c r="BR60" s="362">
        <v>53.7</v>
      </c>
      <c r="BT60" s="559">
        <v>55</v>
      </c>
      <c r="BU60" s="351" t="s">
        <v>64</v>
      </c>
      <c r="BV60" s="307">
        <v>15083.7</v>
      </c>
      <c r="BW60" s="560">
        <f t="shared" si="4"/>
        <v>45.537347768070084</v>
      </c>
      <c r="BX60" s="561">
        <v>43</v>
      </c>
      <c r="BZ60" s="350">
        <v>55</v>
      </c>
      <c r="CA60" s="277" t="s">
        <v>42</v>
      </c>
      <c r="CB60" s="307">
        <v>15620.5</v>
      </c>
      <c r="CC60" s="560">
        <f t="shared" si="5"/>
        <v>47.223801001281835</v>
      </c>
      <c r="CD60" s="560">
        <v>63.4</v>
      </c>
    </row>
    <row r="61" spans="1:82" ht="15.75">
      <c r="A61" s="263">
        <v>55</v>
      </c>
      <c r="B61" s="268" t="s">
        <v>23</v>
      </c>
      <c r="C61" s="269">
        <v>8603.2000000000007</v>
      </c>
      <c r="D61" s="270">
        <v>40.594535931675559</v>
      </c>
      <c r="F61" s="360">
        <v>55</v>
      </c>
      <c r="G61" s="287" t="s">
        <v>23</v>
      </c>
      <c r="H61" s="361">
        <v>10073.4</v>
      </c>
      <c r="I61" s="362">
        <f t="shared" si="6"/>
        <v>42.516355041573462</v>
      </c>
      <c r="J61" s="370"/>
      <c r="K61" s="286">
        <v>55</v>
      </c>
      <c r="L61" s="287" t="s">
        <v>50</v>
      </c>
      <c r="M61" s="288">
        <v>11376.4</v>
      </c>
      <c r="N61" s="289">
        <f t="shared" si="7"/>
        <v>42.414435910819478</v>
      </c>
      <c r="O61" s="366"/>
      <c r="P61" s="286">
        <v>10</v>
      </c>
      <c r="Q61" s="286">
        <v>60</v>
      </c>
      <c r="R61" s="287" t="s">
        <v>38</v>
      </c>
      <c r="S61" s="288">
        <v>11017.3</v>
      </c>
      <c r="T61" s="289">
        <f t="shared" si="13"/>
        <v>41.075609574230107</v>
      </c>
      <c r="V61" s="90">
        <v>55</v>
      </c>
      <c r="W61" s="83" t="s">
        <v>42</v>
      </c>
      <c r="X61" s="90">
        <v>18552.2</v>
      </c>
      <c r="AA61" s="90">
        <v>10</v>
      </c>
      <c r="AB61" s="90">
        <v>63</v>
      </c>
      <c r="AC61" s="83" t="s">
        <v>43</v>
      </c>
      <c r="AD61" s="90">
        <v>17301.3</v>
      </c>
      <c r="AF61" s="371">
        <v>55</v>
      </c>
      <c r="AG61" s="368" t="s">
        <v>41</v>
      </c>
      <c r="AH61" s="372">
        <v>13044.4</v>
      </c>
      <c r="AI61" s="289">
        <f t="shared" si="8"/>
        <v>43.539240523229225</v>
      </c>
      <c r="AK61" s="286">
        <v>10</v>
      </c>
      <c r="AL61" s="290">
        <v>60</v>
      </c>
      <c r="AM61" s="291">
        <v>66</v>
      </c>
      <c r="AN61" s="287" t="s">
        <v>42</v>
      </c>
      <c r="AO61" s="292">
        <v>12394.2</v>
      </c>
      <c r="AP61" s="289">
        <v>41.4</v>
      </c>
      <c r="AR61" s="363">
        <v>56</v>
      </c>
      <c r="AS61" s="364" t="s">
        <v>40</v>
      </c>
      <c r="AT61" s="292">
        <v>12815.3</v>
      </c>
      <c r="AU61" s="362">
        <f t="shared" si="0"/>
        <v>42.63651516613379</v>
      </c>
      <c r="AW61" s="367">
        <v>56</v>
      </c>
      <c r="AX61" s="368" t="s">
        <v>40</v>
      </c>
      <c r="AY61" s="369">
        <v>13385.9</v>
      </c>
      <c r="AZ61" s="289">
        <v>42.483187183222412</v>
      </c>
      <c r="BB61" s="354">
        <v>56</v>
      </c>
      <c r="BC61" s="283" t="s">
        <v>42</v>
      </c>
      <c r="BD61" s="284">
        <v>14345.4</v>
      </c>
      <c r="BE61" s="279">
        <f t="shared" si="1"/>
        <v>45.424435099807475</v>
      </c>
      <c r="BH61" s="367">
        <v>56</v>
      </c>
      <c r="BI61" s="374" t="s">
        <v>42</v>
      </c>
      <c r="BJ61" s="369">
        <v>14590.8</v>
      </c>
      <c r="BK61" s="289">
        <f t="shared" si="2"/>
        <v>44.741409445776625</v>
      </c>
      <c r="BL61" s="289">
        <v>61.6</v>
      </c>
      <c r="BN61" s="363">
        <v>56</v>
      </c>
      <c r="BO61" s="364" t="s">
        <v>23</v>
      </c>
      <c r="BP61" s="292">
        <v>14026.8</v>
      </c>
      <c r="BQ61" s="362">
        <f t="shared" si="3"/>
        <v>44.437122808129125</v>
      </c>
      <c r="BR61" s="362">
        <v>69.099999999999994</v>
      </c>
      <c r="BT61" s="559">
        <v>56</v>
      </c>
      <c r="BU61" s="351" t="s">
        <v>12</v>
      </c>
      <c r="BV61" s="307">
        <v>15042.9</v>
      </c>
      <c r="BW61" s="560">
        <f t="shared" si="4"/>
        <v>45.414173494586969</v>
      </c>
      <c r="BX61" s="561">
        <v>61.9</v>
      </c>
      <c r="BZ61" s="848">
        <v>56</v>
      </c>
      <c r="CA61" s="277" t="s">
        <v>35</v>
      </c>
      <c r="CB61" s="307">
        <v>15517.6</v>
      </c>
      <c r="CC61" s="560">
        <f t="shared" si="5"/>
        <v>46.912714344450627</v>
      </c>
      <c r="CD61" s="560">
        <v>66.2</v>
      </c>
    </row>
    <row r="62" spans="1:82" ht="15.75">
      <c r="A62" s="263">
        <v>56</v>
      </c>
      <c r="B62" s="268" t="s">
        <v>41</v>
      </c>
      <c r="C62" s="269">
        <v>8587.5</v>
      </c>
      <c r="D62" s="270">
        <v>40.520454867173122</v>
      </c>
      <c r="F62" s="360">
        <v>56</v>
      </c>
      <c r="G62" s="287" t="s">
        <v>2</v>
      </c>
      <c r="H62" s="361">
        <v>10021.9</v>
      </c>
      <c r="I62" s="362">
        <f t="shared" si="6"/>
        <v>42.298991263242307</v>
      </c>
      <c r="J62" s="370"/>
      <c r="K62" s="286">
        <v>56</v>
      </c>
      <c r="L62" s="287" t="s">
        <v>45</v>
      </c>
      <c r="M62" s="288">
        <v>11193.7</v>
      </c>
      <c r="N62" s="289">
        <f t="shared" si="7"/>
        <v>41.733278651852963</v>
      </c>
      <c r="O62" s="366"/>
      <c r="P62" s="294">
        <v>11</v>
      </c>
      <c r="Q62" s="294">
        <v>66</v>
      </c>
      <c r="R62" s="295" t="s">
        <v>42</v>
      </c>
      <c r="S62" s="296">
        <v>10151.4</v>
      </c>
      <c r="T62" s="297">
        <f t="shared" si="13"/>
        <v>37.847289538438595</v>
      </c>
      <c r="V62" s="90">
        <v>56</v>
      </c>
      <c r="W62" s="83" t="s">
        <v>33</v>
      </c>
      <c r="X62" s="90">
        <v>18469.2</v>
      </c>
      <c r="AA62" s="90">
        <v>11</v>
      </c>
      <c r="AB62" s="90">
        <v>65</v>
      </c>
      <c r="AC62" s="147" t="s">
        <v>51</v>
      </c>
      <c r="AD62" s="90">
        <v>17182.8</v>
      </c>
      <c r="AF62" s="373">
        <v>56</v>
      </c>
      <c r="AG62" s="368" t="s">
        <v>51</v>
      </c>
      <c r="AH62" s="372">
        <v>13013.4</v>
      </c>
      <c r="AI62" s="289">
        <f t="shared" si="8"/>
        <v>43.435769573532802</v>
      </c>
      <c r="AK62" s="294">
        <v>11</v>
      </c>
      <c r="AL62" s="298">
        <v>64</v>
      </c>
      <c r="AM62" s="299">
        <v>58</v>
      </c>
      <c r="AN62" s="295" t="s">
        <v>44</v>
      </c>
      <c r="AO62" s="300">
        <v>11768.6</v>
      </c>
      <c r="AP62" s="297">
        <v>39.299999999999997</v>
      </c>
      <c r="AR62" s="363">
        <v>57</v>
      </c>
      <c r="AS62" s="364" t="s">
        <v>41</v>
      </c>
      <c r="AT62" s="292">
        <v>12680.2</v>
      </c>
      <c r="AU62" s="362">
        <f t="shared" si="0"/>
        <v>42.187037338931574</v>
      </c>
      <c r="AW62" s="367">
        <v>57</v>
      </c>
      <c r="AX62" s="368" t="s">
        <v>4</v>
      </c>
      <c r="AY62" s="369">
        <v>13342</v>
      </c>
      <c r="AZ62" s="289">
        <v>42.343860584536969</v>
      </c>
      <c r="BB62" s="354">
        <v>57</v>
      </c>
      <c r="BC62" s="283" t="s">
        <v>35</v>
      </c>
      <c r="BD62" s="284">
        <v>14302.3</v>
      </c>
      <c r="BE62" s="279">
        <f t="shared" si="1"/>
        <v>45.28795977302665</v>
      </c>
      <c r="BH62" s="367">
        <v>57</v>
      </c>
      <c r="BI62" s="374" t="s">
        <v>67</v>
      </c>
      <c r="BJ62" s="369">
        <v>14573.4</v>
      </c>
      <c r="BK62" s="289">
        <f t="shared" si="2"/>
        <v>44.688053870732318</v>
      </c>
      <c r="BL62" s="289">
        <v>53.4</v>
      </c>
      <c r="BN62" s="363">
        <v>57</v>
      </c>
      <c r="BO62" s="364" t="s">
        <v>41</v>
      </c>
      <c r="BP62" s="292">
        <v>13910.1</v>
      </c>
      <c r="BQ62" s="362">
        <f t="shared" si="3"/>
        <v>44.067415374380261</v>
      </c>
      <c r="BR62" s="362">
        <v>51.1</v>
      </c>
      <c r="BT62" s="563">
        <v>57</v>
      </c>
      <c r="BU62" s="364" t="s">
        <v>67</v>
      </c>
      <c r="BV62" s="292">
        <v>14845.1</v>
      </c>
      <c r="BW62" s="564">
        <f t="shared" si="4"/>
        <v>44.817019786377166</v>
      </c>
      <c r="BX62" s="565">
        <v>54.3</v>
      </c>
      <c r="BZ62" s="350">
        <v>57</v>
      </c>
      <c r="CA62" s="277" t="s">
        <v>67</v>
      </c>
      <c r="CB62" s="307">
        <v>15488.8</v>
      </c>
      <c r="CC62" s="560">
        <f t="shared" si="5"/>
        <v>46.825646358865214</v>
      </c>
      <c r="CD62" s="560">
        <v>56.7</v>
      </c>
    </row>
    <row r="63" spans="1:82" ht="15.75">
      <c r="A63" s="263">
        <v>57</v>
      </c>
      <c r="B63" s="268" t="s">
        <v>67</v>
      </c>
      <c r="C63" s="269">
        <v>8575.2999999999993</v>
      </c>
      <c r="D63" s="270">
        <v>40.462888689661675</v>
      </c>
      <c r="F63" s="360">
        <v>57</v>
      </c>
      <c r="G63" s="287" t="s">
        <v>38</v>
      </c>
      <c r="H63" s="361">
        <v>9976.9</v>
      </c>
      <c r="I63" s="362">
        <f t="shared" si="6"/>
        <v>42.109061748195671</v>
      </c>
      <c r="J63" s="370"/>
      <c r="K63" s="286">
        <v>57</v>
      </c>
      <c r="L63" s="287" t="s">
        <v>67</v>
      </c>
      <c r="M63" s="288">
        <v>11134.7</v>
      </c>
      <c r="N63" s="289">
        <f t="shared" si="7"/>
        <v>41.513309969428086</v>
      </c>
      <c r="O63" s="366"/>
      <c r="P63" s="294">
        <v>12</v>
      </c>
      <c r="Q63" s="294">
        <v>68</v>
      </c>
      <c r="R63" s="295" t="s">
        <v>47</v>
      </c>
      <c r="S63" s="296">
        <v>10030.700000000001</v>
      </c>
      <c r="T63" s="297">
        <f t="shared" si="13"/>
        <v>37.397285810155843</v>
      </c>
      <c r="V63" s="90">
        <v>57</v>
      </c>
      <c r="W63" s="83" t="s">
        <v>27</v>
      </c>
      <c r="X63" s="90">
        <v>18323.2</v>
      </c>
      <c r="AA63" s="90">
        <v>12</v>
      </c>
      <c r="AB63" s="90">
        <v>70</v>
      </c>
      <c r="AC63" s="83" t="s">
        <v>45</v>
      </c>
      <c r="AD63" s="90">
        <v>16826.900000000001</v>
      </c>
      <c r="AF63" s="371">
        <v>57</v>
      </c>
      <c r="AG63" s="368" t="s">
        <v>4</v>
      </c>
      <c r="AH63" s="372">
        <v>12765.6</v>
      </c>
      <c r="AI63" s="289">
        <f t="shared" si="8"/>
        <v>42.608669530475538</v>
      </c>
      <c r="AK63" s="294">
        <v>12</v>
      </c>
      <c r="AL63" s="298">
        <v>67</v>
      </c>
      <c r="AM63" s="299">
        <v>60</v>
      </c>
      <c r="AN63" s="295" t="s">
        <v>38</v>
      </c>
      <c r="AO63" s="300">
        <v>11410.3</v>
      </c>
      <c r="AP63" s="297">
        <v>38.1</v>
      </c>
      <c r="AR63" s="363">
        <v>58</v>
      </c>
      <c r="AS63" s="364" t="s">
        <v>4</v>
      </c>
      <c r="AT63" s="292">
        <v>12676.4</v>
      </c>
      <c r="AU63" s="362">
        <f t="shared" si="0"/>
        <v>42.174394735353708</v>
      </c>
      <c r="AW63" s="367">
        <v>58</v>
      </c>
      <c r="AX63" s="374" t="s">
        <v>30</v>
      </c>
      <c r="AY63" s="369">
        <v>12894.9</v>
      </c>
      <c r="AZ63" s="289">
        <v>40.924887412048101</v>
      </c>
      <c r="BB63" s="367">
        <v>58</v>
      </c>
      <c r="BC63" s="374" t="s">
        <v>4</v>
      </c>
      <c r="BD63" s="369">
        <v>13744.9</v>
      </c>
      <c r="BE63" s="289">
        <f t="shared" si="1"/>
        <v>43.522963319485257</v>
      </c>
      <c r="BH63" s="367">
        <v>58</v>
      </c>
      <c r="BI63" s="374" t="s">
        <v>62</v>
      </c>
      <c r="BJ63" s="369">
        <v>14187.7</v>
      </c>
      <c r="BK63" s="289">
        <f t="shared" si="2"/>
        <v>43.505338623916792</v>
      </c>
      <c r="BL63" s="289">
        <v>72.900000000000006</v>
      </c>
      <c r="BN63" s="363">
        <v>58</v>
      </c>
      <c r="BO63" s="364" t="s">
        <v>4</v>
      </c>
      <c r="BP63" s="292">
        <v>13885.2</v>
      </c>
      <c r="BQ63" s="362">
        <f t="shared" si="3"/>
        <v>43.988531783117644</v>
      </c>
      <c r="BR63" s="362">
        <v>68</v>
      </c>
      <c r="BT63" s="563">
        <v>58</v>
      </c>
      <c r="BU63" s="364" t="s">
        <v>6</v>
      </c>
      <c r="BV63" s="292">
        <v>14645.9</v>
      </c>
      <c r="BW63" s="564">
        <f t="shared" si="4"/>
        <v>44.215639509959601</v>
      </c>
      <c r="BX63" s="565">
        <v>69.099999999999994</v>
      </c>
      <c r="BZ63" s="848">
        <v>58</v>
      </c>
      <c r="CA63" s="277" t="s">
        <v>12</v>
      </c>
      <c r="CB63" s="307">
        <v>15471.4</v>
      </c>
      <c r="CC63" s="560">
        <f t="shared" si="5"/>
        <v>46.773042784240701</v>
      </c>
      <c r="CD63" s="560">
        <v>63.9</v>
      </c>
    </row>
    <row r="64" spans="1:82" ht="15.75">
      <c r="A64" s="263">
        <v>58</v>
      </c>
      <c r="B64" s="268" t="s">
        <v>49</v>
      </c>
      <c r="C64" s="269">
        <v>8462.7999999999993</v>
      </c>
      <c r="D64" s="270">
        <v>39.932053036379934</v>
      </c>
      <c r="F64" s="360">
        <v>58</v>
      </c>
      <c r="G64" s="287" t="s">
        <v>12</v>
      </c>
      <c r="H64" s="361">
        <v>9970.4</v>
      </c>
      <c r="I64" s="362">
        <f t="shared" si="6"/>
        <v>42.081627484911152</v>
      </c>
      <c r="J64" s="370"/>
      <c r="K64" s="286">
        <v>58</v>
      </c>
      <c r="L64" s="287" t="s">
        <v>44</v>
      </c>
      <c r="M64" s="288">
        <v>11058.4</v>
      </c>
      <c r="N64" s="289">
        <f t="shared" si="7"/>
        <v>41.228841995376932</v>
      </c>
      <c r="O64" s="366"/>
      <c r="P64" s="294">
        <v>13</v>
      </c>
      <c r="Q64" s="294">
        <v>69</v>
      </c>
      <c r="R64" s="295" t="s">
        <v>40</v>
      </c>
      <c r="S64" s="296">
        <v>10018</v>
      </c>
      <c r="T64" s="297">
        <f t="shared" si="13"/>
        <v>37.349936619193194</v>
      </c>
      <c r="V64" s="90">
        <v>58</v>
      </c>
      <c r="W64" s="83" t="s">
        <v>31</v>
      </c>
      <c r="X64" s="90">
        <v>18297.3</v>
      </c>
      <c r="AA64" s="90">
        <v>13</v>
      </c>
      <c r="AB64" s="90">
        <v>75</v>
      </c>
      <c r="AC64" s="83" t="s">
        <v>39</v>
      </c>
      <c r="AD64" s="90">
        <v>16075.4</v>
      </c>
      <c r="AF64" s="373">
        <v>58</v>
      </c>
      <c r="AG64" s="368" t="s">
        <v>50</v>
      </c>
      <c r="AH64" s="372">
        <v>12541.2</v>
      </c>
      <c r="AI64" s="289">
        <f t="shared" si="8"/>
        <v>41.859673365576221</v>
      </c>
      <c r="AK64" s="294">
        <v>13</v>
      </c>
      <c r="AL64" s="298">
        <v>69</v>
      </c>
      <c r="AM64" s="299">
        <v>68</v>
      </c>
      <c r="AN64" s="295" t="s">
        <v>47</v>
      </c>
      <c r="AO64" s="300">
        <v>10881</v>
      </c>
      <c r="AP64" s="297">
        <v>36.299999999999997</v>
      </c>
      <c r="AR64" s="375">
        <v>59</v>
      </c>
      <c r="AS64" s="295" t="s">
        <v>35</v>
      </c>
      <c r="AT64" s="300">
        <v>11952.5</v>
      </c>
      <c r="AU64" s="376">
        <f t="shared" si="0"/>
        <v>39.765978753771989</v>
      </c>
      <c r="AW64" s="367">
        <v>59</v>
      </c>
      <c r="AX64" s="368" t="s">
        <v>35</v>
      </c>
      <c r="AY64" s="369">
        <v>12830.5</v>
      </c>
      <c r="AZ64" s="289">
        <v>40.720499417621163</v>
      </c>
      <c r="BB64" s="367">
        <v>59</v>
      </c>
      <c r="BC64" s="374" t="s">
        <v>51</v>
      </c>
      <c r="BD64" s="369">
        <v>13606.9</v>
      </c>
      <c r="BE64" s="289">
        <f t="shared" si="1"/>
        <v>43.085988955314619</v>
      </c>
      <c r="BH64" s="367">
        <v>59</v>
      </c>
      <c r="BI64" s="374" t="s">
        <v>30</v>
      </c>
      <c r="BJ64" s="369">
        <v>13975.8</v>
      </c>
      <c r="BK64" s="289">
        <f t="shared" si="2"/>
        <v>42.855565845072583</v>
      </c>
      <c r="BL64" s="289">
        <v>70.5</v>
      </c>
      <c r="BN64" s="363">
        <v>59</v>
      </c>
      <c r="BO64" s="364" t="s">
        <v>44</v>
      </c>
      <c r="BP64" s="292">
        <v>13857.8</v>
      </c>
      <c r="BQ64" s="362">
        <f t="shared" si="3"/>
        <v>43.901728152571636</v>
      </c>
      <c r="BR64" s="362">
        <v>52.7</v>
      </c>
      <c r="BT64" s="563">
        <v>59</v>
      </c>
      <c r="BU64" s="364" t="s">
        <v>4</v>
      </c>
      <c r="BV64" s="292">
        <v>14500.2</v>
      </c>
      <c r="BW64" s="564">
        <f t="shared" si="4"/>
        <v>43.775774518624068</v>
      </c>
      <c r="BX64" s="565">
        <v>69.2</v>
      </c>
      <c r="BZ64" s="350">
        <v>59</v>
      </c>
      <c r="CA64" s="277" t="s">
        <v>4</v>
      </c>
      <c r="CB64" s="307">
        <v>14936.5</v>
      </c>
      <c r="CC64" s="560">
        <f t="shared" si="5"/>
        <v>45.155936343628319</v>
      </c>
      <c r="CD64" s="560">
        <v>72.099999999999994</v>
      </c>
    </row>
    <row r="65" spans="1:82" ht="15.75">
      <c r="A65" s="263">
        <v>59</v>
      </c>
      <c r="B65" s="268" t="s">
        <v>44</v>
      </c>
      <c r="C65" s="269">
        <v>8457</v>
      </c>
      <c r="D65" s="270">
        <v>39.904685509366303</v>
      </c>
      <c r="F65" s="360">
        <v>59</v>
      </c>
      <c r="G65" s="287" t="s">
        <v>45</v>
      </c>
      <c r="H65" s="361">
        <v>9957.7000000000007</v>
      </c>
      <c r="I65" s="362">
        <f t="shared" si="6"/>
        <v>42.028025155109106</v>
      </c>
      <c r="J65" s="370"/>
      <c r="K65" s="286">
        <v>59</v>
      </c>
      <c r="L65" s="287" t="s">
        <v>78</v>
      </c>
      <c r="M65" s="288">
        <v>11025.8</v>
      </c>
      <c r="N65" s="289">
        <f t="shared" si="7"/>
        <v>41.107299977630305</v>
      </c>
      <c r="O65" s="366"/>
      <c r="P65" s="294">
        <v>14</v>
      </c>
      <c r="Q65" s="294">
        <v>71</v>
      </c>
      <c r="R65" s="295" t="s">
        <v>43</v>
      </c>
      <c r="S65" s="296">
        <v>9458</v>
      </c>
      <c r="T65" s="297">
        <f t="shared" si="13"/>
        <v>35.262098277533369</v>
      </c>
      <c r="V65" s="90">
        <v>59</v>
      </c>
      <c r="W65" s="285" t="s">
        <v>10</v>
      </c>
      <c r="X65" s="90">
        <v>18167.2</v>
      </c>
      <c r="AA65" s="90">
        <v>14</v>
      </c>
      <c r="AB65" s="90">
        <v>79</v>
      </c>
      <c r="AC65" s="83" t="s">
        <v>40</v>
      </c>
      <c r="AD65" s="90">
        <v>14626.3</v>
      </c>
      <c r="AF65" s="371">
        <v>59</v>
      </c>
      <c r="AG65" s="374" t="s">
        <v>62</v>
      </c>
      <c r="AH65" s="369">
        <v>12450.6</v>
      </c>
      <c r="AI65" s="289">
        <f t="shared" si="8"/>
        <v>41.557271170656982</v>
      </c>
      <c r="AK65" s="294">
        <v>14</v>
      </c>
      <c r="AL65" s="298">
        <v>70</v>
      </c>
      <c r="AM65" s="299">
        <v>71</v>
      </c>
      <c r="AN65" s="295" t="s">
        <v>43</v>
      </c>
      <c r="AO65" s="300">
        <v>10737.4</v>
      </c>
      <c r="AP65" s="297">
        <v>35.799999999999997</v>
      </c>
      <c r="AR65" s="375">
        <v>60</v>
      </c>
      <c r="AS65" s="295" t="s">
        <v>44</v>
      </c>
      <c r="AT65" s="300">
        <v>11947.6</v>
      </c>
      <c r="AU65" s="376">
        <f t="shared" si="0"/>
        <v>39.749676449158436</v>
      </c>
      <c r="AW65" s="367">
        <v>60</v>
      </c>
      <c r="AX65" s="368" t="s">
        <v>23</v>
      </c>
      <c r="AY65" s="369">
        <v>12793.9</v>
      </c>
      <c r="AZ65" s="289">
        <v>40.60434102327293</v>
      </c>
      <c r="BB65" s="367">
        <v>60</v>
      </c>
      <c r="BC65" s="374" t="s">
        <v>30</v>
      </c>
      <c r="BD65" s="369">
        <v>13495.1</v>
      </c>
      <c r="BE65" s="289">
        <f t="shared" si="1"/>
        <v>42.731976390718415</v>
      </c>
      <c r="BH65" s="367">
        <v>60</v>
      </c>
      <c r="BI65" s="374" t="s">
        <v>4</v>
      </c>
      <c r="BJ65" s="369">
        <v>13868.4</v>
      </c>
      <c r="BK65" s="289">
        <f t="shared" si="2"/>
        <v>42.526233157730111</v>
      </c>
      <c r="BL65" s="289">
        <v>67.5</v>
      </c>
      <c r="BN65" s="363">
        <v>60</v>
      </c>
      <c r="BO65" s="364" t="s">
        <v>38</v>
      </c>
      <c r="BP65" s="292">
        <v>13680.9</v>
      </c>
      <c r="BQ65" s="362">
        <f t="shared" si="3"/>
        <v>43.341306172878618</v>
      </c>
      <c r="BR65" s="362">
        <v>56.6</v>
      </c>
      <c r="BT65" s="563">
        <v>60</v>
      </c>
      <c r="BU65" s="364" t="s">
        <v>44</v>
      </c>
      <c r="BV65" s="292">
        <v>14416.5</v>
      </c>
      <c r="BW65" s="564">
        <f t="shared" si="4"/>
        <v>43.523086119346203</v>
      </c>
      <c r="BX65" s="565">
        <v>52.6</v>
      </c>
      <c r="BZ65" s="848">
        <v>60</v>
      </c>
      <c r="CA65" s="277" t="s">
        <v>6</v>
      </c>
      <c r="CB65" s="307">
        <v>14915.7</v>
      </c>
      <c r="CC65" s="560">
        <f t="shared" si="5"/>
        <v>45.09305390959441</v>
      </c>
      <c r="CD65" s="560">
        <v>69.900000000000006</v>
      </c>
    </row>
    <row r="66" spans="1:82" ht="15.75">
      <c r="A66" s="263">
        <v>60</v>
      </c>
      <c r="B66" s="268" t="s">
        <v>35</v>
      </c>
      <c r="C66" s="269">
        <v>8433.2999999999993</v>
      </c>
      <c r="D66" s="270">
        <v>39.792856131741608</v>
      </c>
      <c r="F66" s="360">
        <v>60</v>
      </c>
      <c r="G66" s="287" t="s">
        <v>44</v>
      </c>
      <c r="H66" s="361">
        <v>9942.4</v>
      </c>
      <c r="I66" s="362">
        <f t="shared" si="6"/>
        <v>41.963449119993243</v>
      </c>
      <c r="J66" s="370"/>
      <c r="K66" s="286">
        <v>60</v>
      </c>
      <c r="L66" s="287" t="s">
        <v>38</v>
      </c>
      <c r="M66" s="288">
        <v>11017.3</v>
      </c>
      <c r="N66" s="289">
        <f t="shared" si="7"/>
        <v>41.075609574230107</v>
      </c>
      <c r="O66" s="366"/>
      <c r="P66" s="999" t="s">
        <v>319</v>
      </c>
      <c r="Q66" s="1000"/>
      <c r="R66" s="1000"/>
      <c r="S66" s="1000"/>
      <c r="T66" s="1001"/>
      <c r="V66" s="90">
        <v>60</v>
      </c>
      <c r="W66" s="285" t="s">
        <v>3</v>
      </c>
      <c r="X66" s="90">
        <v>18092.599999999999</v>
      </c>
      <c r="AA66" s="1002" t="s">
        <v>319</v>
      </c>
      <c r="AB66" s="1002"/>
      <c r="AC66" s="1002"/>
      <c r="AD66" s="1002"/>
      <c r="AF66" s="373">
        <v>60</v>
      </c>
      <c r="AG66" s="368" t="s">
        <v>42</v>
      </c>
      <c r="AH66" s="372">
        <v>12394.2</v>
      </c>
      <c r="AI66" s="289">
        <f t="shared" si="8"/>
        <v>41.369020797660895</v>
      </c>
      <c r="AK66" s="999" t="s">
        <v>319</v>
      </c>
      <c r="AL66" s="1000"/>
      <c r="AM66" s="1000"/>
      <c r="AN66" s="1000"/>
      <c r="AO66" s="1000"/>
      <c r="AP66" s="1001"/>
      <c r="AR66" s="375">
        <v>61</v>
      </c>
      <c r="AS66" s="295" t="s">
        <v>62</v>
      </c>
      <c r="AT66" s="300">
        <v>11892.5</v>
      </c>
      <c r="AU66" s="376">
        <f t="shared" si="0"/>
        <v>39.566358697279512</v>
      </c>
      <c r="AW66" s="367">
        <v>61</v>
      </c>
      <c r="AX66" s="368" t="s">
        <v>62</v>
      </c>
      <c r="AY66" s="369">
        <v>12782.7</v>
      </c>
      <c r="AZ66" s="289">
        <v>40.568795285111733</v>
      </c>
      <c r="BB66" s="367">
        <v>61</v>
      </c>
      <c r="BC66" s="374" t="s">
        <v>62</v>
      </c>
      <c r="BD66" s="369">
        <v>13475.7</v>
      </c>
      <c r="BE66" s="289">
        <f t="shared" si="1"/>
        <v>42.670546661262541</v>
      </c>
      <c r="BH66" s="367">
        <v>61</v>
      </c>
      <c r="BI66" s="374" t="s">
        <v>53</v>
      </c>
      <c r="BJ66" s="369">
        <v>13732.1</v>
      </c>
      <c r="BK66" s="289">
        <f t="shared" si="2"/>
        <v>42.10828115321636</v>
      </c>
      <c r="BL66" s="289">
        <v>65</v>
      </c>
      <c r="BN66" s="363">
        <v>61</v>
      </c>
      <c r="BO66" s="377" t="s">
        <v>179</v>
      </c>
      <c r="BP66" s="292">
        <v>13414.7</v>
      </c>
      <c r="BQ66" s="362">
        <f t="shared" si="3"/>
        <v>42.497980389982736</v>
      </c>
      <c r="BR66" s="362">
        <v>63.4</v>
      </c>
      <c r="BT66" s="563">
        <v>61</v>
      </c>
      <c r="BU66" s="364" t="s">
        <v>23</v>
      </c>
      <c r="BV66" s="292">
        <v>14163.5</v>
      </c>
      <c r="BW66" s="564">
        <f t="shared" si="4"/>
        <v>42.759284864659243</v>
      </c>
      <c r="BX66" s="565">
        <v>67.2</v>
      </c>
      <c r="BZ66" s="363">
        <v>61</v>
      </c>
      <c r="CA66" s="287" t="s">
        <v>44</v>
      </c>
      <c r="CB66" s="292">
        <v>14780.5</v>
      </c>
      <c r="CC66" s="564">
        <f t="shared" si="5"/>
        <v>44.684318088374006</v>
      </c>
      <c r="CD66" s="564">
        <v>53.9</v>
      </c>
    </row>
    <row r="67" spans="1:82" ht="15.75">
      <c r="A67" s="263">
        <v>61</v>
      </c>
      <c r="B67" s="268" t="s">
        <v>40</v>
      </c>
      <c r="C67" s="269">
        <v>8347.2999999999993</v>
      </c>
      <c r="D67" s="270">
        <v>39.387061765677345</v>
      </c>
      <c r="F67" s="360">
        <v>61</v>
      </c>
      <c r="G67" s="287" t="s">
        <v>4</v>
      </c>
      <c r="H67" s="361">
        <v>9892.2999999999993</v>
      </c>
      <c r="I67" s="362">
        <f t="shared" si="6"/>
        <v>41.751994259907988</v>
      </c>
      <c r="J67" s="370"/>
      <c r="K67" s="286">
        <v>61</v>
      </c>
      <c r="L67" s="287" t="s">
        <v>53</v>
      </c>
      <c r="M67" s="288">
        <v>10987.8</v>
      </c>
      <c r="N67" s="289">
        <f t="shared" si="7"/>
        <v>40.965625233017668</v>
      </c>
      <c r="O67" s="366"/>
      <c r="P67" s="264">
        <v>1</v>
      </c>
      <c r="Q67" s="264">
        <v>16</v>
      </c>
      <c r="R67" s="147" t="s">
        <v>55</v>
      </c>
      <c r="S67" s="90">
        <v>18192.2</v>
      </c>
      <c r="T67" s="234">
        <f>S67/26822*100</f>
        <v>67.825665498471409</v>
      </c>
      <c r="V67" s="90">
        <v>61</v>
      </c>
      <c r="W67" s="83" t="s">
        <v>58</v>
      </c>
      <c r="X67" s="90">
        <v>17970.2</v>
      </c>
      <c r="AA67" s="89">
        <v>1</v>
      </c>
      <c r="AB67" s="89">
        <v>4</v>
      </c>
      <c r="AC67" s="146" t="s">
        <v>55</v>
      </c>
      <c r="AD67" s="89">
        <v>47402.3</v>
      </c>
      <c r="AF67" s="371">
        <v>61</v>
      </c>
      <c r="AG67" s="368" t="s">
        <v>35</v>
      </c>
      <c r="AH67" s="372">
        <v>12315.7</v>
      </c>
      <c r="AI67" s="289">
        <f t="shared" si="8"/>
        <v>41.107005650848969</v>
      </c>
      <c r="AK67" s="264">
        <v>1</v>
      </c>
      <c r="AL67" s="266">
        <v>16</v>
      </c>
      <c r="AM67" s="220">
        <v>16</v>
      </c>
      <c r="AN67" s="147" t="s">
        <v>55</v>
      </c>
      <c r="AO67" s="80">
        <v>18924.5</v>
      </c>
      <c r="AP67" s="234">
        <v>63.2</v>
      </c>
      <c r="AR67" s="375">
        <v>62</v>
      </c>
      <c r="AS67" s="295" t="s">
        <v>34</v>
      </c>
      <c r="AT67" s="300">
        <v>11817.6</v>
      </c>
      <c r="AU67" s="376">
        <f t="shared" si="0"/>
        <v>39.317166326758077</v>
      </c>
      <c r="AW67" s="367">
        <v>62</v>
      </c>
      <c r="AX67" s="368" t="s">
        <v>51</v>
      </c>
      <c r="AY67" s="369">
        <v>12712.1</v>
      </c>
      <c r="AZ67" s="289">
        <v>40.344730185631271</v>
      </c>
      <c r="BB67" s="367">
        <v>62</v>
      </c>
      <c r="BC67" s="374" t="s">
        <v>53</v>
      </c>
      <c r="BD67" s="369">
        <v>13402.5</v>
      </c>
      <c r="BE67" s="289">
        <f t="shared" si="1"/>
        <v>42.438760259398116</v>
      </c>
      <c r="BH67" s="367">
        <v>62</v>
      </c>
      <c r="BI67" s="374" t="s">
        <v>51</v>
      </c>
      <c r="BJ67" s="369">
        <v>13398.1</v>
      </c>
      <c r="BK67" s="289">
        <f t="shared" si="2"/>
        <v>41.084099425354324</v>
      </c>
      <c r="BL67" s="289">
        <v>63.6</v>
      </c>
      <c r="BN67" s="363">
        <v>62</v>
      </c>
      <c r="BO67" s="364" t="s">
        <v>34</v>
      </c>
      <c r="BP67" s="292">
        <v>12920.4</v>
      </c>
      <c r="BQ67" s="362">
        <f t="shared" si="3"/>
        <v>40.932030222869905</v>
      </c>
      <c r="BR67" s="362">
        <v>54.6</v>
      </c>
      <c r="BT67" s="563">
        <v>62</v>
      </c>
      <c r="BU67" s="364" t="s">
        <v>35</v>
      </c>
      <c r="BV67" s="292">
        <v>14138.4</v>
      </c>
      <c r="BW67" s="564">
        <f t="shared" si="4"/>
        <v>42.683508534648794</v>
      </c>
      <c r="BX67" s="565">
        <v>60.4</v>
      </c>
      <c r="BZ67" s="849">
        <v>62</v>
      </c>
      <c r="CA67" s="287" t="s">
        <v>62</v>
      </c>
      <c r="CB67" s="292">
        <v>14683.9</v>
      </c>
      <c r="CC67" s="564">
        <f t="shared" si="5"/>
        <v>44.392277553389611</v>
      </c>
      <c r="CD67" s="564">
        <v>75.599999999999994</v>
      </c>
    </row>
    <row r="68" spans="1:82" ht="15.75">
      <c r="A68" s="263">
        <v>62</v>
      </c>
      <c r="B68" s="268" t="s">
        <v>12</v>
      </c>
      <c r="C68" s="269">
        <v>8228.6</v>
      </c>
      <c r="D68" s="270">
        <v>38.826971169725851</v>
      </c>
      <c r="F68" s="360">
        <v>62</v>
      </c>
      <c r="G68" s="287" t="s">
        <v>41</v>
      </c>
      <c r="H68" s="361">
        <v>9877.2999999999993</v>
      </c>
      <c r="I68" s="362">
        <f t="shared" si="6"/>
        <v>41.68868442155911</v>
      </c>
      <c r="J68" s="370"/>
      <c r="K68" s="286">
        <v>62</v>
      </c>
      <c r="L68" s="287" t="s">
        <v>62</v>
      </c>
      <c r="M68" s="288">
        <v>10946.5</v>
      </c>
      <c r="N68" s="289">
        <f t="shared" si="7"/>
        <v>40.811647155320259</v>
      </c>
      <c r="O68" s="366"/>
      <c r="P68" s="264">
        <v>2</v>
      </c>
      <c r="Q68" s="264">
        <v>23</v>
      </c>
      <c r="R68" s="147" t="s">
        <v>54</v>
      </c>
      <c r="S68" s="90">
        <v>15842.9</v>
      </c>
      <c r="T68" s="234">
        <f>S68/26822*100</f>
        <v>59.066810826933114</v>
      </c>
      <c r="V68" s="90">
        <v>62</v>
      </c>
      <c r="W68" s="83" t="s">
        <v>23</v>
      </c>
      <c r="X68" s="90">
        <v>17921.5</v>
      </c>
      <c r="AA68" s="90">
        <v>2</v>
      </c>
      <c r="AB68" s="90">
        <v>20</v>
      </c>
      <c r="AC68" s="83" t="s">
        <v>54</v>
      </c>
      <c r="AD68" s="90">
        <v>25715.200000000001</v>
      </c>
      <c r="AF68" s="373">
        <v>62</v>
      </c>
      <c r="AG68" s="368" t="s">
        <v>23</v>
      </c>
      <c r="AH68" s="372">
        <v>12131.5</v>
      </c>
      <c r="AI68" s="289">
        <f t="shared" si="8"/>
        <v>40.492187943297921</v>
      </c>
      <c r="AK68" s="264">
        <v>2</v>
      </c>
      <c r="AL68" s="266">
        <v>27</v>
      </c>
      <c r="AM68" s="220">
        <v>23</v>
      </c>
      <c r="AN68" s="147" t="s">
        <v>54</v>
      </c>
      <c r="AO68" s="80">
        <v>17038.900000000001</v>
      </c>
      <c r="AP68" s="234">
        <v>56.9</v>
      </c>
      <c r="AR68" s="375">
        <v>63</v>
      </c>
      <c r="AS68" s="295" t="s">
        <v>51</v>
      </c>
      <c r="AT68" s="300">
        <v>11696</v>
      </c>
      <c r="AU68" s="376">
        <f t="shared" si="0"/>
        <v>38.912603012266658</v>
      </c>
      <c r="AW68" s="378">
        <v>63</v>
      </c>
      <c r="AX68" s="379" t="s">
        <v>44</v>
      </c>
      <c r="AY68" s="380">
        <v>12347.3</v>
      </c>
      <c r="AZ68" s="297">
        <v>39.186954714094838</v>
      </c>
      <c r="BB68" s="367">
        <v>63</v>
      </c>
      <c r="BC68" s="374" t="s">
        <v>44</v>
      </c>
      <c r="BD68" s="369">
        <v>13072.9</v>
      </c>
      <c r="BE68" s="289">
        <f t="shared" si="1"/>
        <v>41.395088154828251</v>
      </c>
      <c r="BH68" s="367">
        <v>63</v>
      </c>
      <c r="BI68" s="374" t="s">
        <v>23</v>
      </c>
      <c r="BJ68" s="369">
        <v>13263.2</v>
      </c>
      <c r="BK68" s="289">
        <f t="shared" si="2"/>
        <v>40.670440398142979</v>
      </c>
      <c r="BL68" s="289">
        <v>63.5</v>
      </c>
      <c r="BN68" s="363">
        <v>63</v>
      </c>
      <c r="BO68" s="364" t="s">
        <v>35</v>
      </c>
      <c r="BP68" s="292">
        <v>12879.4</v>
      </c>
      <c r="BQ68" s="362">
        <f t="shared" si="3"/>
        <v>40.802141578622233</v>
      </c>
      <c r="BR68" s="362">
        <v>57.3</v>
      </c>
      <c r="BT68" s="563">
        <v>63</v>
      </c>
      <c r="BU68" s="364" t="s">
        <v>62</v>
      </c>
      <c r="BV68" s="292">
        <v>13792.1</v>
      </c>
      <c r="BW68" s="564">
        <f t="shared" si="4"/>
        <v>41.638036698687955</v>
      </c>
      <c r="BX68" s="565">
        <v>71.5</v>
      </c>
      <c r="BZ68" s="363">
        <v>63</v>
      </c>
      <c r="CA68" s="287" t="s">
        <v>23</v>
      </c>
      <c r="CB68" s="292">
        <v>14621.1</v>
      </c>
      <c r="CC68" s="564">
        <f t="shared" si="5"/>
        <v>44.202420973710311</v>
      </c>
      <c r="CD68" s="564">
        <v>69.400000000000006</v>
      </c>
    </row>
    <row r="69" spans="1:82" ht="15.75">
      <c r="A69" s="263">
        <v>63</v>
      </c>
      <c r="B69" s="268" t="s">
        <v>2</v>
      </c>
      <c r="C69" s="269">
        <v>7903.6</v>
      </c>
      <c r="D69" s="270">
        <v>37.293445949134153</v>
      </c>
      <c r="F69" s="360">
        <v>63</v>
      </c>
      <c r="G69" s="287" t="s">
        <v>62</v>
      </c>
      <c r="H69" s="361">
        <v>9821.4</v>
      </c>
      <c r="I69" s="362">
        <f t="shared" si="6"/>
        <v>41.452749757312283</v>
      </c>
      <c r="J69" s="370"/>
      <c r="K69" s="286">
        <v>63</v>
      </c>
      <c r="L69" s="287" t="s">
        <v>4</v>
      </c>
      <c r="M69" s="288">
        <v>10822</v>
      </c>
      <c r="N69" s="289">
        <f t="shared" si="7"/>
        <v>40.347475952576247</v>
      </c>
      <c r="O69" s="366"/>
      <c r="P69" s="276">
        <v>3</v>
      </c>
      <c r="Q69" s="276">
        <v>35</v>
      </c>
      <c r="R69" s="277" t="s">
        <v>56</v>
      </c>
      <c r="S69" s="278">
        <v>13737.5</v>
      </c>
      <c r="T69" s="279">
        <f>S69/26822*100</f>
        <v>51.217284318842736</v>
      </c>
      <c r="V69" s="90">
        <v>63</v>
      </c>
      <c r="W69" s="83" t="s">
        <v>43</v>
      </c>
      <c r="X69" s="90">
        <v>17301.3</v>
      </c>
      <c r="AA69" s="90">
        <v>3</v>
      </c>
      <c r="AB69" s="90">
        <v>32</v>
      </c>
      <c r="AC69" s="83" t="s">
        <v>56</v>
      </c>
      <c r="AD69" s="90">
        <v>22547.3</v>
      </c>
      <c r="AF69" s="381">
        <v>63</v>
      </c>
      <c r="AG69" s="382" t="s">
        <v>30</v>
      </c>
      <c r="AH69" s="383">
        <v>11952.3</v>
      </c>
      <c r="AI69" s="297">
        <f t="shared" si="8"/>
        <v>39.89405909860114</v>
      </c>
      <c r="AK69" s="302">
        <v>3</v>
      </c>
      <c r="AL69" s="303">
        <v>30</v>
      </c>
      <c r="AM69" s="304">
        <v>35</v>
      </c>
      <c r="AN69" s="147" t="s">
        <v>56</v>
      </c>
      <c r="AO69" s="305">
        <v>16386.7</v>
      </c>
      <c r="AP69" s="234">
        <v>54.7</v>
      </c>
      <c r="AR69" s="375">
        <v>64</v>
      </c>
      <c r="AS69" s="295" t="s">
        <v>30</v>
      </c>
      <c r="AT69" s="300">
        <v>11680.3</v>
      </c>
      <c r="AU69" s="376">
        <f t="shared" si="0"/>
        <v>38.860369097484451</v>
      </c>
      <c r="AW69" s="378">
        <v>64</v>
      </c>
      <c r="AX69" s="379" t="s">
        <v>53</v>
      </c>
      <c r="AY69" s="380">
        <v>12282.1</v>
      </c>
      <c r="AZ69" s="297">
        <v>38.980027738370673</v>
      </c>
      <c r="BB69" s="367">
        <v>64</v>
      </c>
      <c r="BC69" s="374" t="s">
        <v>23</v>
      </c>
      <c r="BD69" s="369">
        <v>13067.1</v>
      </c>
      <c r="BE69" s="289">
        <f t="shared" si="1"/>
        <v>41.376722565609484</v>
      </c>
      <c r="BH69" s="367">
        <v>64</v>
      </c>
      <c r="BI69" s="374" t="s">
        <v>44</v>
      </c>
      <c r="BJ69" s="369">
        <v>13219.6</v>
      </c>
      <c r="BK69" s="289">
        <f t="shared" si="2"/>
        <v>40.536744819296317</v>
      </c>
      <c r="BL69" s="289">
        <v>48.6</v>
      </c>
      <c r="BN69" s="363">
        <v>64</v>
      </c>
      <c r="BO69" s="364" t="s">
        <v>43</v>
      </c>
      <c r="BP69" s="292">
        <v>12878.6</v>
      </c>
      <c r="BQ69" s="362">
        <f t="shared" si="3"/>
        <v>40.799607166051544</v>
      </c>
      <c r="BR69" s="362">
        <v>64.7</v>
      </c>
      <c r="BT69" s="563">
        <v>64</v>
      </c>
      <c r="BU69" s="364" t="s">
        <v>43</v>
      </c>
      <c r="BV69" s="292">
        <v>13715.3</v>
      </c>
      <c r="BW69" s="564">
        <f t="shared" si="4"/>
        <v>41.40617924271973</v>
      </c>
      <c r="BX69" s="565">
        <v>65.7</v>
      </c>
      <c r="BZ69" s="849">
        <v>64</v>
      </c>
      <c r="CA69" s="287" t="s">
        <v>51</v>
      </c>
      <c r="CB69" s="292">
        <v>14344.4</v>
      </c>
      <c r="CC69" s="564">
        <f t="shared" si="5"/>
        <v>43.36590320942269</v>
      </c>
      <c r="CD69" s="564">
        <v>64.7</v>
      </c>
    </row>
    <row r="70" spans="1:82" ht="15.75">
      <c r="A70" s="263">
        <v>64</v>
      </c>
      <c r="B70" s="268" t="s">
        <v>62</v>
      </c>
      <c r="C70" s="269">
        <v>7815.3</v>
      </c>
      <c r="D70" s="270">
        <v>36.876798943047234</v>
      </c>
      <c r="F70" s="360">
        <v>64</v>
      </c>
      <c r="G70" s="287" t="s">
        <v>50</v>
      </c>
      <c r="H70" s="361">
        <v>9762.5</v>
      </c>
      <c r="I70" s="362">
        <f t="shared" si="6"/>
        <v>41.204153125395685</v>
      </c>
      <c r="J70" s="370"/>
      <c r="K70" s="286">
        <v>64</v>
      </c>
      <c r="L70" s="287" t="s">
        <v>30</v>
      </c>
      <c r="M70" s="288">
        <v>10807.7</v>
      </c>
      <c r="N70" s="289">
        <f t="shared" si="7"/>
        <v>40.294161509208863</v>
      </c>
      <c r="O70" s="366"/>
      <c r="P70" s="286">
        <v>4</v>
      </c>
      <c r="Q70" s="286">
        <v>61</v>
      </c>
      <c r="R70" s="287" t="s">
        <v>53</v>
      </c>
      <c r="S70" s="288">
        <v>10987.8</v>
      </c>
      <c r="T70" s="289">
        <f>S70/26822*100</f>
        <v>40.965625233017668</v>
      </c>
      <c r="V70" s="90">
        <v>64</v>
      </c>
      <c r="W70" s="83" t="s">
        <v>53</v>
      </c>
      <c r="X70" s="90">
        <v>17223.3</v>
      </c>
      <c r="AA70" s="90">
        <v>4</v>
      </c>
      <c r="AB70" s="90">
        <v>64</v>
      </c>
      <c r="AC70" s="83" t="s">
        <v>53</v>
      </c>
      <c r="AD70" s="90">
        <v>17223.3</v>
      </c>
      <c r="AF70" s="384">
        <v>64</v>
      </c>
      <c r="AG70" s="379" t="s">
        <v>44</v>
      </c>
      <c r="AH70" s="383">
        <v>11768.6</v>
      </c>
      <c r="AI70" s="297">
        <f t="shared" si="8"/>
        <v>39.280910277335522</v>
      </c>
      <c r="AK70" s="286">
        <v>4</v>
      </c>
      <c r="AL70" s="290">
        <v>52</v>
      </c>
      <c r="AM70" s="291">
        <v>61</v>
      </c>
      <c r="AN70" s="287" t="s">
        <v>53</v>
      </c>
      <c r="AO70" s="292">
        <v>13353.3</v>
      </c>
      <c r="AP70" s="289">
        <v>44.6</v>
      </c>
      <c r="AR70" s="375">
        <v>65</v>
      </c>
      <c r="AS70" s="295" t="s">
        <v>53</v>
      </c>
      <c r="AT70" s="300">
        <v>11643.9</v>
      </c>
      <c r="AU70" s="376">
        <f t="shared" ref="AU70:AU85" si="14">AT70/30057.1*100</f>
        <v>38.73926626321235</v>
      </c>
      <c r="AW70" s="378">
        <v>65</v>
      </c>
      <c r="AX70" s="379" t="s">
        <v>38</v>
      </c>
      <c r="AY70" s="380">
        <v>12267.8</v>
      </c>
      <c r="AZ70" s="297">
        <v>38.934643447682696</v>
      </c>
      <c r="BB70" s="367">
        <v>65</v>
      </c>
      <c r="BC70" s="374" t="s">
        <v>38</v>
      </c>
      <c r="BD70" s="369">
        <v>12829.5</v>
      </c>
      <c r="BE70" s="289">
        <f t="shared" ref="BE70:BE85" si="15">BD70/31580.8*100</f>
        <v>40.624366703820044</v>
      </c>
      <c r="BH70" s="367">
        <v>65</v>
      </c>
      <c r="BI70" s="374" t="s">
        <v>38</v>
      </c>
      <c r="BJ70" s="369">
        <v>13125.7</v>
      </c>
      <c r="BK70" s="289">
        <f t="shared" ref="BK70:BK85" si="16">BJ70/32611.4*100</f>
        <v>40.248808698798584</v>
      </c>
      <c r="BL70" s="289">
        <v>53.1</v>
      </c>
      <c r="BN70" s="363">
        <v>65</v>
      </c>
      <c r="BO70" s="364" t="s">
        <v>62</v>
      </c>
      <c r="BP70" s="292">
        <v>12809.9</v>
      </c>
      <c r="BQ70" s="362">
        <f t="shared" ref="BQ70:BQ86" si="17">BP70/31565.5*100</f>
        <v>40.581964486543853</v>
      </c>
      <c r="BR70" s="362">
        <v>69.099999999999994</v>
      </c>
      <c r="BT70" s="563">
        <v>65</v>
      </c>
      <c r="BU70" s="364" t="s">
        <v>34</v>
      </c>
      <c r="BV70" s="292">
        <v>13661.4</v>
      </c>
      <c r="BW70" s="564">
        <f t="shared" ref="BW70:BW87" si="18">BV70/33123.8*100</f>
        <v>41.243456366721205</v>
      </c>
      <c r="BX70" s="565">
        <v>54.5</v>
      </c>
      <c r="BZ70" s="363">
        <v>65</v>
      </c>
      <c r="CA70" s="287" t="s">
        <v>43</v>
      </c>
      <c r="CB70" s="292">
        <v>14332</v>
      </c>
      <c r="CC70" s="564">
        <f t="shared" ref="CC70:CC87" si="19">CB70/33077.6*100</f>
        <v>43.328415604517865</v>
      </c>
      <c r="CD70" s="564">
        <v>68.8</v>
      </c>
    </row>
    <row r="71" spans="1:82" ht="15.75">
      <c r="A71" s="263">
        <v>65</v>
      </c>
      <c r="B71" s="268" t="s">
        <v>61</v>
      </c>
      <c r="C71" s="269">
        <v>7733.9</v>
      </c>
      <c r="D71" s="270">
        <v>36.49270985702826</v>
      </c>
      <c r="F71" s="360">
        <v>65</v>
      </c>
      <c r="G71" s="287" t="s">
        <v>35</v>
      </c>
      <c r="H71" s="361">
        <v>9596.1</v>
      </c>
      <c r="I71" s="362">
        <f t="shared" ref="I71:I86" si="20">H71/23693*100</f>
        <v>40.50183598531212</v>
      </c>
      <c r="J71" s="385"/>
      <c r="K71" s="294">
        <v>65</v>
      </c>
      <c r="L71" s="295" t="s">
        <v>61</v>
      </c>
      <c r="M71" s="296">
        <v>10169.6</v>
      </c>
      <c r="N71" s="297">
        <f t="shared" ref="N71:N86" si="21">M71/26822*100</f>
        <v>37.915144284542542</v>
      </c>
      <c r="O71" s="386"/>
      <c r="P71" s="999" t="s">
        <v>320</v>
      </c>
      <c r="Q71" s="1000"/>
      <c r="R71" s="1000"/>
      <c r="S71" s="1000"/>
      <c r="T71" s="1001"/>
      <c r="V71" s="90">
        <v>65</v>
      </c>
      <c r="W71" s="147" t="s">
        <v>51</v>
      </c>
      <c r="X71" s="90">
        <v>17182.8</v>
      </c>
      <c r="AA71" s="1002" t="s">
        <v>320</v>
      </c>
      <c r="AB71" s="1002"/>
      <c r="AC71" s="1002"/>
      <c r="AD71" s="1002"/>
      <c r="AF71" s="381">
        <v>65</v>
      </c>
      <c r="AG71" s="382" t="s">
        <v>61</v>
      </c>
      <c r="AH71" s="380">
        <v>11693.2</v>
      </c>
      <c r="AI71" s="297">
        <f t="shared" ref="AI71:AI86" si="22">AH71/29960.1*100</f>
        <v>39.029242225493242</v>
      </c>
      <c r="AK71" s="999" t="s">
        <v>320</v>
      </c>
      <c r="AL71" s="1000"/>
      <c r="AM71" s="1000"/>
      <c r="AN71" s="1000"/>
      <c r="AO71" s="1000"/>
      <c r="AP71" s="1001"/>
      <c r="AR71" s="375">
        <v>66</v>
      </c>
      <c r="AS71" s="295" t="s">
        <v>38</v>
      </c>
      <c r="AT71" s="300">
        <v>11573.2</v>
      </c>
      <c r="AU71" s="376">
        <f t="shared" si="14"/>
        <v>38.504047296645389</v>
      </c>
      <c r="AW71" s="378">
        <v>66</v>
      </c>
      <c r="AX71" s="379" t="s">
        <v>61</v>
      </c>
      <c r="AY71" s="380">
        <v>12035.2</v>
      </c>
      <c r="AZ71" s="297">
        <v>38.196434635513363</v>
      </c>
      <c r="BB71" s="378">
        <v>66</v>
      </c>
      <c r="BC71" s="382" t="s">
        <v>43</v>
      </c>
      <c r="BD71" s="380">
        <v>12546.5</v>
      </c>
      <c r="BE71" s="297">
        <f t="shared" si="15"/>
        <v>39.728252609180267</v>
      </c>
      <c r="BH71" s="378">
        <v>66</v>
      </c>
      <c r="BI71" s="382" t="s">
        <v>34</v>
      </c>
      <c r="BJ71" s="380">
        <v>12924.6</v>
      </c>
      <c r="BK71" s="297">
        <f t="shared" si="16"/>
        <v>39.632153173430154</v>
      </c>
      <c r="BL71" s="297">
        <v>52.8</v>
      </c>
      <c r="BN71" s="375">
        <v>66</v>
      </c>
      <c r="BO71" s="387" t="s">
        <v>51</v>
      </c>
      <c r="BP71" s="300">
        <v>12357</v>
      </c>
      <c r="BQ71" s="376">
        <f t="shared" si="17"/>
        <v>39.147170169964042</v>
      </c>
      <c r="BR71" s="376">
        <v>58.5</v>
      </c>
      <c r="BT71" s="563">
        <v>66</v>
      </c>
      <c r="BU71" s="364" t="s">
        <v>38</v>
      </c>
      <c r="BV71" s="292">
        <v>13607.5</v>
      </c>
      <c r="BW71" s="564">
        <f t="shared" si="18"/>
        <v>41.080733490722679</v>
      </c>
      <c r="BX71" s="565">
        <v>54.5</v>
      </c>
      <c r="BZ71" s="849">
        <v>66</v>
      </c>
      <c r="CA71" s="287" t="s">
        <v>34</v>
      </c>
      <c r="CB71" s="292">
        <v>14048.5</v>
      </c>
      <c r="CC71" s="564">
        <f t="shared" si="19"/>
        <v>42.471340121411473</v>
      </c>
      <c r="CD71" s="564">
        <v>56.1</v>
      </c>
    </row>
    <row r="72" spans="1:82" ht="15.75">
      <c r="A72" s="263">
        <v>66</v>
      </c>
      <c r="B72" s="268" t="s">
        <v>53</v>
      </c>
      <c r="C72" s="269">
        <v>7685</v>
      </c>
      <c r="D72" s="270">
        <v>36.261973293068465</v>
      </c>
      <c r="F72" s="388">
        <v>66</v>
      </c>
      <c r="G72" s="295" t="s">
        <v>10</v>
      </c>
      <c r="H72" s="389">
        <v>9337</v>
      </c>
      <c r="I72" s="376">
        <f t="shared" si="20"/>
        <v>39.408264044232475</v>
      </c>
      <c r="J72" s="385"/>
      <c r="K72" s="294">
        <v>66</v>
      </c>
      <c r="L72" s="295" t="s">
        <v>42</v>
      </c>
      <c r="M72" s="296">
        <v>10151.4</v>
      </c>
      <c r="N72" s="297">
        <f t="shared" si="21"/>
        <v>37.847289538438595</v>
      </c>
      <c r="O72" s="386"/>
      <c r="P72" s="264">
        <v>1</v>
      </c>
      <c r="Q72" s="264">
        <v>13</v>
      </c>
      <c r="R72" s="147" t="s">
        <v>65</v>
      </c>
      <c r="S72" s="90">
        <v>19069.7</v>
      </c>
      <c r="T72" s="234">
        <f t="shared" ref="T72:T83" si="23">S72/26822*100</f>
        <v>71.097233614197307</v>
      </c>
      <c r="V72" s="90">
        <v>66</v>
      </c>
      <c r="W72" s="83" t="s">
        <v>4</v>
      </c>
      <c r="X72" s="90">
        <v>17165.099999999999</v>
      </c>
      <c r="AA72" s="89">
        <v>1</v>
      </c>
      <c r="AB72" s="89">
        <v>14</v>
      </c>
      <c r="AC72" s="146" t="s">
        <v>64</v>
      </c>
      <c r="AD72" s="89">
        <v>28734.3</v>
      </c>
      <c r="AF72" s="384">
        <v>66</v>
      </c>
      <c r="AG72" s="379" t="s">
        <v>67</v>
      </c>
      <c r="AH72" s="383">
        <v>11444.1</v>
      </c>
      <c r="AI72" s="297">
        <f t="shared" si="22"/>
        <v>38.19780307809387</v>
      </c>
      <c r="AK72" s="264">
        <v>1</v>
      </c>
      <c r="AL72" s="266">
        <v>14</v>
      </c>
      <c r="AM72" s="220">
        <v>13</v>
      </c>
      <c r="AN72" s="147" t="s">
        <v>65</v>
      </c>
      <c r="AO72" s="80">
        <v>22101.3</v>
      </c>
      <c r="AP72" s="234">
        <v>73.8</v>
      </c>
      <c r="AR72" s="375">
        <v>67</v>
      </c>
      <c r="AS72" s="295" t="s">
        <v>61</v>
      </c>
      <c r="AT72" s="300">
        <v>11244.3</v>
      </c>
      <c r="AU72" s="376">
        <f t="shared" si="14"/>
        <v>37.409796686972463</v>
      </c>
      <c r="AW72" s="378">
        <v>67</v>
      </c>
      <c r="AX72" s="379" t="s">
        <v>43</v>
      </c>
      <c r="AY72" s="380">
        <v>12000.5</v>
      </c>
      <c r="AZ72" s="297">
        <v>38.086306321746058</v>
      </c>
      <c r="BB72" s="378">
        <v>67</v>
      </c>
      <c r="BC72" s="382" t="s">
        <v>34</v>
      </c>
      <c r="BD72" s="380">
        <v>12499.3</v>
      </c>
      <c r="BE72" s="297">
        <f t="shared" si="15"/>
        <v>39.578794710710305</v>
      </c>
      <c r="BH72" s="378">
        <v>67</v>
      </c>
      <c r="BI72" s="382" t="s">
        <v>43</v>
      </c>
      <c r="BJ72" s="380">
        <v>12766</v>
      </c>
      <c r="BK72" s="297">
        <f t="shared" si="16"/>
        <v>39.145820173313624</v>
      </c>
      <c r="BL72" s="297">
        <v>61.2</v>
      </c>
      <c r="BN72" s="375">
        <v>67</v>
      </c>
      <c r="BO72" s="387" t="s">
        <v>61</v>
      </c>
      <c r="BP72" s="300">
        <v>12285.5</v>
      </c>
      <c r="BQ72" s="376">
        <f t="shared" si="17"/>
        <v>38.920657046458949</v>
      </c>
      <c r="BR72" s="376">
        <v>42.5</v>
      </c>
      <c r="BT72" s="563">
        <v>67</v>
      </c>
      <c r="BU72" s="364" t="s">
        <v>51</v>
      </c>
      <c r="BV72" s="292">
        <v>13591.4</v>
      </c>
      <c r="BW72" s="564">
        <f t="shared" si="18"/>
        <v>41.032127956333511</v>
      </c>
      <c r="BX72" s="565">
        <v>61.5</v>
      </c>
      <c r="BZ72" s="363">
        <v>67</v>
      </c>
      <c r="CA72" s="585" t="s">
        <v>178</v>
      </c>
      <c r="CB72" s="292">
        <v>14031.1</v>
      </c>
      <c r="CC72" s="564">
        <f t="shared" si="19"/>
        <v>42.418736546786953</v>
      </c>
      <c r="CD72" s="564">
        <v>66.599999999999994</v>
      </c>
    </row>
    <row r="73" spans="1:82" ht="15.75">
      <c r="A73" s="263">
        <v>67</v>
      </c>
      <c r="B73" s="268" t="s">
        <v>34</v>
      </c>
      <c r="C73" s="390">
        <v>7682.1</v>
      </c>
      <c r="D73" s="270">
        <v>36.248289529561653</v>
      </c>
      <c r="F73" s="388">
        <v>67</v>
      </c>
      <c r="G73" s="295" t="s">
        <v>61</v>
      </c>
      <c r="H73" s="389">
        <v>9028.5</v>
      </c>
      <c r="I73" s="376">
        <f t="shared" si="20"/>
        <v>38.106191702190522</v>
      </c>
      <c r="J73" s="385"/>
      <c r="K73" s="294">
        <v>67</v>
      </c>
      <c r="L73" s="295" t="s">
        <v>34</v>
      </c>
      <c r="M73" s="296">
        <v>10055.1</v>
      </c>
      <c r="N73" s="297">
        <f t="shared" si="21"/>
        <v>37.488255909328167</v>
      </c>
      <c r="O73" s="386"/>
      <c r="P73" s="264">
        <v>2</v>
      </c>
      <c r="Q73" s="264">
        <v>32</v>
      </c>
      <c r="R73" s="147" t="s">
        <v>64</v>
      </c>
      <c r="S73" s="90">
        <v>14211.3</v>
      </c>
      <c r="T73" s="234">
        <f t="shared" si="23"/>
        <v>52.983744687197074</v>
      </c>
      <c r="V73" s="90">
        <v>67</v>
      </c>
      <c r="W73" s="83" t="s">
        <v>6</v>
      </c>
      <c r="X73" s="90">
        <v>17069.2</v>
      </c>
      <c r="AA73" s="89">
        <v>2</v>
      </c>
      <c r="AB73" s="89">
        <v>16</v>
      </c>
      <c r="AC73" s="146" t="s">
        <v>69</v>
      </c>
      <c r="AD73" s="89">
        <v>27375.7</v>
      </c>
      <c r="AF73" s="381">
        <v>67</v>
      </c>
      <c r="AG73" s="379" t="s">
        <v>38</v>
      </c>
      <c r="AH73" s="383">
        <v>11410.3</v>
      </c>
      <c r="AI73" s="297">
        <f t="shared" si="22"/>
        <v>38.08498636519905</v>
      </c>
      <c r="AK73" s="264">
        <v>2</v>
      </c>
      <c r="AL73" s="391">
        <v>31</v>
      </c>
      <c r="AM73" s="265">
        <v>33</v>
      </c>
      <c r="AN73" s="147" t="s">
        <v>69</v>
      </c>
      <c r="AO73" s="305">
        <v>16355.3</v>
      </c>
      <c r="AP73" s="234">
        <v>54.6</v>
      </c>
      <c r="AR73" s="375">
        <v>68</v>
      </c>
      <c r="AS73" s="295" t="s">
        <v>43</v>
      </c>
      <c r="AT73" s="300">
        <v>11122.1</v>
      </c>
      <c r="AU73" s="376">
        <f t="shared" si="14"/>
        <v>37.003237171916119</v>
      </c>
      <c r="AW73" s="378">
        <v>68</v>
      </c>
      <c r="AX73" s="379" t="s">
        <v>34</v>
      </c>
      <c r="AY73" s="380">
        <v>11883.8</v>
      </c>
      <c r="AZ73" s="297">
        <v>37.715932425012774</v>
      </c>
      <c r="BB73" s="378">
        <v>68</v>
      </c>
      <c r="BC73" s="382" t="s">
        <v>50</v>
      </c>
      <c r="BD73" s="380">
        <v>12398.1</v>
      </c>
      <c r="BE73" s="297">
        <f t="shared" si="15"/>
        <v>39.258346843651843</v>
      </c>
      <c r="BH73" s="378">
        <v>68</v>
      </c>
      <c r="BI73" s="382" t="s">
        <v>50</v>
      </c>
      <c r="BJ73" s="380">
        <v>12575.8</v>
      </c>
      <c r="BK73" s="297">
        <f t="shared" si="16"/>
        <v>38.562588542656854</v>
      </c>
      <c r="BL73" s="297">
        <v>57.1</v>
      </c>
      <c r="BN73" s="375">
        <v>68</v>
      </c>
      <c r="BO73" s="295" t="s">
        <v>50</v>
      </c>
      <c r="BP73" s="300">
        <v>12276.9</v>
      </c>
      <c r="BQ73" s="376">
        <f t="shared" si="17"/>
        <v>38.893412111324075</v>
      </c>
      <c r="BR73" s="376">
        <v>57.8</v>
      </c>
      <c r="BT73" s="563">
        <v>68</v>
      </c>
      <c r="BU73" s="364" t="s">
        <v>50</v>
      </c>
      <c r="BV73" s="292">
        <v>13388.5</v>
      </c>
      <c r="BW73" s="564">
        <f t="shared" si="18"/>
        <v>40.41957746393831</v>
      </c>
      <c r="BX73" s="565">
        <v>60.4</v>
      </c>
      <c r="BZ73" s="849">
        <v>68</v>
      </c>
      <c r="CA73" s="287" t="s">
        <v>38</v>
      </c>
      <c r="CB73" s="292">
        <v>13905.1</v>
      </c>
      <c r="CC73" s="564">
        <f t="shared" si="19"/>
        <v>42.037814109850778</v>
      </c>
      <c r="CD73" s="564">
        <v>55.3</v>
      </c>
    </row>
    <row r="74" spans="1:82" ht="15.75">
      <c r="A74" s="263">
        <v>68</v>
      </c>
      <c r="B74" s="268" t="s">
        <v>43</v>
      </c>
      <c r="C74" s="269">
        <v>7570.8</v>
      </c>
      <c r="D74" s="270">
        <v>35.723116123248246</v>
      </c>
      <c r="F74" s="388">
        <v>68</v>
      </c>
      <c r="G74" s="295" t="s">
        <v>34</v>
      </c>
      <c r="H74" s="389">
        <v>8887.9</v>
      </c>
      <c r="I74" s="376">
        <f t="shared" si="20"/>
        <v>37.51276748406702</v>
      </c>
      <c r="J74" s="385"/>
      <c r="K74" s="294">
        <v>68</v>
      </c>
      <c r="L74" s="295" t="s">
        <v>47</v>
      </c>
      <c r="M74" s="296">
        <v>10030.700000000001</v>
      </c>
      <c r="N74" s="297">
        <f t="shared" si="21"/>
        <v>37.397285810155843</v>
      </c>
      <c r="O74" s="386"/>
      <c r="P74" s="327">
        <v>3</v>
      </c>
      <c r="Q74" s="327">
        <v>33</v>
      </c>
      <c r="R74" s="277" t="s">
        <v>69</v>
      </c>
      <c r="S74" s="278">
        <v>13939.1</v>
      </c>
      <c r="T74" s="279">
        <f t="shared" si="23"/>
        <v>51.968906121840284</v>
      </c>
      <c r="V74" s="90">
        <v>68</v>
      </c>
      <c r="W74" s="83" t="s">
        <v>8</v>
      </c>
      <c r="X74" s="90">
        <v>16921.8</v>
      </c>
      <c r="AA74" s="90">
        <v>3</v>
      </c>
      <c r="AB74" s="90">
        <v>19</v>
      </c>
      <c r="AC74" s="83" t="s">
        <v>65</v>
      </c>
      <c r="AD74" s="90">
        <v>26044.7</v>
      </c>
      <c r="AF74" s="384">
        <v>68</v>
      </c>
      <c r="AG74" s="379" t="s">
        <v>34</v>
      </c>
      <c r="AH74" s="383">
        <v>11139.2</v>
      </c>
      <c r="AI74" s="297">
        <f t="shared" si="22"/>
        <v>37.180116221240922</v>
      </c>
      <c r="AK74" s="276">
        <v>3</v>
      </c>
      <c r="AL74" s="281">
        <v>36</v>
      </c>
      <c r="AM74" s="282">
        <v>32</v>
      </c>
      <c r="AN74" s="277" t="s">
        <v>64</v>
      </c>
      <c r="AO74" s="307">
        <v>15480.7</v>
      </c>
      <c r="AP74" s="308">
        <v>51.7</v>
      </c>
      <c r="AR74" s="375">
        <v>69</v>
      </c>
      <c r="AS74" s="295" t="s">
        <v>50</v>
      </c>
      <c r="AT74" s="300">
        <v>10161</v>
      </c>
      <c r="AU74" s="376">
        <f t="shared" si="14"/>
        <v>33.80565656700081</v>
      </c>
      <c r="AW74" s="378">
        <v>69</v>
      </c>
      <c r="AX74" s="379" t="s">
        <v>50</v>
      </c>
      <c r="AY74" s="380">
        <v>11233.5</v>
      </c>
      <c r="AZ74" s="297">
        <v>35.65205800302774</v>
      </c>
      <c r="BB74" s="378">
        <v>69</v>
      </c>
      <c r="BC74" s="382" t="s">
        <v>61</v>
      </c>
      <c r="BD74" s="380">
        <v>12329.1</v>
      </c>
      <c r="BE74" s="297">
        <f t="shared" si="15"/>
        <v>39.039859661566524</v>
      </c>
      <c r="BH74" s="378">
        <v>69</v>
      </c>
      <c r="BI74" s="382" t="s">
        <v>61</v>
      </c>
      <c r="BJ74" s="380">
        <v>12519.6</v>
      </c>
      <c r="BK74" s="297">
        <f t="shared" si="16"/>
        <v>38.390256168088463</v>
      </c>
      <c r="BL74" s="297">
        <v>43.3</v>
      </c>
      <c r="BN74" s="375">
        <v>69</v>
      </c>
      <c r="BO74" s="392" t="s">
        <v>178</v>
      </c>
      <c r="BP74" s="300">
        <v>12018.2</v>
      </c>
      <c r="BQ74" s="376">
        <f t="shared" si="17"/>
        <v>38.073846446278374</v>
      </c>
      <c r="BR74" s="376">
        <v>61.8</v>
      </c>
      <c r="BT74" s="563">
        <v>69</v>
      </c>
      <c r="BU74" s="364" t="s">
        <v>61</v>
      </c>
      <c r="BV74" s="292">
        <v>13291.6</v>
      </c>
      <c r="BW74" s="564">
        <f t="shared" si="18"/>
        <v>40.127038564415919</v>
      </c>
      <c r="BX74" s="565">
        <v>44.3</v>
      </c>
      <c r="BZ74" s="363">
        <v>69</v>
      </c>
      <c r="CA74" s="287" t="s">
        <v>61</v>
      </c>
      <c r="CB74" s="292">
        <v>13792.5</v>
      </c>
      <c r="CC74" s="564">
        <f t="shared" si="19"/>
        <v>41.697402471763375</v>
      </c>
      <c r="CD74" s="564">
        <v>46.8</v>
      </c>
    </row>
    <row r="75" spans="1:82" ht="15.75">
      <c r="A75" s="263">
        <v>69</v>
      </c>
      <c r="B75" s="268" t="s">
        <v>10</v>
      </c>
      <c r="C75" s="269">
        <v>7562.4</v>
      </c>
      <c r="D75" s="270">
        <v>35.683480394469868</v>
      </c>
      <c r="F75" s="388">
        <v>69</v>
      </c>
      <c r="G75" s="295" t="s">
        <v>42</v>
      </c>
      <c r="H75" s="389">
        <v>8495.2999999999993</v>
      </c>
      <c r="I75" s="376">
        <f t="shared" si="20"/>
        <v>35.855737981682353</v>
      </c>
      <c r="J75" s="385"/>
      <c r="K75" s="294">
        <v>69</v>
      </c>
      <c r="L75" s="295" t="s">
        <v>40</v>
      </c>
      <c r="M75" s="296">
        <v>10018</v>
      </c>
      <c r="N75" s="297">
        <f t="shared" si="21"/>
        <v>37.349936619193194</v>
      </c>
      <c r="O75" s="386"/>
      <c r="P75" s="276">
        <v>4</v>
      </c>
      <c r="Q75" s="276">
        <v>42</v>
      </c>
      <c r="R75" s="277" t="s">
        <v>66</v>
      </c>
      <c r="S75" s="278">
        <v>12576.2</v>
      </c>
      <c r="T75" s="279">
        <f t="shared" si="23"/>
        <v>46.887629557825669</v>
      </c>
      <c r="V75" s="90">
        <v>69</v>
      </c>
      <c r="W75" s="83" t="s">
        <v>11</v>
      </c>
      <c r="X75" s="90">
        <v>16861.5</v>
      </c>
      <c r="AA75" s="90">
        <v>4</v>
      </c>
      <c r="AB75" s="90">
        <v>23</v>
      </c>
      <c r="AC75" s="83" t="s">
        <v>63</v>
      </c>
      <c r="AD75" s="90">
        <v>24152.3</v>
      </c>
      <c r="AF75" s="381">
        <v>69</v>
      </c>
      <c r="AG75" s="379" t="s">
        <v>47</v>
      </c>
      <c r="AH75" s="383">
        <v>10881</v>
      </c>
      <c r="AI75" s="297">
        <f t="shared" si="22"/>
        <v>36.318303343446786</v>
      </c>
      <c r="AK75" s="276">
        <v>4</v>
      </c>
      <c r="AL75" s="281">
        <v>45</v>
      </c>
      <c r="AM75" s="282">
        <v>46</v>
      </c>
      <c r="AN75" s="277" t="s">
        <v>68</v>
      </c>
      <c r="AO75" s="307">
        <v>14443.2</v>
      </c>
      <c r="AP75" s="279">
        <v>48.2</v>
      </c>
      <c r="AR75" s="375">
        <v>70</v>
      </c>
      <c r="AS75" s="295" t="s">
        <v>47</v>
      </c>
      <c r="AT75" s="300">
        <v>10093.9</v>
      </c>
      <c r="AU75" s="376">
        <f t="shared" si="14"/>
        <v>33.58241480382339</v>
      </c>
      <c r="AW75" s="378">
        <v>70</v>
      </c>
      <c r="AX75" s="379" t="s">
        <v>47</v>
      </c>
      <c r="AY75" s="380">
        <v>10934.4</v>
      </c>
      <c r="AZ75" s="297">
        <v>34.702796370526237</v>
      </c>
      <c r="BB75" s="378">
        <v>70</v>
      </c>
      <c r="BC75" s="382" t="s">
        <v>47</v>
      </c>
      <c r="BD75" s="380">
        <v>11572.9</v>
      </c>
      <c r="BE75" s="297">
        <f t="shared" si="15"/>
        <v>36.645366805147432</v>
      </c>
      <c r="BH75" s="378">
        <v>70</v>
      </c>
      <c r="BI75" s="382" t="s">
        <v>60</v>
      </c>
      <c r="BJ75" s="380">
        <v>11977.8</v>
      </c>
      <c r="BK75" s="297">
        <f t="shared" si="16"/>
        <v>36.728873952053569</v>
      </c>
      <c r="BL75" s="297">
        <v>43.1</v>
      </c>
      <c r="BN75" s="375">
        <v>70</v>
      </c>
      <c r="BO75" s="387" t="s">
        <v>53</v>
      </c>
      <c r="BP75" s="300">
        <v>11811.2</v>
      </c>
      <c r="BQ75" s="376">
        <f t="shared" si="17"/>
        <v>37.418067193613282</v>
      </c>
      <c r="BR75" s="376">
        <v>57.4</v>
      </c>
      <c r="BT75" s="566">
        <v>70</v>
      </c>
      <c r="BU75" s="295" t="s">
        <v>53</v>
      </c>
      <c r="BV75" s="300">
        <v>13024.7</v>
      </c>
      <c r="BW75" s="567">
        <f t="shared" si="18"/>
        <v>39.321273525380541</v>
      </c>
      <c r="BX75" s="568">
        <v>61.3</v>
      </c>
      <c r="BZ75" s="849">
        <v>70</v>
      </c>
      <c r="CA75" s="287" t="s">
        <v>53</v>
      </c>
      <c r="CB75" s="292">
        <v>13603.6</v>
      </c>
      <c r="CC75" s="564">
        <f t="shared" si="19"/>
        <v>41.1263211357535</v>
      </c>
      <c r="CD75" s="564">
        <v>63.5</v>
      </c>
    </row>
    <row r="76" spans="1:82" ht="15.75">
      <c r="A76" s="263">
        <v>70</v>
      </c>
      <c r="B76" s="268" t="s">
        <v>42</v>
      </c>
      <c r="C76" s="269">
        <v>7373.3</v>
      </c>
      <c r="D76" s="270">
        <v>34.791204643042519</v>
      </c>
      <c r="F76" s="388">
        <v>70</v>
      </c>
      <c r="G76" s="295" t="s">
        <v>43</v>
      </c>
      <c r="H76" s="389">
        <v>8458.7000000000007</v>
      </c>
      <c r="I76" s="376">
        <f t="shared" si="20"/>
        <v>35.701261976111091</v>
      </c>
      <c r="J76" s="385"/>
      <c r="K76" s="294">
        <v>70</v>
      </c>
      <c r="L76" s="295" t="s">
        <v>10</v>
      </c>
      <c r="M76" s="296">
        <v>9516</v>
      </c>
      <c r="N76" s="297">
        <f t="shared" si="21"/>
        <v>35.478338677205279</v>
      </c>
      <c r="O76" s="386"/>
      <c r="P76" s="276">
        <v>5</v>
      </c>
      <c r="Q76" s="276">
        <v>46</v>
      </c>
      <c r="R76" s="277" t="s">
        <v>68</v>
      </c>
      <c r="S76" s="278">
        <v>12392.7</v>
      </c>
      <c r="T76" s="279">
        <f t="shared" si="23"/>
        <v>46.203489672656779</v>
      </c>
      <c r="V76" s="90">
        <v>70</v>
      </c>
      <c r="W76" s="83" t="s">
        <v>45</v>
      </c>
      <c r="X76" s="90">
        <v>16826.900000000001</v>
      </c>
      <c r="AA76" s="90">
        <v>5</v>
      </c>
      <c r="AB76" s="90">
        <v>25</v>
      </c>
      <c r="AC76" s="83" t="s">
        <v>66</v>
      </c>
      <c r="AD76" s="90">
        <v>23660.6</v>
      </c>
      <c r="AF76" s="384">
        <v>70</v>
      </c>
      <c r="AG76" s="379" t="s">
        <v>43</v>
      </c>
      <c r="AH76" s="383">
        <v>10737.4</v>
      </c>
      <c r="AI76" s="297">
        <f t="shared" si="22"/>
        <v>35.838999202272355</v>
      </c>
      <c r="AK76" s="276">
        <v>5</v>
      </c>
      <c r="AL76" s="281">
        <v>47</v>
      </c>
      <c r="AM76" s="282">
        <v>54</v>
      </c>
      <c r="AN76" s="277" t="s">
        <v>59</v>
      </c>
      <c r="AO76" s="307">
        <v>14330.1</v>
      </c>
      <c r="AP76" s="279">
        <v>47.8</v>
      </c>
      <c r="AR76" s="375">
        <v>71</v>
      </c>
      <c r="AS76" s="295" t="s">
        <v>60</v>
      </c>
      <c r="AT76" s="300">
        <v>10063.6</v>
      </c>
      <c r="AU76" s="376">
        <f t="shared" si="14"/>
        <v>33.481606675294692</v>
      </c>
      <c r="AW76" s="378">
        <v>71</v>
      </c>
      <c r="AX76" s="379" t="s">
        <v>60</v>
      </c>
      <c r="AY76" s="380">
        <v>10586.8</v>
      </c>
      <c r="AZ76" s="297">
        <v>33.599608996880228</v>
      </c>
      <c r="BB76" s="378">
        <v>71</v>
      </c>
      <c r="BC76" s="382" t="s">
        <v>60</v>
      </c>
      <c r="BD76" s="380">
        <v>11283.1</v>
      </c>
      <c r="BE76" s="297">
        <f t="shared" si="15"/>
        <v>35.727720640389101</v>
      </c>
      <c r="BH76" s="378">
        <v>71</v>
      </c>
      <c r="BI76" s="382" t="s">
        <v>47</v>
      </c>
      <c r="BJ76" s="380">
        <v>11549.9</v>
      </c>
      <c r="BK76" s="297">
        <f t="shared" si="16"/>
        <v>35.4167561036938</v>
      </c>
      <c r="BL76" s="297">
        <v>49.1</v>
      </c>
      <c r="BN76" s="375">
        <v>71</v>
      </c>
      <c r="BO76" s="387" t="s">
        <v>10</v>
      </c>
      <c r="BP76" s="300">
        <v>11315.7</v>
      </c>
      <c r="BQ76" s="376">
        <f t="shared" si="17"/>
        <v>35.848315407644428</v>
      </c>
      <c r="BR76" s="376">
        <v>52.9</v>
      </c>
      <c r="BT76" s="566">
        <v>71</v>
      </c>
      <c r="BU76" s="569" t="s">
        <v>178</v>
      </c>
      <c r="BV76" s="300">
        <v>12905</v>
      </c>
      <c r="BW76" s="567">
        <f t="shared" si="18"/>
        <v>38.959901943617574</v>
      </c>
      <c r="BX76" s="568">
        <v>63.7</v>
      </c>
      <c r="BZ76" s="363">
        <v>71</v>
      </c>
      <c r="CA76" s="287" t="s">
        <v>50</v>
      </c>
      <c r="CB76" s="292">
        <v>13591.7</v>
      </c>
      <c r="CC76" s="564">
        <f t="shared" si="19"/>
        <v>41.09034512782064</v>
      </c>
      <c r="CD76" s="564">
        <v>61.1</v>
      </c>
    </row>
    <row r="77" spans="1:82" ht="15.75">
      <c r="A77" s="263">
        <v>71</v>
      </c>
      <c r="B77" s="268" t="s">
        <v>47</v>
      </c>
      <c r="C77" s="269">
        <v>7080.2</v>
      </c>
      <c r="D77" s="270">
        <v>33.408200821025808</v>
      </c>
      <c r="F77" s="388">
        <v>71</v>
      </c>
      <c r="G77" s="295" t="s">
        <v>47</v>
      </c>
      <c r="H77" s="389">
        <v>8355.1</v>
      </c>
      <c r="I77" s="376">
        <f t="shared" si="20"/>
        <v>35.264002025914834</v>
      </c>
      <c r="J77" s="385"/>
      <c r="K77" s="294">
        <v>71</v>
      </c>
      <c r="L77" s="295" t="s">
        <v>43</v>
      </c>
      <c r="M77" s="296">
        <v>9458</v>
      </c>
      <c r="N77" s="297">
        <f t="shared" si="21"/>
        <v>35.262098277533369</v>
      </c>
      <c r="O77" s="386"/>
      <c r="P77" s="286">
        <v>6</v>
      </c>
      <c r="Q77" s="286">
        <v>54</v>
      </c>
      <c r="R77" s="287" t="s">
        <v>59</v>
      </c>
      <c r="S77" s="288">
        <v>11529.3</v>
      </c>
      <c r="T77" s="289">
        <f t="shared" si="23"/>
        <v>42.984490343747666</v>
      </c>
      <c r="V77" s="90">
        <v>71</v>
      </c>
      <c r="W77" s="83" t="s">
        <v>243</v>
      </c>
      <c r="X77" s="90">
        <v>16641.400000000001</v>
      </c>
      <c r="AA77" s="90">
        <v>6</v>
      </c>
      <c r="AB77" s="90">
        <v>26</v>
      </c>
      <c r="AC77" s="83" t="s">
        <v>67</v>
      </c>
      <c r="AD77" s="90">
        <v>23528.5</v>
      </c>
      <c r="AF77" s="381">
        <v>71</v>
      </c>
      <c r="AG77" s="379" t="s">
        <v>60</v>
      </c>
      <c r="AH77" s="383">
        <v>10045.6</v>
      </c>
      <c r="AI77" s="297">
        <f t="shared" si="22"/>
        <v>33.529928137756556</v>
      </c>
      <c r="AK77" s="276">
        <v>6</v>
      </c>
      <c r="AL77" s="281">
        <v>49</v>
      </c>
      <c r="AM77" s="282">
        <v>42</v>
      </c>
      <c r="AN77" s="277" t="s">
        <v>66</v>
      </c>
      <c r="AO77" s="307">
        <v>14051.3</v>
      </c>
      <c r="AP77" s="279">
        <v>46.9</v>
      </c>
      <c r="AR77" s="375">
        <v>72</v>
      </c>
      <c r="AS77" s="295" t="s">
        <v>28</v>
      </c>
      <c r="AT77" s="300">
        <v>9481.5</v>
      </c>
      <c r="AU77" s="376">
        <f t="shared" si="14"/>
        <v>31.544959427223517</v>
      </c>
      <c r="AW77" s="378">
        <v>72</v>
      </c>
      <c r="AX77" s="379" t="s">
        <v>58</v>
      </c>
      <c r="AY77" s="380">
        <v>10147.700000000001</v>
      </c>
      <c r="AZ77" s="297">
        <v>32.206025637363652</v>
      </c>
      <c r="BB77" s="378">
        <v>72</v>
      </c>
      <c r="BC77" s="382" t="s">
        <v>58</v>
      </c>
      <c r="BD77" s="380">
        <v>10728.6</v>
      </c>
      <c r="BE77" s="297">
        <f t="shared" si="15"/>
        <v>33.971906981457089</v>
      </c>
      <c r="BH77" s="378">
        <v>72</v>
      </c>
      <c r="BI77" s="382" t="s">
        <v>58</v>
      </c>
      <c r="BJ77" s="380">
        <v>11000.8</v>
      </c>
      <c r="BK77" s="297">
        <f t="shared" si="16"/>
        <v>33.732989077439171</v>
      </c>
      <c r="BL77" s="297">
        <v>49.3</v>
      </c>
      <c r="BN77" s="375">
        <v>72</v>
      </c>
      <c r="BO77" s="387" t="s">
        <v>63</v>
      </c>
      <c r="BP77" s="300">
        <v>11293.6</v>
      </c>
      <c r="BQ77" s="376">
        <f t="shared" si="17"/>
        <v>35.778302260379213</v>
      </c>
      <c r="BR77" s="376">
        <v>39.799999999999997</v>
      </c>
      <c r="BT77" s="566">
        <v>72</v>
      </c>
      <c r="BU77" s="295" t="s">
        <v>60</v>
      </c>
      <c r="BV77" s="300">
        <v>12512.2</v>
      </c>
      <c r="BW77" s="567">
        <f t="shared" si="18"/>
        <v>37.774047663613473</v>
      </c>
      <c r="BX77" s="568">
        <v>43.7</v>
      </c>
      <c r="BZ77" s="566">
        <v>72</v>
      </c>
      <c r="CA77" s="295" t="s">
        <v>10</v>
      </c>
      <c r="CB77" s="300">
        <v>13033.8</v>
      </c>
      <c r="CC77" s="567">
        <f t="shared" si="19"/>
        <v>39.403705226497685</v>
      </c>
      <c r="CD77" s="567"/>
    </row>
    <row r="78" spans="1:82" ht="25.5">
      <c r="A78" s="263">
        <v>72</v>
      </c>
      <c r="B78" s="365" t="s">
        <v>28</v>
      </c>
      <c r="C78" s="269">
        <v>7078.8</v>
      </c>
      <c r="D78" s="270">
        <v>33.401594866229416</v>
      </c>
      <c r="F78" s="388">
        <v>72</v>
      </c>
      <c r="G78" s="295" t="s">
        <v>28</v>
      </c>
      <c r="H78" s="389">
        <v>7871.9</v>
      </c>
      <c r="I78" s="376">
        <f t="shared" si="20"/>
        <v>33.22458109990292</v>
      </c>
      <c r="J78" s="385"/>
      <c r="K78" s="294">
        <v>72</v>
      </c>
      <c r="L78" s="295" t="s">
        <v>243</v>
      </c>
      <c r="M78" s="296">
        <v>9354.2000000000007</v>
      </c>
      <c r="N78" s="297">
        <f t="shared" si="21"/>
        <v>34.875102527775709</v>
      </c>
      <c r="O78" s="386"/>
      <c r="P78" s="286">
        <v>7</v>
      </c>
      <c r="Q78" s="286">
        <v>57</v>
      </c>
      <c r="R78" s="287" t="s">
        <v>67</v>
      </c>
      <c r="S78" s="288">
        <v>11134.7</v>
      </c>
      <c r="T78" s="289">
        <f t="shared" si="23"/>
        <v>41.513309969428086</v>
      </c>
      <c r="V78" s="90">
        <v>72</v>
      </c>
      <c r="W78" s="147" t="s">
        <v>2</v>
      </c>
      <c r="X78" s="90">
        <v>16544.8</v>
      </c>
      <c r="AA78" s="90">
        <v>7</v>
      </c>
      <c r="AB78" s="90">
        <v>27</v>
      </c>
      <c r="AC78" s="83" t="s">
        <v>61</v>
      </c>
      <c r="AD78" s="90">
        <v>23334.2</v>
      </c>
      <c r="AF78" s="384">
        <v>72</v>
      </c>
      <c r="AG78" s="382" t="s">
        <v>10</v>
      </c>
      <c r="AH78" s="380">
        <v>9458.7000000000007</v>
      </c>
      <c r="AI78" s="297">
        <f t="shared" si="22"/>
        <v>31.570989415923183</v>
      </c>
      <c r="AK78" s="286">
        <v>7</v>
      </c>
      <c r="AL78" s="290">
        <v>59</v>
      </c>
      <c r="AM78" s="291">
        <v>62</v>
      </c>
      <c r="AN78" s="287" t="s">
        <v>62</v>
      </c>
      <c r="AO78" s="292">
        <v>12450.6</v>
      </c>
      <c r="AP78" s="289">
        <v>41.6</v>
      </c>
      <c r="AR78" s="375">
        <v>73</v>
      </c>
      <c r="AS78" s="295" t="s">
        <v>58</v>
      </c>
      <c r="AT78" s="300">
        <v>9035.5</v>
      </c>
      <c r="AU78" s="376">
        <f t="shared" si="14"/>
        <v>30.061117007296112</v>
      </c>
      <c r="AW78" s="378">
        <v>73</v>
      </c>
      <c r="AX78" s="382" t="s">
        <v>28</v>
      </c>
      <c r="AY78" s="380">
        <v>10047.5</v>
      </c>
      <c r="AZ78" s="297">
        <v>31.888018229885713</v>
      </c>
      <c r="BB78" s="378">
        <v>73</v>
      </c>
      <c r="BC78" s="382" t="s">
        <v>28</v>
      </c>
      <c r="BD78" s="380">
        <v>10387.1</v>
      </c>
      <c r="BE78" s="297">
        <f t="shared" si="15"/>
        <v>32.890553754179756</v>
      </c>
      <c r="BH78" s="378">
        <v>73</v>
      </c>
      <c r="BI78" s="382" t="s">
        <v>28</v>
      </c>
      <c r="BJ78" s="380">
        <v>10424.6</v>
      </c>
      <c r="BK78" s="297">
        <f t="shared" si="16"/>
        <v>31.966122276259224</v>
      </c>
      <c r="BL78" s="297">
        <v>52.8</v>
      </c>
      <c r="BN78" s="375">
        <v>73</v>
      </c>
      <c r="BO78" s="295" t="s">
        <v>47</v>
      </c>
      <c r="BP78" s="300">
        <v>10964.1</v>
      </c>
      <c r="BQ78" s="376">
        <f t="shared" si="17"/>
        <v>34.734441082827772</v>
      </c>
      <c r="BR78" s="376">
        <v>48.1</v>
      </c>
      <c r="BT78" s="566">
        <v>73</v>
      </c>
      <c r="BU78" s="295" t="s">
        <v>10</v>
      </c>
      <c r="BV78" s="300">
        <v>12326.3</v>
      </c>
      <c r="BW78" s="567">
        <f t="shared" si="18"/>
        <v>37.212819785169572</v>
      </c>
      <c r="BX78" s="568">
        <v>54.8</v>
      </c>
      <c r="BZ78" s="375">
        <v>73</v>
      </c>
      <c r="CA78" s="295" t="s">
        <v>60</v>
      </c>
      <c r="CB78" s="300">
        <v>12724.7</v>
      </c>
      <c r="CC78" s="567">
        <f t="shared" si="19"/>
        <v>38.469235978426489</v>
      </c>
      <c r="CD78" s="567">
        <v>46.4</v>
      </c>
    </row>
    <row r="79" spans="1:82" ht="15.75">
      <c r="A79" s="263">
        <v>73</v>
      </c>
      <c r="B79" s="268" t="s">
        <v>29</v>
      </c>
      <c r="C79" s="269">
        <v>6850.8</v>
      </c>
      <c r="D79" s="270">
        <v>32.325767942245079</v>
      </c>
      <c r="F79" s="388">
        <v>73</v>
      </c>
      <c r="G79" s="295" t="s">
        <v>58</v>
      </c>
      <c r="H79" s="389">
        <v>7785.5</v>
      </c>
      <c r="I79" s="376">
        <f t="shared" si="20"/>
        <v>32.859916431013382</v>
      </c>
      <c r="J79" s="385"/>
      <c r="K79" s="294">
        <v>73</v>
      </c>
      <c r="L79" s="295" t="s">
        <v>28</v>
      </c>
      <c r="M79" s="296">
        <v>9034.5</v>
      </c>
      <c r="N79" s="297">
        <f t="shared" si="21"/>
        <v>33.683170531653126</v>
      </c>
      <c r="O79" s="386"/>
      <c r="P79" s="286">
        <v>8</v>
      </c>
      <c r="Q79" s="286">
        <v>62</v>
      </c>
      <c r="R79" s="287" t="s">
        <v>62</v>
      </c>
      <c r="S79" s="288">
        <v>10946.5</v>
      </c>
      <c r="T79" s="289">
        <f t="shared" si="23"/>
        <v>40.811647155320259</v>
      </c>
      <c r="V79" s="90">
        <v>73</v>
      </c>
      <c r="W79" s="83" t="s">
        <v>25</v>
      </c>
      <c r="X79" s="90">
        <v>16526.900000000001</v>
      </c>
      <c r="AA79" s="90">
        <v>8</v>
      </c>
      <c r="AB79" s="90">
        <v>29</v>
      </c>
      <c r="AC79" s="83" t="s">
        <v>59</v>
      </c>
      <c r="AD79" s="90">
        <v>22900</v>
      </c>
      <c r="AF79" s="381">
        <v>73</v>
      </c>
      <c r="AG79" s="382" t="s">
        <v>58</v>
      </c>
      <c r="AH79" s="380">
        <v>9447.2999999999993</v>
      </c>
      <c r="AI79" s="297">
        <f t="shared" si="22"/>
        <v>31.532938808615459</v>
      </c>
      <c r="AK79" s="294">
        <v>8</v>
      </c>
      <c r="AL79" s="298">
        <v>65</v>
      </c>
      <c r="AM79" s="299">
        <v>65</v>
      </c>
      <c r="AN79" s="295" t="s">
        <v>61</v>
      </c>
      <c r="AO79" s="300">
        <v>11693.2</v>
      </c>
      <c r="AP79" s="297">
        <v>39</v>
      </c>
      <c r="AR79" s="393">
        <v>74</v>
      </c>
      <c r="AS79" s="347" t="s">
        <v>10</v>
      </c>
      <c r="AT79" s="348">
        <v>8335.2999999999993</v>
      </c>
      <c r="AU79" s="394">
        <f t="shared" si="14"/>
        <v>27.731550948028914</v>
      </c>
      <c r="AW79" s="395">
        <v>74</v>
      </c>
      <c r="AX79" s="396" t="s">
        <v>31</v>
      </c>
      <c r="AY79" s="397">
        <v>9247.2000000000007</v>
      </c>
      <c r="AZ79" s="349">
        <v>29.348084814670234</v>
      </c>
      <c r="BB79" s="378">
        <v>74</v>
      </c>
      <c r="BC79" s="382" t="s">
        <v>10</v>
      </c>
      <c r="BD79" s="380">
        <v>9496.1</v>
      </c>
      <c r="BE79" s="297">
        <f t="shared" si="15"/>
        <v>30.069219272469351</v>
      </c>
      <c r="BH79" s="395">
        <v>74</v>
      </c>
      <c r="BI79" s="398" t="s">
        <v>10</v>
      </c>
      <c r="BJ79" s="397">
        <v>9739.2999999999993</v>
      </c>
      <c r="BK79" s="349">
        <f t="shared" si="16"/>
        <v>29.864709886726725</v>
      </c>
      <c r="BL79" s="349">
        <v>44.3</v>
      </c>
      <c r="BN79" s="375">
        <v>74</v>
      </c>
      <c r="BO79" s="387" t="s">
        <v>60</v>
      </c>
      <c r="BP79" s="300">
        <v>10819.3</v>
      </c>
      <c r="BQ79" s="376">
        <f t="shared" si="17"/>
        <v>34.27571240753354</v>
      </c>
      <c r="BR79" s="376">
        <v>41.1</v>
      </c>
      <c r="BT79" s="566">
        <v>74</v>
      </c>
      <c r="BU79" s="295" t="s">
        <v>63</v>
      </c>
      <c r="BV79" s="300">
        <v>12217.5</v>
      </c>
      <c r="BW79" s="567">
        <f t="shared" si="18"/>
        <v>36.884355055881265</v>
      </c>
      <c r="BX79" s="568">
        <v>40.200000000000003</v>
      </c>
      <c r="BZ79" s="566">
        <v>74</v>
      </c>
      <c r="CA79" s="295" t="s">
        <v>63</v>
      </c>
      <c r="CB79" s="300">
        <v>12719.4</v>
      </c>
      <c r="CC79" s="567">
        <f t="shared" si="19"/>
        <v>38.453213050523615</v>
      </c>
      <c r="CD79" s="567">
        <v>42.3</v>
      </c>
    </row>
    <row r="80" spans="1:82" ht="15.75">
      <c r="A80" s="263">
        <v>74</v>
      </c>
      <c r="B80" s="268" t="s">
        <v>58</v>
      </c>
      <c r="C80" s="269">
        <v>6732.8</v>
      </c>
      <c r="D80" s="270">
        <v>31.768980323691785</v>
      </c>
      <c r="F80" s="388">
        <v>74</v>
      </c>
      <c r="G80" s="295" t="s">
        <v>29</v>
      </c>
      <c r="H80" s="389">
        <v>7597.4</v>
      </c>
      <c r="I80" s="376">
        <f t="shared" si="20"/>
        <v>32.066011058118434</v>
      </c>
      <c r="J80" s="385"/>
      <c r="K80" s="294">
        <v>74</v>
      </c>
      <c r="L80" s="295" t="s">
        <v>58</v>
      </c>
      <c r="M80" s="296">
        <v>9025.6</v>
      </c>
      <c r="N80" s="297">
        <f t="shared" si="21"/>
        <v>33.649988815151744</v>
      </c>
      <c r="O80" s="386"/>
      <c r="P80" s="294">
        <v>9</v>
      </c>
      <c r="Q80" s="294">
        <v>65</v>
      </c>
      <c r="R80" s="295" t="s">
        <v>61</v>
      </c>
      <c r="S80" s="296">
        <v>10169.6</v>
      </c>
      <c r="T80" s="297">
        <f t="shared" si="23"/>
        <v>37.915144284542542</v>
      </c>
      <c r="V80" s="90">
        <v>74</v>
      </c>
      <c r="W80" s="147" t="s">
        <v>28</v>
      </c>
      <c r="X80" s="90">
        <v>16423.2</v>
      </c>
      <c r="AA80" s="90">
        <v>9</v>
      </c>
      <c r="AB80" s="90">
        <v>31</v>
      </c>
      <c r="AC80" s="83" t="s">
        <v>60</v>
      </c>
      <c r="AD80" s="90">
        <v>22570.799999999999</v>
      </c>
      <c r="AF80" s="399">
        <v>74</v>
      </c>
      <c r="AG80" s="396" t="s">
        <v>29</v>
      </c>
      <c r="AH80" s="400">
        <v>8370.6</v>
      </c>
      <c r="AI80" s="349">
        <f t="shared" si="22"/>
        <v>27.939159081578502</v>
      </c>
      <c r="AK80" s="294">
        <v>9</v>
      </c>
      <c r="AL80" s="298">
        <v>66</v>
      </c>
      <c r="AM80" s="299">
        <v>57</v>
      </c>
      <c r="AN80" s="295" t="s">
        <v>67</v>
      </c>
      <c r="AO80" s="300">
        <v>11444.1</v>
      </c>
      <c r="AP80" s="297">
        <v>38.200000000000003</v>
      </c>
      <c r="AR80" s="393">
        <v>75</v>
      </c>
      <c r="AS80" s="347" t="s">
        <v>27</v>
      </c>
      <c r="AT80" s="348">
        <v>8033.3</v>
      </c>
      <c r="AU80" s="394">
        <f t="shared" si="14"/>
        <v>26.726796663683455</v>
      </c>
      <c r="AW80" s="395">
        <v>75</v>
      </c>
      <c r="AX80" s="396" t="s">
        <v>10</v>
      </c>
      <c r="AY80" s="397">
        <v>9024.9</v>
      </c>
      <c r="AZ80" s="349">
        <v>28.642565386702717</v>
      </c>
      <c r="BB80" s="395">
        <v>75</v>
      </c>
      <c r="BC80" s="398" t="s">
        <v>29</v>
      </c>
      <c r="BD80" s="397">
        <v>8921.4</v>
      </c>
      <c r="BE80" s="349">
        <f t="shared" si="15"/>
        <v>28.249442699361637</v>
      </c>
      <c r="BH80" s="395">
        <v>75</v>
      </c>
      <c r="BI80" s="398" t="s">
        <v>29</v>
      </c>
      <c r="BJ80" s="397">
        <v>9247.5</v>
      </c>
      <c r="BK80" s="349">
        <f t="shared" si="16"/>
        <v>28.35664828863526</v>
      </c>
      <c r="BL80" s="349">
        <v>47.7</v>
      </c>
      <c r="BN80" s="375">
        <v>75</v>
      </c>
      <c r="BO80" s="387" t="s">
        <v>58</v>
      </c>
      <c r="BP80" s="300">
        <v>10625.5</v>
      </c>
      <c r="BQ80" s="376">
        <f t="shared" si="17"/>
        <v>33.661750962284778</v>
      </c>
      <c r="BR80" s="376">
        <v>49.5</v>
      </c>
      <c r="BT80" s="566">
        <v>75</v>
      </c>
      <c r="BU80" s="295" t="s">
        <v>47</v>
      </c>
      <c r="BV80" s="300">
        <v>11687.1</v>
      </c>
      <c r="BW80" s="567">
        <f t="shared" si="18"/>
        <v>35.283089500600774</v>
      </c>
      <c r="BX80" s="568">
        <v>48.9</v>
      </c>
      <c r="BZ80" s="375">
        <v>75</v>
      </c>
      <c r="CA80" s="295" t="s">
        <v>47</v>
      </c>
      <c r="CB80" s="300">
        <v>12392.1</v>
      </c>
      <c r="CC80" s="567">
        <f t="shared" si="19"/>
        <v>37.463721672672747</v>
      </c>
      <c r="CD80" s="567">
        <v>51.7</v>
      </c>
    </row>
    <row r="81" spans="1:82" ht="15.75">
      <c r="A81" s="263">
        <v>75</v>
      </c>
      <c r="B81" s="268" t="s">
        <v>31</v>
      </c>
      <c r="C81" s="269">
        <v>6191.8</v>
      </c>
      <c r="D81" s="270">
        <v>29.216250648799129</v>
      </c>
      <c r="F81" s="401">
        <v>75</v>
      </c>
      <c r="G81" s="347" t="s">
        <v>27</v>
      </c>
      <c r="H81" s="402">
        <v>7000.6</v>
      </c>
      <c r="I81" s="394">
        <f t="shared" si="20"/>
        <v>29.547123623011018</v>
      </c>
      <c r="J81" s="385"/>
      <c r="K81" s="294">
        <v>75</v>
      </c>
      <c r="L81" s="295" t="s">
        <v>60</v>
      </c>
      <c r="M81" s="296">
        <v>8760</v>
      </c>
      <c r="N81" s="297">
        <f t="shared" si="21"/>
        <v>32.659756915964508</v>
      </c>
      <c r="O81" s="386"/>
      <c r="P81" s="294">
        <v>10</v>
      </c>
      <c r="Q81" s="294">
        <v>74</v>
      </c>
      <c r="R81" s="295" t="s">
        <v>58</v>
      </c>
      <c r="S81" s="296">
        <v>9025.6</v>
      </c>
      <c r="T81" s="297">
        <f t="shared" si="23"/>
        <v>33.649988815151744</v>
      </c>
      <c r="V81" s="90">
        <v>75</v>
      </c>
      <c r="W81" s="83" t="s">
        <v>39</v>
      </c>
      <c r="X81" s="90">
        <v>16075.4</v>
      </c>
      <c r="AA81" s="90">
        <v>10</v>
      </c>
      <c r="AB81" s="90">
        <v>34</v>
      </c>
      <c r="AC81" s="83" t="s">
        <v>68</v>
      </c>
      <c r="AD81" s="90">
        <v>22003.8</v>
      </c>
      <c r="AF81" s="403">
        <v>75</v>
      </c>
      <c r="AG81" s="398" t="s">
        <v>27</v>
      </c>
      <c r="AH81" s="397">
        <v>8347.7999999999993</v>
      </c>
      <c r="AI81" s="349">
        <f t="shared" si="22"/>
        <v>27.863057866963061</v>
      </c>
      <c r="AK81" s="294">
        <v>10</v>
      </c>
      <c r="AL81" s="298">
        <v>71</v>
      </c>
      <c r="AM81" s="299">
        <v>75</v>
      </c>
      <c r="AN81" s="295" t="s">
        <v>60</v>
      </c>
      <c r="AO81" s="300">
        <v>10045.6</v>
      </c>
      <c r="AP81" s="297">
        <v>33.5</v>
      </c>
      <c r="AR81" s="393">
        <v>76</v>
      </c>
      <c r="AS81" s="347" t="s">
        <v>29</v>
      </c>
      <c r="AT81" s="348">
        <v>7906.7</v>
      </c>
      <c r="AU81" s="394">
        <f t="shared" si="14"/>
        <v>26.305598344484331</v>
      </c>
      <c r="AW81" s="395">
        <v>76</v>
      </c>
      <c r="AX81" s="396" t="s">
        <v>27</v>
      </c>
      <c r="AY81" s="397">
        <v>8517.6</v>
      </c>
      <c r="AZ81" s="349">
        <v>27.032533871597369</v>
      </c>
      <c r="BB81" s="395">
        <v>76</v>
      </c>
      <c r="BC81" s="398" t="s">
        <v>31</v>
      </c>
      <c r="BD81" s="397">
        <v>8875.2000000000007</v>
      </c>
      <c r="BE81" s="349">
        <f t="shared" si="15"/>
        <v>28.103151281791472</v>
      </c>
      <c r="BH81" s="395">
        <v>76</v>
      </c>
      <c r="BI81" s="398" t="s">
        <v>63</v>
      </c>
      <c r="BJ81" s="397">
        <v>8936.9</v>
      </c>
      <c r="BK81" s="349">
        <f t="shared" si="16"/>
        <v>27.404220609970743</v>
      </c>
      <c r="BL81" s="349">
        <v>30.7</v>
      </c>
      <c r="BN81" s="375">
        <v>76</v>
      </c>
      <c r="BO81" s="295" t="s">
        <v>28</v>
      </c>
      <c r="BP81" s="300">
        <v>10137.4</v>
      </c>
      <c r="BQ81" s="376">
        <f t="shared" si="17"/>
        <v>32.115442492594767</v>
      </c>
      <c r="BR81" s="376">
        <v>51.8</v>
      </c>
      <c r="BT81" s="566">
        <v>76</v>
      </c>
      <c r="BU81" s="295" t="s">
        <v>28</v>
      </c>
      <c r="BV81" s="300">
        <v>11294.8</v>
      </c>
      <c r="BW81" s="567">
        <f t="shared" si="18"/>
        <v>34.09874470924229</v>
      </c>
      <c r="BX81" s="568">
        <v>55.7</v>
      </c>
      <c r="BZ81" s="566">
        <v>76</v>
      </c>
      <c r="CA81" s="295" t="s">
        <v>28</v>
      </c>
      <c r="CB81" s="300">
        <v>11848.1</v>
      </c>
      <c r="CC81" s="567">
        <f t="shared" si="19"/>
        <v>35.819104167170536</v>
      </c>
      <c r="CD81" s="567">
        <v>58.4</v>
      </c>
    </row>
    <row r="82" spans="1:82" s="86" customFormat="1" ht="31.5">
      <c r="A82" s="404">
        <v>76</v>
      </c>
      <c r="B82" s="268" t="s">
        <v>243</v>
      </c>
      <c r="C82" s="269">
        <v>5416.6</v>
      </c>
      <c r="D82" s="270">
        <v>25.558439107252397</v>
      </c>
      <c r="F82" s="401">
        <v>76</v>
      </c>
      <c r="G82" s="347" t="s">
        <v>31</v>
      </c>
      <c r="H82" s="402">
        <v>6744.7</v>
      </c>
      <c r="I82" s="394">
        <f t="shared" si="20"/>
        <v>28.467057780779133</v>
      </c>
      <c r="J82" s="405"/>
      <c r="K82" s="294">
        <v>76</v>
      </c>
      <c r="L82" s="295" t="s">
        <v>29</v>
      </c>
      <c r="M82" s="296">
        <v>8206.9</v>
      </c>
      <c r="N82" s="297">
        <f t="shared" si="21"/>
        <v>30.597643725300127</v>
      </c>
      <c r="O82" s="386"/>
      <c r="P82" s="294">
        <v>11</v>
      </c>
      <c r="Q82" s="294">
        <v>75</v>
      </c>
      <c r="R82" s="295" t="s">
        <v>60</v>
      </c>
      <c r="S82" s="296">
        <v>8760</v>
      </c>
      <c r="T82" s="297">
        <f t="shared" si="23"/>
        <v>32.659756915964508</v>
      </c>
      <c r="V82" s="90">
        <v>76</v>
      </c>
      <c r="W82" s="83" t="s">
        <v>62</v>
      </c>
      <c r="X82" s="90">
        <v>16007.8</v>
      </c>
      <c r="AA82" s="90">
        <v>11</v>
      </c>
      <c r="AB82" s="90">
        <v>61</v>
      </c>
      <c r="AC82" s="83" t="s">
        <v>58</v>
      </c>
      <c r="AD82" s="90">
        <v>17970.2</v>
      </c>
      <c r="AF82" s="399">
        <v>76</v>
      </c>
      <c r="AG82" s="398" t="s">
        <v>28</v>
      </c>
      <c r="AH82" s="400">
        <v>8055.7</v>
      </c>
      <c r="AI82" s="349">
        <f t="shared" si="22"/>
        <v>26.888094499017029</v>
      </c>
      <c r="AK82" s="294">
        <v>11</v>
      </c>
      <c r="AL82" s="298">
        <v>73</v>
      </c>
      <c r="AM82" s="299">
        <v>74</v>
      </c>
      <c r="AN82" s="295" t="s">
        <v>58</v>
      </c>
      <c r="AO82" s="300">
        <v>9447.2999999999993</v>
      </c>
      <c r="AP82" s="297">
        <v>31.5</v>
      </c>
      <c r="AR82" s="393">
        <v>77</v>
      </c>
      <c r="AS82" s="347" t="s">
        <v>31</v>
      </c>
      <c r="AT82" s="348">
        <v>7855.8</v>
      </c>
      <c r="AU82" s="394">
        <f t="shared" si="14"/>
        <v>26.136253996559883</v>
      </c>
      <c r="AW82" s="395">
        <v>77</v>
      </c>
      <c r="AX82" s="396" t="s">
        <v>63</v>
      </c>
      <c r="AY82" s="397">
        <v>8346.1</v>
      </c>
      <c r="AZ82" s="349">
        <v>26.488239756003896</v>
      </c>
      <c r="BB82" s="395">
        <v>77</v>
      </c>
      <c r="BC82" s="398" t="s">
        <v>27</v>
      </c>
      <c r="BD82" s="397">
        <v>8628</v>
      </c>
      <c r="BE82" s="349">
        <f t="shared" si="15"/>
        <v>27.32039720336407</v>
      </c>
      <c r="BH82" s="395">
        <v>77</v>
      </c>
      <c r="BI82" s="398" t="s">
        <v>27</v>
      </c>
      <c r="BJ82" s="397">
        <v>8703.2000000000007</v>
      </c>
      <c r="BK82" s="349">
        <f t="shared" si="16"/>
        <v>26.687600041703206</v>
      </c>
      <c r="BL82" s="349">
        <v>39.700000000000003</v>
      </c>
      <c r="BN82" s="375">
        <v>77</v>
      </c>
      <c r="BO82" s="295" t="s">
        <v>31</v>
      </c>
      <c r="BP82" s="300">
        <v>9737.2000000000007</v>
      </c>
      <c r="BQ82" s="376">
        <f t="shared" si="17"/>
        <v>30.847602604108921</v>
      </c>
      <c r="BR82" s="376">
        <v>44.2</v>
      </c>
      <c r="BT82" s="566">
        <v>77</v>
      </c>
      <c r="BU82" s="295" t="s">
        <v>58</v>
      </c>
      <c r="BV82" s="300">
        <v>11106.7</v>
      </c>
      <c r="BW82" s="567">
        <f t="shared" si="18"/>
        <v>33.530875080757646</v>
      </c>
      <c r="BX82" s="568">
        <v>48.7</v>
      </c>
      <c r="BZ82" s="375">
        <v>77</v>
      </c>
      <c r="CA82" s="295" t="s">
        <v>58</v>
      </c>
      <c r="CB82" s="300">
        <v>11700.9</v>
      </c>
      <c r="CC82" s="567">
        <f t="shared" si="19"/>
        <v>35.374090018622873</v>
      </c>
      <c r="CD82" s="567">
        <v>52.6</v>
      </c>
    </row>
    <row r="83" spans="1:82" ht="15.75">
      <c r="A83" s="263">
        <v>77</v>
      </c>
      <c r="B83" s="268" t="s">
        <v>63</v>
      </c>
      <c r="C83" s="269">
        <v>5170.2</v>
      </c>
      <c r="D83" s="270">
        <v>24.395791063086865</v>
      </c>
      <c r="F83" s="401">
        <v>77</v>
      </c>
      <c r="G83" s="347" t="s">
        <v>63</v>
      </c>
      <c r="H83" s="402">
        <v>6004.7</v>
      </c>
      <c r="I83" s="394">
        <f t="shared" si="20"/>
        <v>25.343772422234412</v>
      </c>
      <c r="J83" s="405"/>
      <c r="K83" s="344">
        <v>77</v>
      </c>
      <c r="L83" s="347" t="s">
        <v>63</v>
      </c>
      <c r="M83" s="355">
        <v>7921.5</v>
      </c>
      <c r="N83" s="349">
        <f t="shared" si="21"/>
        <v>29.533591827604205</v>
      </c>
      <c r="O83" s="406"/>
      <c r="P83" s="344">
        <v>12</v>
      </c>
      <c r="Q83" s="344">
        <v>77</v>
      </c>
      <c r="R83" s="347" t="s">
        <v>63</v>
      </c>
      <c r="S83" s="355">
        <v>7921.5</v>
      </c>
      <c r="T83" s="349">
        <f t="shared" si="23"/>
        <v>29.533591827604205</v>
      </c>
      <c r="V83" s="90">
        <v>77</v>
      </c>
      <c r="W83" s="147" t="s">
        <v>30</v>
      </c>
      <c r="X83" s="90">
        <v>15438.6</v>
      </c>
      <c r="AA83" s="90">
        <v>12</v>
      </c>
      <c r="AB83" s="90">
        <v>76</v>
      </c>
      <c r="AC83" s="83" t="s">
        <v>62</v>
      </c>
      <c r="AD83" s="90">
        <v>16007.8</v>
      </c>
      <c r="AF83" s="403">
        <v>77</v>
      </c>
      <c r="AG83" s="396" t="s">
        <v>63</v>
      </c>
      <c r="AH83" s="400">
        <v>7666.1</v>
      </c>
      <c r="AI83" s="349">
        <f t="shared" si="22"/>
        <v>25.587698305412871</v>
      </c>
      <c r="AK83" s="344">
        <v>12</v>
      </c>
      <c r="AL83" s="345">
        <v>77</v>
      </c>
      <c r="AM83" s="346">
        <v>77</v>
      </c>
      <c r="AN83" s="347" t="s">
        <v>63</v>
      </c>
      <c r="AO83" s="348">
        <v>7666.1</v>
      </c>
      <c r="AP83" s="349">
        <v>25.6</v>
      </c>
      <c r="AR83" s="393">
        <v>78</v>
      </c>
      <c r="AS83" s="347" t="s">
        <v>63</v>
      </c>
      <c r="AT83" s="348">
        <v>7787.3</v>
      </c>
      <c r="AU83" s="394">
        <f t="shared" si="14"/>
        <v>25.908354432064307</v>
      </c>
      <c r="AW83" s="395">
        <v>78</v>
      </c>
      <c r="AX83" s="396" t="s">
        <v>29</v>
      </c>
      <c r="AY83" s="397">
        <v>8261.2000000000007</v>
      </c>
      <c r="AZ83" s="349">
        <v>26.218790365835471</v>
      </c>
      <c r="BB83" s="395">
        <v>78</v>
      </c>
      <c r="BC83" s="398" t="s">
        <v>63</v>
      </c>
      <c r="BD83" s="397">
        <v>8530.7999999999993</v>
      </c>
      <c r="BE83" s="349">
        <f t="shared" si="15"/>
        <v>27.012615259904749</v>
      </c>
      <c r="BH83" s="395">
        <v>78</v>
      </c>
      <c r="BI83" s="398" t="s">
        <v>26</v>
      </c>
      <c r="BJ83" s="397">
        <v>7899</v>
      </c>
      <c r="BK83" s="349">
        <f t="shared" si="16"/>
        <v>24.221591222701264</v>
      </c>
      <c r="BL83" s="349">
        <v>40.799999999999997</v>
      </c>
      <c r="BN83" s="393">
        <v>78</v>
      </c>
      <c r="BO83" s="347" t="s">
        <v>27</v>
      </c>
      <c r="BP83" s="348">
        <v>8310.7999999999993</v>
      </c>
      <c r="BQ83" s="394">
        <f t="shared" si="17"/>
        <v>26.328744990575153</v>
      </c>
      <c r="BR83" s="394">
        <v>38.299999999999997</v>
      </c>
      <c r="BT83" s="570">
        <v>78</v>
      </c>
      <c r="BU83" s="347" t="s">
        <v>31</v>
      </c>
      <c r="BV83" s="348">
        <v>9645.1</v>
      </c>
      <c r="BW83" s="571">
        <f t="shared" si="18"/>
        <v>29.118337871862526</v>
      </c>
      <c r="BX83" s="125">
        <v>43.2</v>
      </c>
      <c r="BZ83" s="850">
        <v>78</v>
      </c>
      <c r="CA83" s="357" t="s">
        <v>29</v>
      </c>
      <c r="CB83" s="412">
        <v>9753.2999999999993</v>
      </c>
      <c r="CC83" s="851">
        <f t="shared" si="19"/>
        <v>29.486117493409438</v>
      </c>
      <c r="CD83" s="851">
        <v>49.7</v>
      </c>
    </row>
    <row r="84" spans="1:82" ht="25.5">
      <c r="A84" s="263">
        <v>78</v>
      </c>
      <c r="B84" s="268" t="s">
        <v>27</v>
      </c>
      <c r="C84" s="269">
        <v>4945.5</v>
      </c>
      <c r="D84" s="270">
        <v>23.335535318265464</v>
      </c>
      <c r="F84" s="401">
        <v>78</v>
      </c>
      <c r="G84" s="347" t="s">
        <v>243</v>
      </c>
      <c r="H84" s="402">
        <v>5996.3</v>
      </c>
      <c r="I84" s="394">
        <f t="shared" si="20"/>
        <v>25.308318912759042</v>
      </c>
      <c r="J84" s="405"/>
      <c r="K84" s="344">
        <v>78</v>
      </c>
      <c r="L84" s="347" t="s">
        <v>27</v>
      </c>
      <c r="M84" s="355">
        <v>7211.5</v>
      </c>
      <c r="N84" s="349">
        <f t="shared" si="21"/>
        <v>26.886511072999774</v>
      </c>
      <c r="O84" s="406"/>
      <c r="P84" s="999" t="s">
        <v>321</v>
      </c>
      <c r="Q84" s="1000"/>
      <c r="R84" s="1000"/>
      <c r="S84" s="1000"/>
      <c r="T84" s="1001"/>
      <c r="V84" s="90">
        <v>78</v>
      </c>
      <c r="W84" s="147" t="s">
        <v>29</v>
      </c>
      <c r="X84" s="90">
        <v>15156.6</v>
      </c>
      <c r="AA84" s="1002" t="s">
        <v>321</v>
      </c>
      <c r="AB84" s="1002"/>
      <c r="AC84" s="1002"/>
      <c r="AD84" s="1002"/>
      <c r="AF84" s="399">
        <v>78</v>
      </c>
      <c r="AG84" s="398" t="s">
        <v>243</v>
      </c>
      <c r="AH84" s="397">
        <v>7580.5</v>
      </c>
      <c r="AI84" s="349">
        <f t="shared" si="22"/>
        <v>25.301984973347885</v>
      </c>
      <c r="AK84" s="999" t="s">
        <v>321</v>
      </c>
      <c r="AL84" s="1000"/>
      <c r="AM84" s="1000"/>
      <c r="AN84" s="1000"/>
      <c r="AO84" s="1000"/>
      <c r="AP84" s="1001"/>
      <c r="AR84" s="393">
        <v>79</v>
      </c>
      <c r="AS84" s="347" t="s">
        <v>243</v>
      </c>
      <c r="AT84" s="348">
        <v>6782.2</v>
      </c>
      <c r="AU84" s="394">
        <f t="shared" si="14"/>
        <v>22.564385785721178</v>
      </c>
      <c r="AW84" s="395">
        <v>79</v>
      </c>
      <c r="AX84" s="396" t="s">
        <v>26</v>
      </c>
      <c r="AY84" s="397">
        <v>8128.1</v>
      </c>
      <c r="AZ84" s="349">
        <v>25.796367352508991</v>
      </c>
      <c r="BB84" s="395">
        <v>79</v>
      </c>
      <c r="BC84" s="398" t="s">
        <v>26</v>
      </c>
      <c r="BD84" s="397">
        <v>8354</v>
      </c>
      <c r="BE84" s="349">
        <f t="shared" si="15"/>
        <v>26.452781436822377</v>
      </c>
      <c r="BH84" s="395">
        <v>79</v>
      </c>
      <c r="BI84" s="398" t="s">
        <v>243</v>
      </c>
      <c r="BJ84" s="397">
        <v>7621.2</v>
      </c>
      <c r="BK84" s="349">
        <f t="shared" si="16"/>
        <v>23.36974186940763</v>
      </c>
      <c r="BL84" s="349">
        <v>37.6</v>
      </c>
      <c r="BN84" s="393">
        <v>79</v>
      </c>
      <c r="BO84" s="347" t="s">
        <v>29</v>
      </c>
      <c r="BP84" s="348">
        <v>7990.4</v>
      </c>
      <c r="BQ84" s="394">
        <f t="shared" si="17"/>
        <v>25.313712756015267</v>
      </c>
      <c r="BR84" s="394">
        <v>42.8</v>
      </c>
      <c r="BT84" s="570">
        <v>79</v>
      </c>
      <c r="BU84" s="347" t="s">
        <v>29</v>
      </c>
      <c r="BV84" s="348">
        <v>8832.1</v>
      </c>
      <c r="BW84" s="571">
        <f t="shared" si="18"/>
        <v>26.663909334073988</v>
      </c>
      <c r="BX84" s="125">
        <v>44.4</v>
      </c>
      <c r="BZ84" s="411">
        <v>79</v>
      </c>
      <c r="CA84" s="357" t="s">
        <v>31</v>
      </c>
      <c r="CB84" s="412">
        <v>8800.7999999999993</v>
      </c>
      <c r="CC84" s="851">
        <f t="shared" si="19"/>
        <v>26.606525261808596</v>
      </c>
      <c r="CD84" s="851">
        <v>40</v>
      </c>
    </row>
    <row r="85" spans="1:82" ht="25.5">
      <c r="A85" s="263">
        <v>79</v>
      </c>
      <c r="B85" s="268" t="s">
        <v>60</v>
      </c>
      <c r="C85" s="269">
        <v>4474.8999999999996</v>
      </c>
      <c r="D85" s="270">
        <v>21.114990798848673</v>
      </c>
      <c r="F85" s="401">
        <v>79</v>
      </c>
      <c r="G85" s="347" t="s">
        <v>60</v>
      </c>
      <c r="H85" s="402">
        <v>5074.3</v>
      </c>
      <c r="I85" s="394">
        <f t="shared" si="20"/>
        <v>21.416874182247923</v>
      </c>
      <c r="J85" s="405"/>
      <c r="K85" s="344">
        <v>79</v>
      </c>
      <c r="L85" s="347" t="s">
        <v>31</v>
      </c>
      <c r="M85" s="355">
        <v>7152</v>
      </c>
      <c r="N85" s="349">
        <f t="shared" si="21"/>
        <v>26.66467824919842</v>
      </c>
      <c r="O85" s="406"/>
      <c r="P85" s="243">
        <v>1</v>
      </c>
      <c r="Q85" s="243">
        <v>2</v>
      </c>
      <c r="R85" s="240" t="s">
        <v>77</v>
      </c>
      <c r="S85" s="244">
        <v>28606.799999999999</v>
      </c>
      <c r="T85" s="232">
        <f t="shared" ref="T85:T93" si="24">S85/26822*100</f>
        <v>106.65423905749012</v>
      </c>
      <c r="V85" s="90">
        <v>79</v>
      </c>
      <c r="W85" s="83" t="s">
        <v>40</v>
      </c>
      <c r="X85" s="90">
        <v>14626.3</v>
      </c>
      <c r="AA85" s="89">
        <v>1</v>
      </c>
      <c r="AB85" s="89">
        <v>1</v>
      </c>
      <c r="AC85" s="146" t="s">
        <v>79</v>
      </c>
      <c r="AD85" s="89">
        <v>62855.6</v>
      </c>
      <c r="AF85" s="403">
        <v>79</v>
      </c>
      <c r="AG85" s="396" t="s">
        <v>26</v>
      </c>
      <c r="AH85" s="400">
        <v>7097.2</v>
      </c>
      <c r="AI85" s="349">
        <f t="shared" si="22"/>
        <v>23.688839489854839</v>
      </c>
      <c r="AK85" s="243">
        <v>1</v>
      </c>
      <c r="AL85" s="260">
        <v>2</v>
      </c>
      <c r="AM85" s="261">
        <v>5</v>
      </c>
      <c r="AN85" s="240" t="s">
        <v>76</v>
      </c>
      <c r="AO85" s="262">
        <v>32181.599999999999</v>
      </c>
      <c r="AP85" s="232">
        <v>107.4</v>
      </c>
      <c r="AR85" s="393">
        <v>80</v>
      </c>
      <c r="AS85" s="347" t="s">
        <v>26</v>
      </c>
      <c r="AT85" s="348">
        <v>6716.8</v>
      </c>
      <c r="AU85" s="394">
        <f t="shared" si="14"/>
        <v>22.346799924144381</v>
      </c>
      <c r="AW85" s="395">
        <v>80</v>
      </c>
      <c r="AX85" s="396" t="s">
        <v>243</v>
      </c>
      <c r="AY85" s="397">
        <v>7059.3</v>
      </c>
      <c r="AZ85" s="349">
        <v>22.404288339411018</v>
      </c>
      <c r="BB85" s="395">
        <v>80</v>
      </c>
      <c r="BC85" s="398" t="s">
        <v>243</v>
      </c>
      <c r="BD85" s="397">
        <v>7472.5</v>
      </c>
      <c r="BE85" s="349">
        <f t="shared" si="15"/>
        <v>23.661528523659946</v>
      </c>
      <c r="BH85" s="395">
        <v>80</v>
      </c>
      <c r="BI85" s="398" t="s">
        <v>31</v>
      </c>
      <c r="BJ85" s="397">
        <v>7340.5</v>
      </c>
      <c r="BK85" s="349">
        <f t="shared" si="16"/>
        <v>22.508999920273279</v>
      </c>
      <c r="BL85" s="349">
        <v>34.4</v>
      </c>
      <c r="BN85" s="393">
        <v>80</v>
      </c>
      <c r="BO85" s="347" t="s">
        <v>243</v>
      </c>
      <c r="BP85" s="348">
        <v>6032.2</v>
      </c>
      <c r="BQ85" s="394">
        <f t="shared" si="17"/>
        <v>19.110104386117754</v>
      </c>
      <c r="BR85" s="394">
        <v>30.1</v>
      </c>
      <c r="BT85" s="570">
        <v>80</v>
      </c>
      <c r="BU85" s="347" t="s">
        <v>27</v>
      </c>
      <c r="BV85" s="348">
        <v>8778.6</v>
      </c>
      <c r="BW85" s="571">
        <f t="shared" si="18"/>
        <v>26.502394048991963</v>
      </c>
      <c r="BX85" s="125">
        <v>39.6</v>
      </c>
      <c r="BZ85" s="850">
        <v>80</v>
      </c>
      <c r="CA85" s="357" t="s">
        <v>27</v>
      </c>
      <c r="CB85" s="412">
        <v>8580</v>
      </c>
      <c r="CC85" s="851">
        <f t="shared" si="19"/>
        <v>25.939004038987111</v>
      </c>
      <c r="CD85" s="851">
        <v>39.700000000000003</v>
      </c>
    </row>
    <row r="86" spans="1:82" ht="25.5">
      <c r="A86" s="263">
        <v>80</v>
      </c>
      <c r="B86" s="268" t="s">
        <v>26</v>
      </c>
      <c r="C86" s="269">
        <v>3878.3</v>
      </c>
      <c r="D86" s="270">
        <v>18.299910347756335</v>
      </c>
      <c r="F86" s="407">
        <v>80</v>
      </c>
      <c r="G86" s="357" t="s">
        <v>26</v>
      </c>
      <c r="H86" s="408">
        <v>4564</v>
      </c>
      <c r="I86" s="409">
        <f t="shared" si="20"/>
        <v>19.263073481619045</v>
      </c>
      <c r="J86" s="405"/>
      <c r="K86" s="356">
        <v>80</v>
      </c>
      <c r="L86" s="357" t="s">
        <v>26</v>
      </c>
      <c r="M86" s="358">
        <v>3784.7</v>
      </c>
      <c r="N86" s="359">
        <f t="shared" si="21"/>
        <v>14.110431735142793</v>
      </c>
      <c r="O86" s="410"/>
      <c r="P86" s="243">
        <v>2</v>
      </c>
      <c r="Q86" s="243">
        <v>3</v>
      </c>
      <c r="R86" s="240" t="s">
        <v>72</v>
      </c>
      <c r="S86" s="244">
        <v>28336.7</v>
      </c>
      <c r="T86" s="232">
        <f t="shared" si="24"/>
        <v>105.64722988591456</v>
      </c>
      <c r="V86" s="90">
        <v>80</v>
      </c>
      <c r="W86" s="83" t="s">
        <v>26</v>
      </c>
      <c r="X86" s="90">
        <v>13822.5</v>
      </c>
      <c r="AA86" s="89">
        <v>2</v>
      </c>
      <c r="AB86" s="89">
        <v>2</v>
      </c>
      <c r="AC86" s="146" t="s">
        <v>76</v>
      </c>
      <c r="AD86" s="89">
        <v>51060.5</v>
      </c>
      <c r="AF86" s="399">
        <v>80</v>
      </c>
      <c r="AG86" s="396" t="s">
        <v>31</v>
      </c>
      <c r="AH86" s="400">
        <v>6167.9</v>
      </c>
      <c r="AI86" s="349">
        <f t="shared" si="22"/>
        <v>20.587047439761548</v>
      </c>
      <c r="AK86" s="243">
        <v>2</v>
      </c>
      <c r="AL86" s="260">
        <v>3</v>
      </c>
      <c r="AM86" s="261">
        <v>3</v>
      </c>
      <c r="AN86" s="240" t="s">
        <v>72</v>
      </c>
      <c r="AO86" s="262">
        <v>30711.3</v>
      </c>
      <c r="AP86" s="232">
        <v>102.5</v>
      </c>
      <c r="BN86" s="411">
        <v>81</v>
      </c>
      <c r="BO86" s="357" t="s">
        <v>26</v>
      </c>
      <c r="BP86" s="412">
        <v>5562.1</v>
      </c>
      <c r="BQ86" s="409">
        <f t="shared" si="17"/>
        <v>17.620820199268188</v>
      </c>
      <c r="BR86" s="409">
        <v>31.2</v>
      </c>
      <c r="BT86" s="570">
        <v>81</v>
      </c>
      <c r="BU86" s="347" t="s">
        <v>243</v>
      </c>
      <c r="BV86" s="348">
        <v>6469.8</v>
      </c>
      <c r="BW86" s="571">
        <f t="shared" si="18"/>
        <v>19.532179278947464</v>
      </c>
      <c r="BX86" s="125">
        <v>30.8</v>
      </c>
      <c r="BZ86" s="411">
        <v>81</v>
      </c>
      <c r="CA86" s="357" t="s">
        <v>26</v>
      </c>
      <c r="CB86" s="412">
        <v>6610.6</v>
      </c>
      <c r="CC86" s="851">
        <f t="shared" si="19"/>
        <v>19.985125885795828</v>
      </c>
      <c r="CD86" s="851">
        <v>35.700000000000003</v>
      </c>
    </row>
    <row r="87" spans="1:82" ht="25.5">
      <c r="P87" s="243">
        <v>3</v>
      </c>
      <c r="Q87" s="243">
        <v>5</v>
      </c>
      <c r="R87" s="240" t="s">
        <v>76</v>
      </c>
      <c r="S87" s="244">
        <v>25911.1</v>
      </c>
      <c r="T87" s="232">
        <f t="shared" si="24"/>
        <v>96.6039072403251</v>
      </c>
      <c r="AA87" s="89">
        <v>3</v>
      </c>
      <c r="AB87" s="89">
        <v>5</v>
      </c>
      <c r="AC87" s="146" t="s">
        <v>77</v>
      </c>
      <c r="AD87" s="89">
        <v>44453.1</v>
      </c>
      <c r="AK87" s="243">
        <v>3</v>
      </c>
      <c r="AL87" s="260">
        <v>4</v>
      </c>
      <c r="AM87" s="261">
        <v>2</v>
      </c>
      <c r="AN87" s="240" t="s">
        <v>77</v>
      </c>
      <c r="AO87" s="262">
        <v>30489.7</v>
      </c>
      <c r="AP87" s="232">
        <v>101.8</v>
      </c>
      <c r="BT87" s="570">
        <v>82</v>
      </c>
      <c r="BU87" s="347" t="s">
        <v>26</v>
      </c>
      <c r="BV87" s="348">
        <v>6262.9</v>
      </c>
      <c r="BW87" s="571">
        <f t="shared" si="18"/>
        <v>18.907552877387253</v>
      </c>
      <c r="BX87" s="125">
        <v>64</v>
      </c>
      <c r="BZ87" s="850">
        <v>82</v>
      </c>
      <c r="CA87" s="357" t="s">
        <v>243</v>
      </c>
      <c r="CB87" s="412">
        <v>6544.9</v>
      </c>
      <c r="CC87" s="851">
        <f t="shared" si="19"/>
        <v>19.786502043679103</v>
      </c>
      <c r="CD87" s="851">
        <v>31.8</v>
      </c>
    </row>
    <row r="88" spans="1:82">
      <c r="P88" s="243">
        <v>4</v>
      </c>
      <c r="Q88" s="243">
        <v>7</v>
      </c>
      <c r="R88" s="240" t="s">
        <v>79</v>
      </c>
      <c r="S88" s="244">
        <v>24255.4</v>
      </c>
      <c r="T88" s="232">
        <f t="shared" si="24"/>
        <v>90.430989486242638</v>
      </c>
      <c r="AA88" s="89">
        <v>4</v>
      </c>
      <c r="AB88" s="89">
        <v>6</v>
      </c>
      <c r="AC88" s="146" t="s">
        <v>72</v>
      </c>
      <c r="AD88" s="89">
        <v>43156.1</v>
      </c>
      <c r="AK88" s="243">
        <v>4</v>
      </c>
      <c r="AL88" s="260">
        <v>7</v>
      </c>
      <c r="AM88" s="261">
        <v>7</v>
      </c>
      <c r="AN88" s="240" t="s">
        <v>79</v>
      </c>
      <c r="AO88" s="262">
        <v>25838.3</v>
      </c>
      <c r="AP88" s="232">
        <v>86.2</v>
      </c>
    </row>
    <row r="89" spans="1:82">
      <c r="P89" s="243">
        <v>5</v>
      </c>
      <c r="Q89" s="243">
        <v>9</v>
      </c>
      <c r="R89" s="240" t="s">
        <v>74</v>
      </c>
      <c r="S89" s="244">
        <v>22002.7</v>
      </c>
      <c r="T89" s="232">
        <f t="shared" si="24"/>
        <v>82.032286928640673</v>
      </c>
      <c r="AA89" s="89">
        <v>5</v>
      </c>
      <c r="AB89" s="89">
        <v>7</v>
      </c>
      <c r="AC89" s="146" t="s">
        <v>71</v>
      </c>
      <c r="AD89" s="89">
        <v>39750.6</v>
      </c>
      <c r="AK89" s="243">
        <v>5</v>
      </c>
      <c r="AL89" s="260">
        <v>9</v>
      </c>
      <c r="AM89" s="261">
        <v>9</v>
      </c>
      <c r="AN89" s="240" t="s">
        <v>74</v>
      </c>
      <c r="AO89" s="262">
        <v>24639.200000000001</v>
      </c>
      <c r="AP89" s="232">
        <v>82.2</v>
      </c>
    </row>
    <row r="90" spans="1:82">
      <c r="P90" s="264">
        <v>6</v>
      </c>
      <c r="Q90" s="264">
        <v>20</v>
      </c>
      <c r="R90" s="147" t="s">
        <v>73</v>
      </c>
      <c r="S90" s="90">
        <v>16757.5</v>
      </c>
      <c r="T90" s="234">
        <f t="shared" si="24"/>
        <v>62.476698232793971</v>
      </c>
      <c r="AA90" s="89">
        <v>6</v>
      </c>
      <c r="AB90" s="89">
        <v>12</v>
      </c>
      <c r="AC90" s="146" t="s">
        <v>74</v>
      </c>
      <c r="AD90" s="89">
        <v>30908.400000000001</v>
      </c>
      <c r="AK90" s="264">
        <v>6</v>
      </c>
      <c r="AL90" s="266">
        <v>20</v>
      </c>
      <c r="AM90" s="220">
        <v>20</v>
      </c>
      <c r="AN90" s="147" t="s">
        <v>73</v>
      </c>
      <c r="AO90" s="80">
        <v>18279.2</v>
      </c>
      <c r="AP90" s="234">
        <v>61</v>
      </c>
    </row>
    <row r="91" spans="1:82">
      <c r="P91" s="264">
        <v>7</v>
      </c>
      <c r="Q91" s="264">
        <v>22</v>
      </c>
      <c r="R91" s="147" t="s">
        <v>75</v>
      </c>
      <c r="S91" s="90">
        <v>16211.7</v>
      </c>
      <c r="T91" s="234">
        <f t="shared" si="24"/>
        <v>60.441801506226234</v>
      </c>
      <c r="AA91" s="89">
        <v>7</v>
      </c>
      <c r="AB91" s="89">
        <v>15</v>
      </c>
      <c r="AC91" s="146" t="s">
        <v>73</v>
      </c>
      <c r="AD91" s="89">
        <v>27453.4</v>
      </c>
      <c r="AK91" s="264">
        <v>7</v>
      </c>
      <c r="AL91" s="266">
        <v>21</v>
      </c>
      <c r="AM91" s="220">
        <v>22</v>
      </c>
      <c r="AN91" s="147" t="s">
        <v>75</v>
      </c>
      <c r="AO91" s="80">
        <v>18274.7</v>
      </c>
      <c r="AP91" s="234">
        <v>61</v>
      </c>
    </row>
    <row r="92" spans="1:82">
      <c r="P92" s="276">
        <v>8</v>
      </c>
      <c r="Q92" s="276">
        <v>39</v>
      </c>
      <c r="R92" s="277" t="s">
        <v>71</v>
      </c>
      <c r="S92" s="278">
        <v>13269.1</v>
      </c>
      <c r="T92" s="279">
        <f t="shared" si="24"/>
        <v>49.470956677354408</v>
      </c>
      <c r="AA92" s="89">
        <v>8</v>
      </c>
      <c r="AB92" s="89">
        <v>17</v>
      </c>
      <c r="AC92" s="146" t="s">
        <v>75</v>
      </c>
      <c r="AD92" s="89">
        <v>26858.7</v>
      </c>
      <c r="AK92" s="302">
        <v>8</v>
      </c>
      <c r="AL92" s="303">
        <v>35</v>
      </c>
      <c r="AM92" s="304">
        <v>39</v>
      </c>
      <c r="AN92" s="147" t="s">
        <v>71</v>
      </c>
      <c r="AO92" s="305">
        <v>15645.9</v>
      </c>
      <c r="AP92" s="320">
        <v>52.2</v>
      </c>
    </row>
    <row r="93" spans="1:82">
      <c r="P93" s="286">
        <v>9</v>
      </c>
      <c r="Q93" s="286">
        <v>59</v>
      </c>
      <c r="R93" s="287" t="s">
        <v>78</v>
      </c>
      <c r="S93" s="288">
        <v>11025.8</v>
      </c>
      <c r="T93" s="289">
        <f t="shared" si="24"/>
        <v>41.107299977630305</v>
      </c>
      <c r="AA93" s="90">
        <v>9</v>
      </c>
      <c r="AB93" s="90">
        <v>21</v>
      </c>
      <c r="AC93" s="83" t="s">
        <v>78</v>
      </c>
      <c r="AD93" s="90">
        <v>25244.3</v>
      </c>
      <c r="AK93" s="286">
        <v>9</v>
      </c>
      <c r="AL93" s="290">
        <v>42</v>
      </c>
      <c r="AM93" s="291">
        <v>59</v>
      </c>
      <c r="AN93" s="287" t="s">
        <v>78</v>
      </c>
      <c r="AO93" s="292">
        <v>14876.7</v>
      </c>
      <c r="AP93" s="289">
        <v>49.7</v>
      </c>
    </row>
  </sheetData>
  <mergeCells count="56">
    <mergeCell ref="BZ2:CD2"/>
    <mergeCell ref="BZ3:CD3"/>
    <mergeCell ref="AA1:AC1"/>
    <mergeCell ref="A2:D2"/>
    <mergeCell ref="F2:I2"/>
    <mergeCell ref="K2:N2"/>
    <mergeCell ref="Q2:T2"/>
    <mergeCell ref="V2:X2"/>
    <mergeCell ref="AA2:AD2"/>
    <mergeCell ref="AF2:AI2"/>
    <mergeCell ref="AK2:AP2"/>
    <mergeCell ref="AR2:AU2"/>
    <mergeCell ref="AW2:AZ2"/>
    <mergeCell ref="BB2:BE2"/>
    <mergeCell ref="BH2:BL2"/>
    <mergeCell ref="BN2:BR2"/>
    <mergeCell ref="AR3:AU3"/>
    <mergeCell ref="AW3:AZ3"/>
    <mergeCell ref="BB3:BE3"/>
    <mergeCell ref="BH3:BL3"/>
    <mergeCell ref="A3:D3"/>
    <mergeCell ref="F3:I3"/>
    <mergeCell ref="K3:N3"/>
    <mergeCell ref="Q3:T3"/>
    <mergeCell ref="V3:X3"/>
    <mergeCell ref="AA3:AD3"/>
    <mergeCell ref="BN3:BR3"/>
    <mergeCell ref="AK5:AN5"/>
    <mergeCell ref="P6:T6"/>
    <mergeCell ref="AA6:AD6"/>
    <mergeCell ref="AK6:AP6"/>
    <mergeCell ref="P25:T25"/>
    <mergeCell ref="AA25:AD25"/>
    <mergeCell ref="AK25:AP25"/>
    <mergeCell ref="AF3:AI3"/>
    <mergeCell ref="AL3:AP3"/>
    <mergeCell ref="P36:T36"/>
    <mergeCell ref="AA36:AD36"/>
    <mergeCell ref="AK36:AP36"/>
    <mergeCell ref="AK71:AP71"/>
    <mergeCell ref="P43:T43"/>
    <mergeCell ref="AA43:AD43"/>
    <mergeCell ref="AK43:AP43"/>
    <mergeCell ref="P51:T51"/>
    <mergeCell ref="AA51:AD51"/>
    <mergeCell ref="AK51:AP51"/>
    <mergeCell ref="BT2:BX2"/>
    <mergeCell ref="BT3:BX3"/>
    <mergeCell ref="P84:T84"/>
    <mergeCell ref="AA84:AD84"/>
    <mergeCell ref="AK84:AP84"/>
    <mergeCell ref="P66:T66"/>
    <mergeCell ref="AA66:AD66"/>
    <mergeCell ref="AK66:AP66"/>
    <mergeCell ref="P71:T71"/>
    <mergeCell ref="AA71:AD71"/>
  </mergeCells>
  <pageMargins left="0.74803149606299213" right="0.74803149606299213" top="0.55118110236220474" bottom="0.55118110236220474" header="0.51181102362204722" footer="0.51181102362204722"/>
  <pageSetup paperSize="9" scale="10" fitToHeight="2" orientation="portrait" r:id="rId1"/>
  <headerFooter differentFirst="1"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94"/>
  <sheetViews>
    <sheetView topLeftCell="BU1" workbookViewId="0">
      <selection activeCell="BY7" sqref="BY7"/>
    </sheetView>
  </sheetViews>
  <sheetFormatPr defaultRowHeight="12.75"/>
  <cols>
    <col min="1" max="1" width="9.140625" style="72"/>
    <col min="2" max="2" width="6.42578125" style="72" customWidth="1"/>
    <col min="3" max="3" width="35.7109375" style="72" customWidth="1"/>
    <col min="4" max="4" width="8.7109375" style="72" customWidth="1"/>
    <col min="5" max="5" width="9.140625" style="72" customWidth="1"/>
    <col min="6" max="6" width="9.140625" style="72"/>
    <col min="7" max="7" width="6.42578125" style="72" customWidth="1"/>
    <col min="8" max="8" width="37.7109375" style="72" customWidth="1"/>
    <col min="9" max="9" width="8" style="72" customWidth="1"/>
    <col min="10" max="10" width="10.7109375" style="72" customWidth="1"/>
    <col min="11" max="11" width="9.140625" style="72"/>
    <col min="12" max="12" width="6.42578125" style="72" customWidth="1"/>
    <col min="13" max="13" width="37.7109375" style="413" customWidth="1"/>
    <col min="14" max="14" width="8.140625" style="72" customWidth="1"/>
    <col min="15" max="17" width="9.140625" style="72"/>
    <col min="18" max="18" width="6.140625" style="72" customWidth="1"/>
    <col min="19" max="19" width="8.7109375" style="72" customWidth="1"/>
    <col min="20" max="20" width="35.5703125" style="72" customWidth="1"/>
    <col min="21" max="21" width="8.140625" style="72" customWidth="1"/>
    <col min="22" max="24" width="9.140625" style="72"/>
    <col min="25" max="25" width="37.42578125" style="72" customWidth="1"/>
    <col min="26" max="26" width="11.85546875" style="72" customWidth="1"/>
    <col min="27" max="28" width="9.140625" style="72"/>
    <col min="29" max="29" width="6.140625" style="72" customWidth="1"/>
    <col min="30" max="31" width="8.7109375" style="72" customWidth="1"/>
    <col min="32" max="32" width="35.5703125" style="72" customWidth="1"/>
    <col min="33" max="33" width="8.140625" style="414" customWidth="1"/>
    <col min="34" max="34" width="9.140625" style="72"/>
    <col min="35" max="35" width="13" style="72" customWidth="1"/>
    <col min="36" max="36" width="9.28515625" style="72" customWidth="1"/>
    <col min="37" max="37" width="37.42578125" style="72" customWidth="1"/>
    <col min="38" max="38" width="13.140625" style="72" customWidth="1"/>
    <col min="39" max="41" width="9.140625" style="72"/>
    <col min="42" max="42" width="10.42578125" style="72" customWidth="1"/>
    <col min="43" max="43" width="37.42578125" style="72" customWidth="1"/>
    <col min="44" max="44" width="13.140625" style="72" customWidth="1"/>
    <col min="45" max="47" width="9.140625" style="72"/>
    <col min="48" max="48" width="37.42578125" style="72" customWidth="1"/>
    <col min="49" max="49" width="13.140625" style="72" customWidth="1"/>
    <col min="50" max="52" width="9.140625" style="72"/>
    <col min="53" max="53" width="37.42578125" style="72" customWidth="1"/>
    <col min="54" max="54" width="13.140625" style="72" customWidth="1"/>
    <col min="55" max="55" width="11.7109375" style="72" customWidth="1"/>
    <col min="56" max="57" width="13" style="72" customWidth="1"/>
    <col min="58" max="58" width="17.28515625" style="72" customWidth="1"/>
    <col min="59" max="59" width="9.42578125" style="72" customWidth="1"/>
    <col min="60" max="60" width="37.42578125" style="72" customWidth="1"/>
    <col min="61" max="61" width="13.140625" style="72" customWidth="1"/>
    <col min="62" max="64" width="9.140625" style="72"/>
    <col min="65" max="65" width="10.140625" style="72" customWidth="1"/>
    <col min="66" max="66" width="37.42578125" style="72" customWidth="1"/>
    <col min="67" max="67" width="13.140625" style="72" customWidth="1"/>
    <col min="68" max="70" width="9.140625" style="72"/>
    <col min="71" max="71" width="9.28515625" customWidth="1"/>
    <col min="72" max="72" width="37.42578125" customWidth="1"/>
    <col min="73" max="73" width="13.140625" customWidth="1"/>
    <col min="74" max="74" width="12.140625" customWidth="1"/>
    <col min="75" max="75" width="8.85546875" customWidth="1"/>
    <col min="76" max="16384" width="9.140625" style="72"/>
  </cols>
  <sheetData>
    <row r="1" spans="2:75" ht="15" customHeight="1"/>
    <row r="2" spans="2:75" ht="15" customHeight="1">
      <c r="B2" s="1021" t="s">
        <v>322</v>
      </c>
      <c r="C2" s="1021"/>
      <c r="D2" s="1021"/>
      <c r="G2" s="1008" t="s">
        <v>323</v>
      </c>
      <c r="H2" s="1008"/>
      <c r="I2" s="1008"/>
      <c r="J2" s="1008"/>
      <c r="L2" s="1022" t="s">
        <v>324</v>
      </c>
      <c r="M2" s="1022"/>
      <c r="N2" s="1022"/>
      <c r="O2" s="1022"/>
      <c r="R2" s="212"/>
      <c r="S2" s="212"/>
      <c r="T2" s="213" t="s">
        <v>237</v>
      </c>
      <c r="U2" s="214">
        <v>21073.599999999999</v>
      </c>
      <c r="V2" s="230">
        <f>U2/26822*100</f>
        <v>78.568339422861825</v>
      </c>
      <c r="X2" s="1008" t="s">
        <v>325</v>
      </c>
      <c r="Y2" s="1008"/>
      <c r="Z2" s="1008"/>
      <c r="AA2" s="1008"/>
      <c r="AC2" s="212"/>
      <c r="AD2" s="212"/>
      <c r="AE2" s="212"/>
      <c r="AF2" s="213" t="s">
        <v>237</v>
      </c>
      <c r="AG2" s="229">
        <v>23441.8</v>
      </c>
      <c r="AH2" s="230">
        <v>78.2</v>
      </c>
      <c r="AJ2" s="1017" t="s">
        <v>326</v>
      </c>
      <c r="AK2" s="1017"/>
      <c r="AL2" s="1017"/>
      <c r="AM2" s="1017"/>
      <c r="AP2" s="1017" t="s">
        <v>327</v>
      </c>
      <c r="AQ2" s="1017"/>
      <c r="AR2" s="1017"/>
      <c r="AS2" s="1017"/>
      <c r="AT2" s="415"/>
      <c r="AU2" s="1017" t="s">
        <v>328</v>
      </c>
      <c r="AV2" s="1017"/>
      <c r="AW2" s="1017"/>
      <c r="AX2" s="1017"/>
      <c r="AZ2" s="1017" t="s">
        <v>329</v>
      </c>
      <c r="BA2" s="1017"/>
      <c r="BB2" s="1017"/>
      <c r="BC2" s="1017"/>
      <c r="BD2" s="1017"/>
      <c r="BG2" s="1017" t="s">
        <v>330</v>
      </c>
      <c r="BH2" s="1017"/>
      <c r="BI2" s="1017"/>
      <c r="BJ2" s="1017"/>
      <c r="BK2" s="1017"/>
      <c r="BM2" s="1015" t="s">
        <v>384</v>
      </c>
      <c r="BN2" s="1015"/>
      <c r="BO2" s="1015"/>
      <c r="BP2" s="1015"/>
      <c r="BQ2" s="1015"/>
      <c r="BS2" s="1019" t="s">
        <v>407</v>
      </c>
      <c r="BT2" s="1019"/>
      <c r="BU2" s="1019"/>
      <c r="BV2" s="1019"/>
      <c r="BW2" s="1019"/>
    </row>
    <row r="3" spans="2:75" ht="21" customHeight="1">
      <c r="B3" s="1021"/>
      <c r="C3" s="1021"/>
      <c r="D3" s="1021"/>
      <c r="G3" s="1008"/>
      <c r="H3" s="1008"/>
      <c r="I3" s="1008"/>
      <c r="J3" s="1008"/>
      <c r="L3" s="1022"/>
      <c r="M3" s="1022"/>
      <c r="N3" s="1022"/>
      <c r="O3" s="1022"/>
      <c r="R3" s="82"/>
      <c r="S3" s="1008" t="s">
        <v>287</v>
      </c>
      <c r="T3" s="1008"/>
      <c r="U3" s="1008"/>
      <c r="V3" s="1008"/>
      <c r="X3" s="1008"/>
      <c r="Y3" s="1008"/>
      <c r="Z3" s="1008"/>
      <c r="AA3" s="1008"/>
      <c r="AC3" s="416"/>
      <c r="AD3" s="1012" t="s">
        <v>331</v>
      </c>
      <c r="AE3" s="1012"/>
      <c r="AF3" s="1012"/>
      <c r="AG3" s="1012"/>
      <c r="AH3" s="1012"/>
      <c r="AJ3" s="1017"/>
      <c r="AK3" s="1017"/>
      <c r="AL3" s="1017"/>
      <c r="AM3" s="1017"/>
      <c r="AP3" s="1017"/>
      <c r="AQ3" s="1017"/>
      <c r="AR3" s="1017"/>
      <c r="AS3" s="1017"/>
      <c r="AT3" s="415"/>
      <c r="AU3" s="1017"/>
      <c r="AV3" s="1017"/>
      <c r="AW3" s="1017"/>
      <c r="AX3" s="1017"/>
      <c r="AZ3" s="1017"/>
      <c r="BA3" s="1017"/>
      <c r="BB3" s="1017"/>
      <c r="BC3" s="1017"/>
      <c r="BD3" s="1017"/>
      <c r="BG3" s="1017"/>
      <c r="BH3" s="1017"/>
      <c r="BI3" s="1017"/>
      <c r="BJ3" s="1017"/>
      <c r="BK3" s="1017"/>
      <c r="BM3" s="1015"/>
      <c r="BN3" s="1015"/>
      <c r="BO3" s="1015"/>
      <c r="BP3" s="1015"/>
      <c r="BQ3" s="1015"/>
      <c r="BS3" s="1019"/>
      <c r="BT3" s="1019"/>
      <c r="BU3" s="1019"/>
      <c r="BV3" s="1019"/>
      <c r="BW3" s="1019"/>
    </row>
    <row r="4" spans="2:75" ht="24" customHeight="1">
      <c r="B4" s="1018" t="s">
        <v>332</v>
      </c>
      <c r="C4" s="1018"/>
      <c r="D4" s="1018"/>
      <c r="G4" s="1018" t="s">
        <v>332</v>
      </c>
      <c r="H4" s="1018"/>
      <c r="I4" s="1018"/>
      <c r="J4" s="1018"/>
      <c r="L4" s="1018" t="s">
        <v>332</v>
      </c>
      <c r="M4" s="1018"/>
      <c r="N4" s="1018"/>
      <c r="O4" s="1018"/>
      <c r="R4" s="68"/>
      <c r="S4" s="1018" t="s">
        <v>332</v>
      </c>
      <c r="T4" s="1018"/>
      <c r="U4" s="1018"/>
      <c r="V4" s="1018"/>
      <c r="X4" s="1013" t="s">
        <v>332</v>
      </c>
      <c r="Y4" s="1013"/>
      <c r="Z4" s="1013"/>
      <c r="AA4" s="1013"/>
      <c r="AC4" s="68"/>
      <c r="AD4" s="1018" t="s">
        <v>332</v>
      </c>
      <c r="AE4" s="1018"/>
      <c r="AF4" s="1018"/>
      <c r="AG4" s="1018"/>
      <c r="AH4" s="1018"/>
      <c r="AJ4" s="1013" t="s">
        <v>332</v>
      </c>
      <c r="AK4" s="1013"/>
      <c r="AL4" s="1013"/>
      <c r="AM4" s="1013"/>
      <c r="AP4" s="1013" t="s">
        <v>332</v>
      </c>
      <c r="AQ4" s="1013"/>
      <c r="AR4" s="1013"/>
      <c r="AS4" s="1013"/>
      <c r="AT4" s="417"/>
      <c r="AU4" s="1013" t="s">
        <v>332</v>
      </c>
      <c r="AV4" s="1013"/>
      <c r="AW4" s="1013"/>
      <c r="AX4" s="1013"/>
      <c r="AZ4" s="1014" t="s">
        <v>332</v>
      </c>
      <c r="BA4" s="1014"/>
      <c r="BB4" s="1014"/>
      <c r="BC4" s="1014"/>
      <c r="BD4" s="1014"/>
      <c r="BG4" s="1014" t="s">
        <v>332</v>
      </c>
      <c r="BH4" s="1014"/>
      <c r="BI4" s="1014"/>
      <c r="BJ4" s="1014"/>
      <c r="BK4" s="1014"/>
      <c r="BM4" s="1016" t="s">
        <v>332</v>
      </c>
      <c r="BN4" s="1016"/>
      <c r="BO4" s="1016"/>
      <c r="BP4" s="1016"/>
      <c r="BQ4" s="1016"/>
      <c r="BS4" s="1020" t="s">
        <v>332</v>
      </c>
      <c r="BT4" s="1020"/>
      <c r="BU4" s="1020"/>
      <c r="BV4" s="1020"/>
      <c r="BW4" s="1020"/>
    </row>
    <row r="5" spans="2:75" ht="75.75" customHeight="1">
      <c r="B5" s="418" t="s">
        <v>257</v>
      </c>
      <c r="C5" s="221" t="s">
        <v>299</v>
      </c>
      <c r="D5" s="419" t="s">
        <v>333</v>
      </c>
      <c r="G5" s="418" t="s">
        <v>257</v>
      </c>
      <c r="H5" s="221" t="s">
        <v>299</v>
      </c>
      <c r="I5" s="419" t="s">
        <v>334</v>
      </c>
      <c r="J5" s="223" t="s">
        <v>301</v>
      </c>
      <c r="L5" s="418" t="s">
        <v>257</v>
      </c>
      <c r="M5" s="221" t="s">
        <v>299</v>
      </c>
      <c r="N5" s="71" t="s">
        <v>303</v>
      </c>
      <c r="O5" s="223" t="s">
        <v>301</v>
      </c>
      <c r="R5" s="220" t="s">
        <v>257</v>
      </c>
      <c r="S5" s="222" t="s">
        <v>304</v>
      </c>
      <c r="T5" s="224"/>
      <c r="U5" s="71" t="s">
        <v>303</v>
      </c>
      <c r="V5" s="223" t="s">
        <v>301</v>
      </c>
      <c r="X5" s="418" t="s">
        <v>257</v>
      </c>
      <c r="Y5" s="221" t="s">
        <v>299</v>
      </c>
      <c r="Z5" s="71" t="s">
        <v>305</v>
      </c>
      <c r="AA5" s="222" t="s">
        <v>301</v>
      </c>
      <c r="AC5" s="220" t="s">
        <v>257</v>
      </c>
      <c r="AD5" s="222" t="s">
        <v>335</v>
      </c>
      <c r="AE5" s="222" t="s">
        <v>336</v>
      </c>
      <c r="AF5" s="224"/>
      <c r="AG5" s="85" t="s">
        <v>305</v>
      </c>
      <c r="AH5" s="223" t="s">
        <v>301</v>
      </c>
      <c r="AJ5" s="418" t="s">
        <v>257</v>
      </c>
      <c r="AK5" s="221" t="s">
        <v>299</v>
      </c>
      <c r="AL5" s="71" t="s">
        <v>308</v>
      </c>
      <c r="AM5" s="222" t="s">
        <v>301</v>
      </c>
      <c r="AP5" s="418" t="s">
        <v>257</v>
      </c>
      <c r="AQ5" s="221" t="s">
        <v>299</v>
      </c>
      <c r="AR5" s="71" t="s">
        <v>309</v>
      </c>
      <c r="AS5" s="222" t="s">
        <v>301</v>
      </c>
      <c r="AT5" s="420"/>
      <c r="AU5" s="418" t="s">
        <v>257</v>
      </c>
      <c r="AV5" s="221" t="s">
        <v>299</v>
      </c>
      <c r="AW5" s="71" t="s">
        <v>337</v>
      </c>
      <c r="AX5" s="222" t="s">
        <v>301</v>
      </c>
      <c r="AZ5" s="418" t="s">
        <v>257</v>
      </c>
      <c r="BA5" s="221" t="s">
        <v>299</v>
      </c>
      <c r="BB5" s="71" t="s">
        <v>338</v>
      </c>
      <c r="BC5" s="222" t="s">
        <v>301</v>
      </c>
      <c r="BD5" s="222" t="s">
        <v>312</v>
      </c>
      <c r="BG5" s="418" t="s">
        <v>257</v>
      </c>
      <c r="BH5" s="221" t="s">
        <v>299</v>
      </c>
      <c r="BI5" s="71" t="s">
        <v>339</v>
      </c>
      <c r="BJ5" s="222" t="s">
        <v>301</v>
      </c>
      <c r="BK5" s="222" t="s">
        <v>312</v>
      </c>
      <c r="BM5" s="572" t="s">
        <v>257</v>
      </c>
      <c r="BN5" s="573" t="s">
        <v>299</v>
      </c>
      <c r="BO5" s="852" t="s">
        <v>383</v>
      </c>
      <c r="BP5" s="574" t="s">
        <v>301</v>
      </c>
      <c r="BQ5" s="547" t="s">
        <v>312</v>
      </c>
      <c r="BS5" s="572" t="s">
        <v>257</v>
      </c>
      <c r="BT5" s="573" t="s">
        <v>299</v>
      </c>
      <c r="BU5" s="859" t="s">
        <v>408</v>
      </c>
      <c r="BV5" s="574" t="s">
        <v>301</v>
      </c>
      <c r="BW5" s="547" t="s">
        <v>312</v>
      </c>
    </row>
    <row r="6" spans="2:75" ht="17.25" customHeight="1">
      <c r="B6" s="418"/>
      <c r="C6" s="221"/>
      <c r="D6" s="419"/>
      <c r="G6" s="418"/>
      <c r="H6" s="221"/>
      <c r="I6" s="419"/>
      <c r="J6" s="223"/>
      <c r="L6" s="418"/>
      <c r="M6" s="221"/>
      <c r="N6" s="71"/>
      <c r="O6" s="223"/>
      <c r="R6" s="220"/>
      <c r="S6" s="222"/>
      <c r="T6" s="224"/>
      <c r="U6" s="71"/>
      <c r="V6" s="223"/>
      <c r="X6" s="418"/>
      <c r="Y6" s="221"/>
      <c r="Z6" s="71"/>
      <c r="AA6" s="222"/>
      <c r="AC6" s="212"/>
      <c r="AD6" s="212"/>
      <c r="AE6" s="212"/>
      <c r="AF6" s="213" t="s">
        <v>237</v>
      </c>
      <c r="AG6" s="229">
        <v>23441.8</v>
      </c>
      <c r="AH6" s="230">
        <v>78.2</v>
      </c>
      <c r="AJ6" s="421">
        <v>1</v>
      </c>
      <c r="AK6" s="147" t="s">
        <v>240</v>
      </c>
      <c r="AL6" s="422">
        <v>50233.9</v>
      </c>
      <c r="AM6" s="234">
        <f>AL6/30057.1*100</f>
        <v>167.12823259728984</v>
      </c>
      <c r="AP6" s="421">
        <v>1</v>
      </c>
      <c r="AQ6" s="285" t="s">
        <v>72</v>
      </c>
      <c r="AR6" s="80">
        <v>50418.3</v>
      </c>
      <c r="AS6" s="234">
        <v>160.01390092260232</v>
      </c>
      <c r="AT6" s="274"/>
      <c r="AU6" s="421">
        <v>1</v>
      </c>
      <c r="AV6" s="147" t="s">
        <v>72</v>
      </c>
      <c r="AW6" s="80">
        <v>53338.7</v>
      </c>
      <c r="AX6" s="423">
        <f>AW6/31580.8*100</f>
        <v>168.8959747694802</v>
      </c>
      <c r="AZ6" s="421">
        <v>1</v>
      </c>
      <c r="BA6" s="147" t="s">
        <v>72</v>
      </c>
      <c r="BB6" s="80">
        <v>56013.7</v>
      </c>
      <c r="BC6" s="423">
        <f>BB6/32611.4*100</f>
        <v>171.76110194594528</v>
      </c>
      <c r="BD6" s="85">
        <v>105.60612516544055</v>
      </c>
      <c r="BG6" s="421">
        <v>1</v>
      </c>
      <c r="BH6" s="83" t="s">
        <v>76</v>
      </c>
      <c r="BI6" s="80">
        <v>58972</v>
      </c>
      <c r="BJ6" s="234">
        <f>BI6/31565.5*100</f>
        <v>186.82422264814434</v>
      </c>
      <c r="BK6" s="85">
        <v>102.5</v>
      </c>
      <c r="BM6" s="575">
        <v>1</v>
      </c>
      <c r="BN6" s="83" t="s">
        <v>72</v>
      </c>
      <c r="BO6" s="80">
        <v>70028.600000000006</v>
      </c>
      <c r="BP6" s="548">
        <f>BO6/33123.8*100</f>
        <v>211.4147531382269</v>
      </c>
      <c r="BQ6" s="576">
        <v>124</v>
      </c>
      <c r="BS6" s="575">
        <v>1</v>
      </c>
      <c r="BT6" s="147" t="s">
        <v>72</v>
      </c>
      <c r="BU6" s="80">
        <v>69065.5</v>
      </c>
      <c r="BV6" s="548">
        <f t="shared" ref="BV6:BV69" si="0">BU6/33077.6*100</f>
        <v>208.79840133504243</v>
      </c>
      <c r="BW6" s="548">
        <v>125.4</v>
      </c>
    </row>
    <row r="7" spans="2:75" ht="15.75" customHeight="1">
      <c r="B7" s="263">
        <v>1</v>
      </c>
      <c r="C7" s="268" t="s">
        <v>72</v>
      </c>
      <c r="D7" s="269">
        <v>41522.800000000003</v>
      </c>
      <c r="G7" s="272">
        <v>1</v>
      </c>
      <c r="H7" s="83" t="s">
        <v>72</v>
      </c>
      <c r="I7" s="273">
        <v>45561.8</v>
      </c>
      <c r="J7" s="234">
        <f>I7/23693*100</f>
        <v>192.3006795255983</v>
      </c>
      <c r="L7" s="272">
        <v>1</v>
      </c>
      <c r="M7" s="147" t="s">
        <v>72</v>
      </c>
      <c r="N7" s="90">
        <v>47347.8</v>
      </c>
      <c r="O7" s="234">
        <f>N7/26822*100</f>
        <v>176.52598613078817</v>
      </c>
      <c r="R7" s="1002" t="s">
        <v>314</v>
      </c>
      <c r="S7" s="1002"/>
      <c r="T7" s="1002"/>
      <c r="U7" s="1002"/>
      <c r="V7" s="1002"/>
      <c r="X7" s="247">
        <v>1</v>
      </c>
      <c r="Y7" s="251" t="s">
        <v>72</v>
      </c>
      <c r="Z7" s="249">
        <v>54544.5</v>
      </c>
      <c r="AA7" s="424">
        <f>Z7/29960.1*100</f>
        <v>182.05713599086786</v>
      </c>
      <c r="AC7" s="425"/>
      <c r="AD7" s="425" t="s">
        <v>314</v>
      </c>
      <c r="AE7" s="426"/>
      <c r="AF7" s="426"/>
      <c r="AG7" s="427"/>
      <c r="AH7" s="428"/>
      <c r="AJ7" s="421">
        <v>2</v>
      </c>
      <c r="AK7" s="147" t="s">
        <v>72</v>
      </c>
      <c r="AL7" s="422">
        <v>48824</v>
      </c>
      <c r="AM7" s="234">
        <f t="shared" ref="AM7:AM70" si="1">AL7/30057.1*100</f>
        <v>162.43749396981079</v>
      </c>
      <c r="AP7" s="421">
        <v>2</v>
      </c>
      <c r="AQ7" s="285" t="s">
        <v>240</v>
      </c>
      <c r="AR7" s="80">
        <v>49311.5</v>
      </c>
      <c r="AS7" s="234">
        <v>156.50122029788599</v>
      </c>
      <c r="AT7" s="274"/>
      <c r="AU7" s="421">
        <v>2</v>
      </c>
      <c r="AV7" s="147" t="s">
        <v>76</v>
      </c>
      <c r="AW7" s="80">
        <v>52529</v>
      </c>
      <c r="AX7" s="423">
        <f t="shared" ref="AX7:AX70" si="2">AW7/31580.8*100</f>
        <v>166.33207518492247</v>
      </c>
      <c r="AZ7" s="421">
        <v>2</v>
      </c>
      <c r="BA7" s="147" t="s">
        <v>76</v>
      </c>
      <c r="BB7" s="80">
        <v>53877.2</v>
      </c>
      <c r="BC7" s="423">
        <f t="shared" ref="BC7:BC70" si="3">BB7/32611.4*100</f>
        <v>165.20971194122299</v>
      </c>
      <c r="BD7" s="85">
        <v>87.425093344280967</v>
      </c>
      <c r="BG7" s="421">
        <v>2</v>
      </c>
      <c r="BH7" s="83" t="s">
        <v>72</v>
      </c>
      <c r="BI7" s="80">
        <v>58260.9</v>
      </c>
      <c r="BJ7" s="234">
        <f t="shared" ref="BJ7:BJ70" si="4">BI7/31565.5*100</f>
        <v>184.57144667437549</v>
      </c>
      <c r="BK7" s="85">
        <v>110.9</v>
      </c>
      <c r="BM7" s="575">
        <v>2</v>
      </c>
      <c r="BN7" s="83" t="s">
        <v>76</v>
      </c>
      <c r="BO7" s="80">
        <v>59812.2</v>
      </c>
      <c r="BP7" s="548">
        <f t="shared" ref="BP7:BP70" si="5">BO7/33123.8*100</f>
        <v>180.5716735398716</v>
      </c>
      <c r="BQ7" s="576">
        <v>96.9</v>
      </c>
      <c r="BS7" s="575">
        <v>2</v>
      </c>
      <c r="BT7" s="147" t="s">
        <v>76</v>
      </c>
      <c r="BU7" s="80">
        <v>65687.199999999997</v>
      </c>
      <c r="BV7" s="548">
        <f t="shared" si="0"/>
        <v>198.58514523423707</v>
      </c>
      <c r="BW7" s="548">
        <v>105.2</v>
      </c>
    </row>
    <row r="8" spans="2:75" ht="25.5" customHeight="1">
      <c r="B8" s="263">
        <v>2</v>
      </c>
      <c r="C8" s="268" t="s">
        <v>79</v>
      </c>
      <c r="D8" s="269">
        <v>36750.400000000001</v>
      </c>
      <c r="G8" s="272">
        <v>2</v>
      </c>
      <c r="H8" s="83" t="s">
        <v>79</v>
      </c>
      <c r="I8" s="273">
        <v>38494.699999999997</v>
      </c>
      <c r="J8" s="234">
        <f t="shared" ref="J8:J71" si="6">I8/23693*100</f>
        <v>162.47288228590722</v>
      </c>
      <c r="L8" s="272">
        <v>2</v>
      </c>
      <c r="M8" s="147" t="s">
        <v>79</v>
      </c>
      <c r="N8" s="90">
        <v>42987.5</v>
      </c>
      <c r="O8" s="234">
        <f t="shared" ref="O8:O71" si="7">N8/26822*100</f>
        <v>160.26955484303929</v>
      </c>
      <c r="R8" s="272">
        <v>1</v>
      </c>
      <c r="S8" s="272">
        <v>4</v>
      </c>
      <c r="T8" s="147" t="s">
        <v>240</v>
      </c>
      <c r="U8" s="90">
        <v>39834.800000000003</v>
      </c>
      <c r="V8" s="234">
        <f t="shared" ref="V8:V25" si="8">U8/26822*100</f>
        <v>148.51539780776974</v>
      </c>
      <c r="X8" s="247">
        <v>2</v>
      </c>
      <c r="Y8" s="251" t="s">
        <v>76</v>
      </c>
      <c r="Z8" s="249">
        <v>52418.8</v>
      </c>
      <c r="AA8" s="424">
        <f t="shared" ref="AA8:AA71" si="9">Z8/29960.1*100</f>
        <v>174.96203283700657</v>
      </c>
      <c r="AC8" s="272">
        <v>1</v>
      </c>
      <c r="AD8" s="272">
        <v>3</v>
      </c>
      <c r="AE8" s="272">
        <v>4</v>
      </c>
      <c r="AF8" s="147" t="s">
        <v>240</v>
      </c>
      <c r="AG8" s="429">
        <v>50455.6</v>
      </c>
      <c r="AH8" s="234">
        <v>168.4</v>
      </c>
      <c r="AJ8" s="421">
        <v>3</v>
      </c>
      <c r="AK8" s="147" t="s">
        <v>79</v>
      </c>
      <c r="AL8" s="422">
        <v>45127.9</v>
      </c>
      <c r="AM8" s="234">
        <f t="shared" si="1"/>
        <v>150.14056578978011</v>
      </c>
      <c r="AP8" s="421">
        <v>3</v>
      </c>
      <c r="AQ8" s="285" t="s">
        <v>76</v>
      </c>
      <c r="AR8" s="80">
        <v>47712.1</v>
      </c>
      <c r="AS8" s="234">
        <v>151.42516193940085</v>
      </c>
      <c r="AT8" s="274"/>
      <c r="AU8" s="421">
        <v>3</v>
      </c>
      <c r="AV8" s="147" t="s">
        <v>240</v>
      </c>
      <c r="AW8" s="80">
        <v>48804.3</v>
      </c>
      <c r="AX8" s="423">
        <f t="shared" si="2"/>
        <v>154.53788377748506</v>
      </c>
      <c r="AZ8" s="421">
        <v>3</v>
      </c>
      <c r="BA8" s="147" t="s">
        <v>240</v>
      </c>
      <c r="BB8" s="80">
        <v>49431.3</v>
      </c>
      <c r="BC8" s="423">
        <f t="shared" si="3"/>
        <v>151.57674923493011</v>
      </c>
      <c r="BD8" s="85">
        <v>80.7165507849368</v>
      </c>
      <c r="BG8" s="421">
        <v>3</v>
      </c>
      <c r="BH8" s="147" t="s">
        <v>79</v>
      </c>
      <c r="BI8" s="80">
        <v>51986</v>
      </c>
      <c r="BJ8" s="234">
        <f t="shared" si="4"/>
        <v>164.69246487462578</v>
      </c>
      <c r="BK8" s="85">
        <v>69</v>
      </c>
      <c r="BM8" s="575">
        <v>3</v>
      </c>
      <c r="BN8" s="147" t="s">
        <v>240</v>
      </c>
      <c r="BO8" s="80">
        <v>51519.199999999997</v>
      </c>
      <c r="BP8" s="548">
        <f t="shared" si="5"/>
        <v>155.53529486351201</v>
      </c>
      <c r="BQ8" s="576">
        <v>82.7</v>
      </c>
      <c r="BS8" s="575">
        <v>3</v>
      </c>
      <c r="BT8" s="147" t="s">
        <v>240</v>
      </c>
      <c r="BU8" s="80">
        <v>52816</v>
      </c>
      <c r="BV8" s="548">
        <f t="shared" si="0"/>
        <v>159.67301134302369</v>
      </c>
      <c r="BW8" s="548">
        <v>85</v>
      </c>
    </row>
    <row r="9" spans="2:75" ht="45" customHeight="1">
      <c r="B9" s="263">
        <v>3</v>
      </c>
      <c r="C9" s="268" t="s">
        <v>242</v>
      </c>
      <c r="D9" s="269">
        <v>35447.800000000003</v>
      </c>
      <c r="G9" s="272">
        <v>3</v>
      </c>
      <c r="H9" s="83" t="s">
        <v>242</v>
      </c>
      <c r="I9" s="273">
        <v>36807.5</v>
      </c>
      <c r="J9" s="234">
        <f t="shared" si="6"/>
        <v>155.35179166842528</v>
      </c>
      <c r="L9" s="272">
        <v>3</v>
      </c>
      <c r="M9" s="147" t="s">
        <v>90</v>
      </c>
      <c r="N9" s="90">
        <v>39939.599999999999</v>
      </c>
      <c r="O9" s="234">
        <f t="shared" si="7"/>
        <v>148.90612184028035</v>
      </c>
      <c r="R9" s="272">
        <v>2</v>
      </c>
      <c r="S9" s="272">
        <v>5</v>
      </c>
      <c r="T9" s="147" t="s">
        <v>239</v>
      </c>
      <c r="U9" s="90">
        <v>34301.599999999999</v>
      </c>
      <c r="V9" s="234">
        <f t="shared" si="8"/>
        <v>127.88606367906941</v>
      </c>
      <c r="X9" s="231">
        <v>3</v>
      </c>
      <c r="Y9" s="147" t="s">
        <v>240</v>
      </c>
      <c r="Z9" s="80">
        <v>50455.6</v>
      </c>
      <c r="AA9" s="234">
        <f t="shared" si="9"/>
        <v>168.40931772590878</v>
      </c>
      <c r="AC9" s="272">
        <v>2</v>
      </c>
      <c r="AD9" s="272">
        <v>7</v>
      </c>
      <c r="AE9" s="272">
        <v>5</v>
      </c>
      <c r="AF9" s="147" t="s">
        <v>239</v>
      </c>
      <c r="AG9" s="429">
        <v>36983.1</v>
      </c>
      <c r="AH9" s="234">
        <v>123.4</v>
      </c>
      <c r="AJ9" s="421">
        <v>4</v>
      </c>
      <c r="AK9" s="147" t="s">
        <v>242</v>
      </c>
      <c r="AL9" s="422">
        <v>44643</v>
      </c>
      <c r="AM9" s="234">
        <f t="shared" si="1"/>
        <v>148.52730303322676</v>
      </c>
      <c r="AP9" s="421">
        <v>4</v>
      </c>
      <c r="AQ9" s="285" t="s">
        <v>79</v>
      </c>
      <c r="AR9" s="80">
        <v>46861.7</v>
      </c>
      <c r="AS9" s="234">
        <v>148.72622482044639</v>
      </c>
      <c r="AT9" s="274"/>
      <c r="AU9" s="421">
        <v>4</v>
      </c>
      <c r="AV9" s="147" t="s">
        <v>79</v>
      </c>
      <c r="AW9" s="80">
        <v>45823</v>
      </c>
      <c r="AX9" s="423">
        <f t="shared" si="2"/>
        <v>145.09765427094945</v>
      </c>
      <c r="AZ9" s="421">
        <v>4</v>
      </c>
      <c r="BA9" s="147" t="s">
        <v>79</v>
      </c>
      <c r="BB9" s="80">
        <v>46506.9</v>
      </c>
      <c r="BC9" s="423">
        <f t="shared" si="3"/>
        <v>142.60933293265546</v>
      </c>
      <c r="BD9" s="85">
        <v>60.955642672056179</v>
      </c>
      <c r="BG9" s="421">
        <v>4</v>
      </c>
      <c r="BH9" s="147" t="s">
        <v>242</v>
      </c>
      <c r="BI9" s="80">
        <v>50446.8</v>
      </c>
      <c r="BJ9" s="234">
        <f t="shared" si="4"/>
        <v>159.81625508862524</v>
      </c>
      <c r="BK9" s="85">
        <v>123.3</v>
      </c>
      <c r="BM9" s="575">
        <v>4</v>
      </c>
      <c r="BN9" s="147" t="s">
        <v>242</v>
      </c>
      <c r="BO9" s="80">
        <v>50622.2</v>
      </c>
      <c r="BP9" s="548">
        <f t="shared" si="5"/>
        <v>152.82727223325824</v>
      </c>
      <c r="BQ9" s="576">
        <v>119.5</v>
      </c>
      <c r="BS9" s="575">
        <v>4</v>
      </c>
      <c r="BT9" s="147" t="s">
        <v>242</v>
      </c>
      <c r="BU9" s="80">
        <v>50006.5</v>
      </c>
      <c r="BV9" s="548">
        <f t="shared" si="0"/>
        <v>151.17934795753018</v>
      </c>
      <c r="BW9" s="548">
        <v>118.5</v>
      </c>
    </row>
    <row r="10" spans="2:75" ht="15.75">
      <c r="B10" s="263">
        <v>4</v>
      </c>
      <c r="C10" s="268" t="s">
        <v>240</v>
      </c>
      <c r="D10" s="269">
        <v>32820.1</v>
      </c>
      <c r="G10" s="272">
        <v>4</v>
      </c>
      <c r="H10" s="83" t="s">
        <v>240</v>
      </c>
      <c r="I10" s="273">
        <v>35999.4</v>
      </c>
      <c r="J10" s="234">
        <f t="shared" si="6"/>
        <v>151.94107964377665</v>
      </c>
      <c r="L10" s="272">
        <v>4</v>
      </c>
      <c r="M10" s="147" t="s">
        <v>240</v>
      </c>
      <c r="N10" s="90">
        <v>39834.800000000003</v>
      </c>
      <c r="O10" s="234">
        <f t="shared" si="7"/>
        <v>148.51539780776974</v>
      </c>
      <c r="R10" s="272">
        <v>3</v>
      </c>
      <c r="S10" s="272">
        <v>10</v>
      </c>
      <c r="T10" s="147" t="s">
        <v>5</v>
      </c>
      <c r="U10" s="90">
        <v>22363.5</v>
      </c>
      <c r="V10" s="234">
        <f t="shared" si="8"/>
        <v>83.377451345910075</v>
      </c>
      <c r="X10" s="247">
        <v>4</v>
      </c>
      <c r="Y10" s="251" t="s">
        <v>79</v>
      </c>
      <c r="Z10" s="249">
        <v>46528.1</v>
      </c>
      <c r="AA10" s="424">
        <f t="shared" si="9"/>
        <v>155.30021595388536</v>
      </c>
      <c r="AC10" s="272">
        <v>3</v>
      </c>
      <c r="AD10" s="272">
        <v>10</v>
      </c>
      <c r="AE10" s="272">
        <v>12</v>
      </c>
      <c r="AF10" s="147" t="s">
        <v>3</v>
      </c>
      <c r="AG10" s="429">
        <v>24796.6</v>
      </c>
      <c r="AH10" s="234">
        <v>82.8</v>
      </c>
      <c r="AJ10" s="421">
        <v>5</v>
      </c>
      <c r="AK10" s="147" t="s">
        <v>76</v>
      </c>
      <c r="AL10" s="422">
        <v>44269.599999999999</v>
      </c>
      <c r="AM10" s="234">
        <f t="shared" si="1"/>
        <v>147.28500088165526</v>
      </c>
      <c r="AP10" s="421">
        <v>5</v>
      </c>
      <c r="AQ10" s="83" t="s">
        <v>242</v>
      </c>
      <c r="AR10" s="80">
        <v>45192.9</v>
      </c>
      <c r="AS10" s="234">
        <v>143.4299098344267</v>
      </c>
      <c r="AT10" s="274"/>
      <c r="AU10" s="421">
        <v>5</v>
      </c>
      <c r="AV10" s="147" t="s">
        <v>242</v>
      </c>
      <c r="AW10" s="80">
        <v>44818.5</v>
      </c>
      <c r="AX10" s="423">
        <f t="shared" si="2"/>
        <v>141.9169242071132</v>
      </c>
      <c r="AZ10" s="421">
        <v>5</v>
      </c>
      <c r="BA10" s="147" t="s">
        <v>242</v>
      </c>
      <c r="BB10" s="80">
        <v>45388.3</v>
      </c>
      <c r="BC10" s="423">
        <f t="shared" si="3"/>
        <v>139.1792440680253</v>
      </c>
      <c r="BD10" s="85">
        <v>111.6283245040605</v>
      </c>
      <c r="BG10" s="421">
        <v>5</v>
      </c>
      <c r="BH10" s="147" t="s">
        <v>240</v>
      </c>
      <c r="BI10" s="80">
        <v>48190.7</v>
      </c>
      <c r="BJ10" s="234">
        <f t="shared" si="4"/>
        <v>152.6688948377184</v>
      </c>
      <c r="BK10" s="85">
        <v>82</v>
      </c>
      <c r="BM10" s="575">
        <v>5</v>
      </c>
      <c r="BN10" s="147" t="s">
        <v>79</v>
      </c>
      <c r="BO10" s="80">
        <v>49932.5</v>
      </c>
      <c r="BP10" s="548">
        <f t="shared" si="5"/>
        <v>150.74508359548119</v>
      </c>
      <c r="BQ10" s="576">
        <v>63.7</v>
      </c>
      <c r="BS10" s="575">
        <v>5</v>
      </c>
      <c r="BT10" s="147" t="s">
        <v>79</v>
      </c>
      <c r="BU10" s="80">
        <v>47500.7</v>
      </c>
      <c r="BV10" s="548">
        <f t="shared" si="0"/>
        <v>143.60382857281058</v>
      </c>
      <c r="BW10" s="548">
        <v>61.3</v>
      </c>
    </row>
    <row r="11" spans="2:75" ht="38.25" customHeight="1">
      <c r="B11" s="263">
        <v>5</v>
      </c>
      <c r="C11" s="268" t="s">
        <v>76</v>
      </c>
      <c r="D11" s="269">
        <v>29508.1</v>
      </c>
      <c r="G11" s="272">
        <v>5</v>
      </c>
      <c r="H11" s="83" t="s">
        <v>76</v>
      </c>
      <c r="I11" s="273">
        <v>33754.300000000003</v>
      </c>
      <c r="J11" s="234">
        <f t="shared" si="6"/>
        <v>142.46528510530538</v>
      </c>
      <c r="L11" s="272">
        <v>5</v>
      </c>
      <c r="M11" s="147" t="s">
        <v>239</v>
      </c>
      <c r="N11" s="90">
        <v>34301.599999999999</v>
      </c>
      <c r="O11" s="234">
        <f t="shared" si="7"/>
        <v>127.88606367906941</v>
      </c>
      <c r="R11" s="272">
        <v>4</v>
      </c>
      <c r="S11" s="272">
        <v>12</v>
      </c>
      <c r="T11" s="147" t="s">
        <v>3</v>
      </c>
      <c r="U11" s="90">
        <v>21744.2</v>
      </c>
      <c r="V11" s="234">
        <f t="shared" si="8"/>
        <v>81.068525836999484</v>
      </c>
      <c r="X11" s="231">
        <v>5</v>
      </c>
      <c r="Y11" s="147" t="s">
        <v>242</v>
      </c>
      <c r="Z11" s="80">
        <v>41908.199999999997</v>
      </c>
      <c r="AA11" s="234">
        <f t="shared" si="9"/>
        <v>139.88004045380356</v>
      </c>
      <c r="AC11" s="272">
        <v>4</v>
      </c>
      <c r="AD11" s="272">
        <v>12</v>
      </c>
      <c r="AE11" s="272">
        <v>10</v>
      </c>
      <c r="AF11" s="147" t="s">
        <v>5</v>
      </c>
      <c r="AG11" s="429">
        <v>24195.9</v>
      </c>
      <c r="AH11" s="234">
        <v>80.8</v>
      </c>
      <c r="AJ11" s="421">
        <v>6</v>
      </c>
      <c r="AK11" s="147" t="s">
        <v>20</v>
      </c>
      <c r="AL11" s="422">
        <v>38898.1</v>
      </c>
      <c r="AM11" s="234">
        <f t="shared" si="1"/>
        <v>129.41401532416634</v>
      </c>
      <c r="AP11" s="421">
        <v>6</v>
      </c>
      <c r="AQ11" s="147" t="s">
        <v>20</v>
      </c>
      <c r="AR11" s="80">
        <v>40537.800000000003</v>
      </c>
      <c r="AS11" s="234">
        <v>128.65589503851317</v>
      </c>
      <c r="AT11" s="274"/>
      <c r="AU11" s="421">
        <v>6</v>
      </c>
      <c r="AV11" s="147" t="s">
        <v>20</v>
      </c>
      <c r="AW11" s="80">
        <v>40013.9</v>
      </c>
      <c r="AX11" s="423">
        <f t="shared" si="2"/>
        <v>126.70325007599554</v>
      </c>
      <c r="AZ11" s="421">
        <v>6</v>
      </c>
      <c r="BA11" s="147" t="s">
        <v>20</v>
      </c>
      <c r="BB11" s="80">
        <v>40557.5</v>
      </c>
      <c r="BC11" s="423">
        <f t="shared" si="3"/>
        <v>124.36601924480395</v>
      </c>
      <c r="BD11" s="85">
        <v>126.32767481700671</v>
      </c>
      <c r="BG11" s="421">
        <v>6</v>
      </c>
      <c r="BH11" s="147" t="s">
        <v>20</v>
      </c>
      <c r="BI11" s="80">
        <v>46423.4</v>
      </c>
      <c r="BJ11" s="234">
        <f t="shared" si="4"/>
        <v>147.07006066750091</v>
      </c>
      <c r="BK11" s="85">
        <v>141.5</v>
      </c>
      <c r="BM11" s="575">
        <v>6</v>
      </c>
      <c r="BN11" s="147" t="s">
        <v>20</v>
      </c>
      <c r="BO11" s="80">
        <v>46396.7</v>
      </c>
      <c r="BP11" s="548">
        <f t="shared" si="5"/>
        <v>140.07058368906945</v>
      </c>
      <c r="BQ11" s="576">
        <v>138.9</v>
      </c>
      <c r="BS11" s="575">
        <v>6</v>
      </c>
      <c r="BT11" s="147" t="s">
        <v>20</v>
      </c>
      <c r="BU11" s="80">
        <v>45911.1</v>
      </c>
      <c r="BV11" s="548">
        <f t="shared" si="0"/>
        <v>138.79815947952693</v>
      </c>
      <c r="BW11" s="548">
        <v>137.6</v>
      </c>
    </row>
    <row r="12" spans="2:75" ht="15.75">
      <c r="B12" s="263">
        <v>6</v>
      </c>
      <c r="C12" s="268" t="s">
        <v>239</v>
      </c>
      <c r="D12" s="269">
        <v>27663.1</v>
      </c>
      <c r="G12" s="272">
        <v>6</v>
      </c>
      <c r="H12" s="83" t="s">
        <v>239</v>
      </c>
      <c r="I12" s="273">
        <v>31441.4</v>
      </c>
      <c r="J12" s="234">
        <f t="shared" si="6"/>
        <v>132.70333009749714</v>
      </c>
      <c r="L12" s="272">
        <v>6</v>
      </c>
      <c r="M12" s="147" t="s">
        <v>76</v>
      </c>
      <c r="N12" s="90">
        <v>33869.199999999997</v>
      </c>
      <c r="O12" s="234">
        <f t="shared" si="7"/>
        <v>126.27395421668778</v>
      </c>
      <c r="R12" s="327">
        <v>5</v>
      </c>
      <c r="S12" s="327">
        <v>18</v>
      </c>
      <c r="T12" s="277" t="s">
        <v>7</v>
      </c>
      <c r="U12" s="278">
        <v>20428.8</v>
      </c>
      <c r="V12" s="308">
        <f t="shared" si="8"/>
        <v>76.164342703750648</v>
      </c>
      <c r="X12" s="231">
        <v>6</v>
      </c>
      <c r="Y12" s="147" t="s">
        <v>20</v>
      </c>
      <c r="Z12" s="80">
        <v>37972.9</v>
      </c>
      <c r="AA12" s="234">
        <f t="shared" si="9"/>
        <v>126.74490405572747</v>
      </c>
      <c r="AC12" s="327">
        <v>5</v>
      </c>
      <c r="AD12" s="327">
        <v>21</v>
      </c>
      <c r="AE12" s="327">
        <v>18</v>
      </c>
      <c r="AF12" s="277" t="s">
        <v>7</v>
      </c>
      <c r="AG12" s="430">
        <v>22287.200000000001</v>
      </c>
      <c r="AH12" s="308">
        <v>74.400000000000006</v>
      </c>
      <c r="AJ12" s="421">
        <v>7</v>
      </c>
      <c r="AK12" s="147" t="s">
        <v>239</v>
      </c>
      <c r="AL12" s="422">
        <v>38391.199999999997</v>
      </c>
      <c r="AM12" s="234">
        <f t="shared" si="1"/>
        <v>127.72755854689906</v>
      </c>
      <c r="AP12" s="421">
        <v>7</v>
      </c>
      <c r="AQ12" s="83" t="s">
        <v>239</v>
      </c>
      <c r="AR12" s="80">
        <v>38964.400000000001</v>
      </c>
      <c r="AS12" s="234">
        <v>123.662353572188</v>
      </c>
      <c r="AT12" s="274"/>
      <c r="AU12" s="421">
        <v>7</v>
      </c>
      <c r="AV12" s="147" t="s">
        <v>239</v>
      </c>
      <c r="AW12" s="80">
        <v>38860.800000000003</v>
      </c>
      <c r="AX12" s="423">
        <f t="shared" si="2"/>
        <v>123.05198095045091</v>
      </c>
      <c r="AZ12" s="421">
        <v>7</v>
      </c>
      <c r="BA12" s="147" t="s">
        <v>239</v>
      </c>
      <c r="BB12" s="80">
        <v>39155.5</v>
      </c>
      <c r="BC12" s="423">
        <f t="shared" si="3"/>
        <v>120.06690911767051</v>
      </c>
      <c r="BD12" s="85">
        <v>100.31615004060761</v>
      </c>
      <c r="BG12" s="421">
        <v>7</v>
      </c>
      <c r="BH12" s="147" t="s">
        <v>239</v>
      </c>
      <c r="BI12" s="80">
        <v>40088</v>
      </c>
      <c r="BJ12" s="234">
        <f t="shared" si="4"/>
        <v>126.99941391709302</v>
      </c>
      <c r="BK12" s="85">
        <v>105.2</v>
      </c>
      <c r="BM12" s="575">
        <v>7</v>
      </c>
      <c r="BN12" s="147" t="s">
        <v>77</v>
      </c>
      <c r="BO12" s="80">
        <v>41379.4</v>
      </c>
      <c r="BP12" s="548">
        <f t="shared" si="5"/>
        <v>124.92346892566673</v>
      </c>
      <c r="BQ12" s="576">
        <v>69</v>
      </c>
      <c r="BS12" s="575">
        <v>7</v>
      </c>
      <c r="BT12" s="147" t="s">
        <v>239</v>
      </c>
      <c r="BU12" s="80">
        <v>40502.5</v>
      </c>
      <c r="BV12" s="548">
        <f t="shared" si="0"/>
        <v>122.44691271434445</v>
      </c>
      <c r="BW12" s="548">
        <v>103</v>
      </c>
    </row>
    <row r="13" spans="2:75" ht="15.75">
      <c r="B13" s="263">
        <v>7</v>
      </c>
      <c r="C13" s="268" t="s">
        <v>20</v>
      </c>
      <c r="D13" s="269">
        <v>26635.7</v>
      </c>
      <c r="G13" s="272">
        <v>7</v>
      </c>
      <c r="H13" s="83" t="s">
        <v>20</v>
      </c>
      <c r="I13" s="273">
        <v>28697.7</v>
      </c>
      <c r="J13" s="234">
        <f t="shared" si="6"/>
        <v>121.12311653230911</v>
      </c>
      <c r="L13" s="272">
        <v>7</v>
      </c>
      <c r="M13" s="147" t="s">
        <v>20</v>
      </c>
      <c r="N13" s="90">
        <v>33304.300000000003</v>
      </c>
      <c r="O13" s="234">
        <f t="shared" si="7"/>
        <v>124.16784728953844</v>
      </c>
      <c r="R13" s="327">
        <v>6</v>
      </c>
      <c r="S13" s="327">
        <v>21</v>
      </c>
      <c r="T13" s="277" t="s">
        <v>14</v>
      </c>
      <c r="U13" s="278">
        <v>20285.7</v>
      </c>
      <c r="V13" s="308">
        <f t="shared" si="8"/>
        <v>75.630825441801505</v>
      </c>
      <c r="X13" s="231">
        <v>7</v>
      </c>
      <c r="Y13" s="147" t="s">
        <v>239</v>
      </c>
      <c r="Z13" s="80">
        <v>36983.1</v>
      </c>
      <c r="AA13" s="234">
        <f t="shared" si="9"/>
        <v>123.44117676509758</v>
      </c>
      <c r="AC13" s="327">
        <v>6</v>
      </c>
      <c r="AD13" s="327">
        <v>23</v>
      </c>
      <c r="AE13" s="327">
        <v>30</v>
      </c>
      <c r="AF13" s="277" t="s">
        <v>13</v>
      </c>
      <c r="AG13" s="430">
        <v>22117.3</v>
      </c>
      <c r="AH13" s="308">
        <v>73.8</v>
      </c>
      <c r="AJ13" s="421">
        <v>8</v>
      </c>
      <c r="AK13" s="147" t="s">
        <v>77</v>
      </c>
      <c r="AL13" s="422">
        <v>35106</v>
      </c>
      <c r="AM13" s="234">
        <f t="shared" si="1"/>
        <v>116.7976950537477</v>
      </c>
      <c r="AP13" s="421">
        <v>8</v>
      </c>
      <c r="AQ13" s="83" t="s">
        <v>77</v>
      </c>
      <c r="AR13" s="80">
        <v>33689</v>
      </c>
      <c r="AS13" s="234">
        <v>106.91967615293554</v>
      </c>
      <c r="AT13" s="274"/>
      <c r="AU13" s="421">
        <v>8</v>
      </c>
      <c r="AV13" s="147" t="s">
        <v>77</v>
      </c>
      <c r="AW13" s="80">
        <v>34420.199999999997</v>
      </c>
      <c r="AX13" s="423">
        <f t="shared" si="2"/>
        <v>108.9909058668558</v>
      </c>
      <c r="AZ13" s="421">
        <v>8</v>
      </c>
      <c r="BA13" s="147" t="s">
        <v>77</v>
      </c>
      <c r="BB13" s="80">
        <v>35058.300000000003</v>
      </c>
      <c r="BC13" s="423">
        <f t="shared" si="3"/>
        <v>107.50320440091502</v>
      </c>
      <c r="BD13" s="85">
        <v>64.238400888313947</v>
      </c>
      <c r="BG13" s="421">
        <v>8</v>
      </c>
      <c r="BH13" s="83" t="s">
        <v>77</v>
      </c>
      <c r="BI13" s="80">
        <v>38719.9</v>
      </c>
      <c r="BJ13" s="234">
        <f t="shared" si="4"/>
        <v>122.66525161964803</v>
      </c>
      <c r="BK13" s="85">
        <v>64.7</v>
      </c>
      <c r="BM13" s="575">
        <v>8</v>
      </c>
      <c r="BN13" s="147" t="s">
        <v>239</v>
      </c>
      <c r="BO13" s="80">
        <v>40434.800000000003</v>
      </c>
      <c r="BP13" s="548">
        <f t="shared" si="5"/>
        <v>122.07174297634933</v>
      </c>
      <c r="BQ13" s="576">
        <v>102.8</v>
      </c>
      <c r="BS13" s="575">
        <v>8</v>
      </c>
      <c r="BT13" s="147" t="s">
        <v>77</v>
      </c>
      <c r="BU13" s="80">
        <v>39207.4</v>
      </c>
      <c r="BV13" s="548">
        <f t="shared" si="0"/>
        <v>118.5315742375505</v>
      </c>
      <c r="BW13" s="548">
        <v>65.5</v>
      </c>
    </row>
    <row r="14" spans="2:75" ht="15.75">
      <c r="B14" s="263">
        <v>8</v>
      </c>
      <c r="C14" s="268" t="s">
        <v>77</v>
      </c>
      <c r="D14" s="269">
        <v>26421.599999999999</v>
      </c>
      <c r="G14" s="272">
        <v>8</v>
      </c>
      <c r="H14" s="83" t="s">
        <v>77</v>
      </c>
      <c r="I14" s="273">
        <v>28449.7</v>
      </c>
      <c r="J14" s="234">
        <f t="shared" si="6"/>
        <v>120.07639387160765</v>
      </c>
      <c r="L14" s="272">
        <v>8</v>
      </c>
      <c r="M14" s="147" t="s">
        <v>77</v>
      </c>
      <c r="N14" s="90">
        <v>30326.799999999999</v>
      </c>
      <c r="O14" s="234">
        <f t="shared" si="7"/>
        <v>113.06688539258818</v>
      </c>
      <c r="R14" s="327">
        <v>7</v>
      </c>
      <c r="S14" s="327">
        <v>23</v>
      </c>
      <c r="T14" s="277" t="s">
        <v>1</v>
      </c>
      <c r="U14" s="278">
        <v>19950.5</v>
      </c>
      <c r="V14" s="308">
        <f t="shared" si="8"/>
        <v>74.381105063007979</v>
      </c>
      <c r="X14" s="247">
        <v>8</v>
      </c>
      <c r="Y14" s="251" t="s">
        <v>77</v>
      </c>
      <c r="Z14" s="249">
        <v>32076.2</v>
      </c>
      <c r="AA14" s="424">
        <f t="shared" si="9"/>
        <v>107.06306053718113</v>
      </c>
      <c r="AC14" s="327">
        <v>7</v>
      </c>
      <c r="AD14" s="327">
        <v>24</v>
      </c>
      <c r="AE14" s="327">
        <v>23</v>
      </c>
      <c r="AF14" s="277" t="s">
        <v>1</v>
      </c>
      <c r="AG14" s="430">
        <v>22045.5</v>
      </c>
      <c r="AH14" s="308">
        <v>73.599999999999994</v>
      </c>
      <c r="AJ14" s="421">
        <v>9</v>
      </c>
      <c r="AK14" s="147" t="s">
        <v>5</v>
      </c>
      <c r="AL14" s="422">
        <v>28229.599999999999</v>
      </c>
      <c r="AM14" s="234">
        <f t="shared" si="1"/>
        <v>93.919905779333334</v>
      </c>
      <c r="AP14" s="421">
        <v>9</v>
      </c>
      <c r="AQ14" s="83" t="s">
        <v>5</v>
      </c>
      <c r="AR14" s="80">
        <v>28526.799999999999</v>
      </c>
      <c r="AS14" s="234">
        <v>90.536264587240979</v>
      </c>
      <c r="AT14" s="274"/>
      <c r="AU14" s="421">
        <v>9</v>
      </c>
      <c r="AV14" s="147" t="s">
        <v>5</v>
      </c>
      <c r="AW14" s="80">
        <v>28820.6</v>
      </c>
      <c r="AX14" s="423">
        <f t="shared" si="2"/>
        <v>91.25987942040733</v>
      </c>
      <c r="AZ14" s="421">
        <v>9</v>
      </c>
      <c r="BA14" s="147" t="s">
        <v>5</v>
      </c>
      <c r="BB14" s="80">
        <v>28918.9</v>
      </c>
      <c r="BC14" s="423">
        <f t="shared" si="3"/>
        <v>88.677272364878533</v>
      </c>
      <c r="BD14" s="85">
        <v>103.35634993816969</v>
      </c>
      <c r="BG14" s="421">
        <v>9</v>
      </c>
      <c r="BH14" s="83" t="s">
        <v>5</v>
      </c>
      <c r="BI14" s="80">
        <v>30790.2</v>
      </c>
      <c r="BJ14" s="234">
        <f t="shared" si="4"/>
        <v>97.543837417433593</v>
      </c>
      <c r="BK14" s="85">
        <v>111.9</v>
      </c>
      <c r="BM14" s="575">
        <v>9</v>
      </c>
      <c r="BN14" s="147" t="s">
        <v>5</v>
      </c>
      <c r="BO14" s="80">
        <v>30678.3</v>
      </c>
      <c r="BP14" s="548">
        <f t="shared" si="5"/>
        <v>92.617091034241227</v>
      </c>
      <c r="BQ14" s="576">
        <v>108</v>
      </c>
      <c r="BS14" s="575">
        <v>9</v>
      </c>
      <c r="BT14" s="147" t="s">
        <v>5</v>
      </c>
      <c r="BU14" s="80">
        <v>31318.799999999999</v>
      </c>
      <c r="BV14" s="548">
        <f t="shared" si="0"/>
        <v>94.682806491402033</v>
      </c>
      <c r="BW14" s="548">
        <v>109</v>
      </c>
    </row>
    <row r="15" spans="2:75" ht="15.75">
      <c r="B15" s="263">
        <v>9</v>
      </c>
      <c r="C15" s="268" t="s">
        <v>17</v>
      </c>
      <c r="D15" s="269">
        <v>18363.5</v>
      </c>
      <c r="G15" s="272">
        <v>9</v>
      </c>
      <c r="H15" s="83" t="s">
        <v>3</v>
      </c>
      <c r="I15" s="273">
        <v>21881.4</v>
      </c>
      <c r="J15" s="234">
        <f t="shared" si="6"/>
        <v>92.353859789811338</v>
      </c>
      <c r="L15" s="272">
        <v>9</v>
      </c>
      <c r="M15" s="147" t="s">
        <v>17</v>
      </c>
      <c r="N15" s="90">
        <v>23030.799999999999</v>
      </c>
      <c r="O15" s="234">
        <f t="shared" si="7"/>
        <v>85.865334426962932</v>
      </c>
      <c r="R15" s="327">
        <v>8</v>
      </c>
      <c r="S15" s="327">
        <v>30</v>
      </c>
      <c r="T15" s="277" t="s">
        <v>13</v>
      </c>
      <c r="U15" s="278">
        <v>18990.5</v>
      </c>
      <c r="V15" s="308">
        <f t="shared" si="8"/>
        <v>70.80195362016255</v>
      </c>
      <c r="X15" s="247">
        <v>9</v>
      </c>
      <c r="Y15" s="251" t="s">
        <v>17</v>
      </c>
      <c r="Z15" s="249">
        <v>25336.3</v>
      </c>
      <c r="AA15" s="424">
        <f t="shared" si="9"/>
        <v>84.566807186891907</v>
      </c>
      <c r="AC15" s="327">
        <v>8</v>
      </c>
      <c r="AD15" s="327">
        <v>27</v>
      </c>
      <c r="AE15" s="327">
        <v>21</v>
      </c>
      <c r="AF15" s="277" t="s">
        <v>14</v>
      </c>
      <c r="AG15" s="430">
        <v>21253.3</v>
      </c>
      <c r="AH15" s="308">
        <v>70.900000000000006</v>
      </c>
      <c r="AJ15" s="421">
        <v>10</v>
      </c>
      <c r="AK15" s="147" t="s">
        <v>17</v>
      </c>
      <c r="AL15" s="422">
        <v>26007.7</v>
      </c>
      <c r="AM15" s="234">
        <f t="shared" si="1"/>
        <v>86.5276423873228</v>
      </c>
      <c r="AP15" s="421">
        <v>10</v>
      </c>
      <c r="AQ15" s="83" t="s">
        <v>17</v>
      </c>
      <c r="AR15" s="80">
        <v>26594.3</v>
      </c>
      <c r="AS15" s="234">
        <v>84.403037891122139</v>
      </c>
      <c r="AT15" s="274"/>
      <c r="AU15" s="421">
        <v>10</v>
      </c>
      <c r="AV15" s="147" t="s">
        <v>3</v>
      </c>
      <c r="AW15" s="80">
        <v>27042.5</v>
      </c>
      <c r="AX15" s="423">
        <f t="shared" si="2"/>
        <v>85.629559732495693</v>
      </c>
      <c r="AZ15" s="421">
        <v>10</v>
      </c>
      <c r="BA15" s="147" t="s">
        <v>3</v>
      </c>
      <c r="BB15" s="80">
        <v>28030.5</v>
      </c>
      <c r="BC15" s="423">
        <f t="shared" si="3"/>
        <v>85.953071625259867</v>
      </c>
      <c r="BD15" s="85">
        <v>125.20491162558012</v>
      </c>
      <c r="BG15" s="421">
        <v>10</v>
      </c>
      <c r="BH15" s="83" t="s">
        <v>3</v>
      </c>
      <c r="BI15" s="80">
        <v>29222.5</v>
      </c>
      <c r="BJ15" s="234">
        <f t="shared" si="4"/>
        <v>92.577339183602348</v>
      </c>
      <c r="BK15" s="85">
        <v>129.6</v>
      </c>
      <c r="BM15" s="575">
        <v>10</v>
      </c>
      <c r="BN15" s="147" t="s">
        <v>17</v>
      </c>
      <c r="BO15" s="80">
        <v>29549.9</v>
      </c>
      <c r="BP15" s="548">
        <f t="shared" si="5"/>
        <v>89.210477058791554</v>
      </c>
      <c r="BQ15" s="576">
        <v>73</v>
      </c>
      <c r="BS15" s="575">
        <v>10</v>
      </c>
      <c r="BT15" s="147" t="s">
        <v>17</v>
      </c>
      <c r="BU15" s="80">
        <v>29367.1</v>
      </c>
      <c r="BV15" s="548">
        <f t="shared" si="0"/>
        <v>88.782438871018456</v>
      </c>
      <c r="BW15" s="548">
        <v>73.5</v>
      </c>
    </row>
    <row r="16" spans="2:75" ht="15.75">
      <c r="B16" s="263">
        <v>10</v>
      </c>
      <c r="C16" s="268" t="s">
        <v>61</v>
      </c>
      <c r="D16" s="269">
        <v>18330.599999999999</v>
      </c>
      <c r="G16" s="272">
        <v>10</v>
      </c>
      <c r="H16" s="83" t="s">
        <v>17</v>
      </c>
      <c r="I16" s="273">
        <v>20667.2</v>
      </c>
      <c r="J16" s="234">
        <f t="shared" si="6"/>
        <v>87.229139408264047</v>
      </c>
      <c r="L16" s="272">
        <v>10</v>
      </c>
      <c r="M16" s="147" t="s">
        <v>5</v>
      </c>
      <c r="N16" s="90">
        <v>22363.5</v>
      </c>
      <c r="O16" s="234">
        <f t="shared" si="7"/>
        <v>83.377451345910075</v>
      </c>
      <c r="R16" s="431">
        <v>9</v>
      </c>
      <c r="S16" s="431">
        <v>40</v>
      </c>
      <c r="T16" s="287" t="s">
        <v>12</v>
      </c>
      <c r="U16" s="288">
        <v>17355.099999999999</v>
      </c>
      <c r="V16" s="362">
        <f t="shared" si="8"/>
        <v>64.704720005965243</v>
      </c>
      <c r="X16" s="231">
        <v>10</v>
      </c>
      <c r="Y16" s="147" t="s">
        <v>3</v>
      </c>
      <c r="Z16" s="80">
        <v>24796.6</v>
      </c>
      <c r="AA16" s="234">
        <f t="shared" si="9"/>
        <v>82.76541133040277</v>
      </c>
      <c r="AC16" s="431">
        <v>9</v>
      </c>
      <c r="AD16" s="431">
        <v>40</v>
      </c>
      <c r="AE16" s="431">
        <v>40</v>
      </c>
      <c r="AF16" s="287" t="s">
        <v>12</v>
      </c>
      <c r="AG16" s="432">
        <v>19343.8</v>
      </c>
      <c r="AH16" s="362">
        <v>64.599999999999994</v>
      </c>
      <c r="AJ16" s="421">
        <v>11</v>
      </c>
      <c r="AK16" s="147" t="s">
        <v>3</v>
      </c>
      <c r="AL16" s="422">
        <v>25553</v>
      </c>
      <c r="AM16" s="234">
        <f t="shared" si="1"/>
        <v>85.014855059203981</v>
      </c>
      <c r="AP16" s="421">
        <v>11</v>
      </c>
      <c r="AQ16" s="83" t="s">
        <v>3</v>
      </c>
      <c r="AR16" s="80">
        <v>26512.1</v>
      </c>
      <c r="AS16" s="234">
        <v>84.142157562831841</v>
      </c>
      <c r="AT16" s="274"/>
      <c r="AU16" s="421">
        <v>11</v>
      </c>
      <c r="AV16" s="147" t="s">
        <v>17</v>
      </c>
      <c r="AW16" s="80">
        <v>26729.9</v>
      </c>
      <c r="AX16" s="423">
        <f t="shared" si="2"/>
        <v>84.639717803222212</v>
      </c>
      <c r="AZ16" s="421">
        <v>11</v>
      </c>
      <c r="BA16" s="147" t="s">
        <v>17</v>
      </c>
      <c r="BB16" s="80">
        <v>27498.5</v>
      </c>
      <c r="BC16" s="423">
        <f t="shared" si="3"/>
        <v>84.321740250341904</v>
      </c>
      <c r="BD16" s="85">
        <v>69.198636083395186</v>
      </c>
      <c r="BG16" s="421">
        <v>11</v>
      </c>
      <c r="BH16" s="83" t="s">
        <v>17</v>
      </c>
      <c r="BI16" s="80">
        <v>28057.9</v>
      </c>
      <c r="BJ16" s="234">
        <f t="shared" si="4"/>
        <v>88.887868083825708</v>
      </c>
      <c r="BK16" s="85">
        <v>73.400000000000006</v>
      </c>
      <c r="BM16" s="575">
        <v>11</v>
      </c>
      <c r="BN16" s="147" t="s">
        <v>3</v>
      </c>
      <c r="BO16" s="80">
        <v>27879.4</v>
      </c>
      <c r="BP16" s="548">
        <f t="shared" si="5"/>
        <v>84.167275493753735</v>
      </c>
      <c r="BQ16" s="576">
        <v>119</v>
      </c>
      <c r="BS16" s="575">
        <v>11</v>
      </c>
      <c r="BT16" s="147" t="s">
        <v>241</v>
      </c>
      <c r="BU16" s="80">
        <v>27904.400000000001</v>
      </c>
      <c r="BV16" s="548">
        <f t="shared" si="0"/>
        <v>84.360413089220515</v>
      </c>
      <c r="BW16" s="548">
        <v>74.5</v>
      </c>
    </row>
    <row r="17" spans="2:75" ht="15.75">
      <c r="B17" s="263">
        <v>11</v>
      </c>
      <c r="C17" s="268" t="s">
        <v>5</v>
      </c>
      <c r="D17" s="269">
        <v>18123.099999999999</v>
      </c>
      <c r="G17" s="272">
        <v>11</v>
      </c>
      <c r="H17" s="83" t="s">
        <v>61</v>
      </c>
      <c r="I17" s="273">
        <v>20522.8</v>
      </c>
      <c r="J17" s="234">
        <f t="shared" si="6"/>
        <v>86.619676697758834</v>
      </c>
      <c r="L17" s="272">
        <v>11</v>
      </c>
      <c r="M17" s="147" t="s">
        <v>61</v>
      </c>
      <c r="N17" s="90">
        <v>21761.8</v>
      </c>
      <c r="O17" s="234">
        <f t="shared" si="7"/>
        <v>81.134143613451641</v>
      </c>
      <c r="R17" s="431">
        <v>10</v>
      </c>
      <c r="S17" s="431">
        <v>43</v>
      </c>
      <c r="T17" s="287" t="s">
        <v>238</v>
      </c>
      <c r="U17" s="288">
        <v>16964.900000000001</v>
      </c>
      <c r="V17" s="362">
        <f t="shared" si="8"/>
        <v>63.249944075758712</v>
      </c>
      <c r="X17" s="231">
        <v>11</v>
      </c>
      <c r="Y17" s="147" t="s">
        <v>61</v>
      </c>
      <c r="Z17" s="80">
        <v>24376.400000000001</v>
      </c>
      <c r="AA17" s="234">
        <f t="shared" si="9"/>
        <v>81.362879296130529</v>
      </c>
      <c r="AC17" s="431">
        <v>10</v>
      </c>
      <c r="AD17" s="431">
        <v>43</v>
      </c>
      <c r="AE17" s="431">
        <v>43</v>
      </c>
      <c r="AF17" s="287" t="s">
        <v>238</v>
      </c>
      <c r="AG17" s="432">
        <v>18574.099999999999</v>
      </c>
      <c r="AH17" s="362">
        <v>62</v>
      </c>
      <c r="AJ17" s="421">
        <v>12</v>
      </c>
      <c r="AK17" s="147" t="s">
        <v>241</v>
      </c>
      <c r="AL17" s="422">
        <v>24162.3</v>
      </c>
      <c r="AM17" s="234">
        <f t="shared" si="1"/>
        <v>80.387994849802553</v>
      </c>
      <c r="AP17" s="421">
        <v>12</v>
      </c>
      <c r="AQ17" s="83" t="s">
        <v>241</v>
      </c>
      <c r="AR17" s="80">
        <v>25169.5</v>
      </c>
      <c r="AS17" s="234">
        <v>79.881112200757258</v>
      </c>
      <c r="AT17" s="274"/>
      <c r="AU17" s="421">
        <v>12</v>
      </c>
      <c r="AV17" s="147" t="s">
        <v>61</v>
      </c>
      <c r="AW17" s="80">
        <v>25767.599999999999</v>
      </c>
      <c r="AX17" s="423">
        <f t="shared" si="2"/>
        <v>81.592613233356971</v>
      </c>
      <c r="AZ17" s="421">
        <v>12</v>
      </c>
      <c r="BA17" s="147" t="s">
        <v>61</v>
      </c>
      <c r="BB17" s="80">
        <v>26966.2</v>
      </c>
      <c r="BC17" s="423">
        <f t="shared" si="3"/>
        <v>82.689488951716271</v>
      </c>
      <c r="BD17" s="85">
        <v>93.32964161489609</v>
      </c>
      <c r="BG17" s="421">
        <v>12</v>
      </c>
      <c r="BH17" s="83" t="s">
        <v>241</v>
      </c>
      <c r="BI17" s="80">
        <v>26130.5</v>
      </c>
      <c r="BJ17" s="234">
        <f t="shared" si="4"/>
        <v>82.781834597899604</v>
      </c>
      <c r="BK17" s="85">
        <v>73</v>
      </c>
      <c r="BM17" s="575">
        <v>12</v>
      </c>
      <c r="BN17" s="147" t="s">
        <v>241</v>
      </c>
      <c r="BO17" s="80">
        <v>27512.2</v>
      </c>
      <c r="BP17" s="548">
        <f t="shared" si="5"/>
        <v>83.058707032405692</v>
      </c>
      <c r="BQ17" s="576">
        <v>72.2</v>
      </c>
      <c r="BS17" s="575">
        <v>12</v>
      </c>
      <c r="BT17" s="147" t="s">
        <v>3</v>
      </c>
      <c r="BU17" s="80">
        <v>27671.1</v>
      </c>
      <c r="BV17" s="548">
        <f t="shared" si="0"/>
        <v>83.65510194209979</v>
      </c>
      <c r="BW17" s="548">
        <v>118.1</v>
      </c>
    </row>
    <row r="18" spans="2:75" ht="15.75">
      <c r="B18" s="263">
        <v>12</v>
      </c>
      <c r="C18" s="268" t="s">
        <v>74</v>
      </c>
      <c r="D18" s="269">
        <v>18111.8</v>
      </c>
      <c r="G18" s="272">
        <v>12</v>
      </c>
      <c r="H18" s="83" t="s">
        <v>74</v>
      </c>
      <c r="I18" s="273">
        <v>19870.400000000001</v>
      </c>
      <c r="J18" s="234">
        <f t="shared" si="6"/>
        <v>83.866120795171568</v>
      </c>
      <c r="L18" s="272">
        <v>12</v>
      </c>
      <c r="M18" s="147" t="s">
        <v>3</v>
      </c>
      <c r="N18" s="90">
        <v>21744.2</v>
      </c>
      <c r="O18" s="234">
        <f t="shared" si="7"/>
        <v>81.068525836999484</v>
      </c>
      <c r="R18" s="431">
        <v>11</v>
      </c>
      <c r="S18" s="431">
        <v>46</v>
      </c>
      <c r="T18" s="287" t="s">
        <v>86</v>
      </c>
      <c r="U18" s="288">
        <v>16427.099999999999</v>
      </c>
      <c r="V18" s="362">
        <f t="shared" si="8"/>
        <v>61.244873611214665</v>
      </c>
      <c r="X18" s="231">
        <v>12</v>
      </c>
      <c r="Y18" s="147" t="s">
        <v>5</v>
      </c>
      <c r="Z18" s="80">
        <v>24195.9</v>
      </c>
      <c r="AA18" s="234">
        <f t="shared" si="9"/>
        <v>80.760411347091647</v>
      </c>
      <c r="AC18" s="431">
        <v>11</v>
      </c>
      <c r="AD18" s="431">
        <v>44</v>
      </c>
      <c r="AE18" s="431">
        <v>48</v>
      </c>
      <c r="AF18" s="287" t="s">
        <v>2</v>
      </c>
      <c r="AG18" s="432">
        <v>18572.7</v>
      </c>
      <c r="AH18" s="362">
        <v>62</v>
      </c>
      <c r="AJ18" s="421">
        <v>13</v>
      </c>
      <c r="AK18" s="147" t="s">
        <v>54</v>
      </c>
      <c r="AL18" s="422">
        <v>24115.1</v>
      </c>
      <c r="AM18" s="234">
        <f t="shared" si="1"/>
        <v>80.230960405361799</v>
      </c>
      <c r="AP18" s="421">
        <v>13</v>
      </c>
      <c r="AQ18" s="83" t="s">
        <v>61</v>
      </c>
      <c r="AR18" s="80">
        <v>24929.4</v>
      </c>
      <c r="AS18" s="234">
        <v>79.119100438926395</v>
      </c>
      <c r="AT18" s="274"/>
      <c r="AU18" s="421">
        <v>13</v>
      </c>
      <c r="AV18" s="147" t="s">
        <v>241</v>
      </c>
      <c r="AW18" s="80">
        <v>25628.5</v>
      </c>
      <c r="AX18" s="423">
        <f t="shared" si="2"/>
        <v>81.152155740196577</v>
      </c>
      <c r="AZ18" s="421">
        <v>13</v>
      </c>
      <c r="BA18" s="147" t="s">
        <v>241</v>
      </c>
      <c r="BB18" s="80">
        <v>25924.9</v>
      </c>
      <c r="BC18" s="423">
        <f t="shared" si="3"/>
        <v>79.496433762426634</v>
      </c>
      <c r="BD18" s="85">
        <v>72.824798449394649</v>
      </c>
      <c r="BG18" s="421">
        <v>13</v>
      </c>
      <c r="BH18" s="83" t="s">
        <v>54</v>
      </c>
      <c r="BI18" s="80">
        <v>26006.6</v>
      </c>
      <c r="BJ18" s="234">
        <f t="shared" si="4"/>
        <v>82.389317451014549</v>
      </c>
      <c r="BK18" s="85">
        <v>88.8</v>
      </c>
      <c r="BM18" s="575">
        <v>13</v>
      </c>
      <c r="BN18" s="147" t="s">
        <v>54</v>
      </c>
      <c r="BO18" s="80">
        <v>26331.3</v>
      </c>
      <c r="BP18" s="548">
        <f t="shared" si="5"/>
        <v>79.493596749165235</v>
      </c>
      <c r="BQ18" s="576">
        <v>86.5</v>
      </c>
      <c r="BS18" s="575">
        <v>13</v>
      </c>
      <c r="BT18" s="147" t="s">
        <v>61</v>
      </c>
      <c r="BU18" s="80">
        <v>27090</v>
      </c>
      <c r="BV18" s="548">
        <f t="shared" si="0"/>
        <v>81.898323941277482</v>
      </c>
      <c r="BW18" s="548">
        <v>91.8</v>
      </c>
    </row>
    <row r="19" spans="2:75" ht="15.75">
      <c r="B19" s="263">
        <v>13</v>
      </c>
      <c r="C19" s="268" t="s">
        <v>3</v>
      </c>
      <c r="D19" s="269">
        <v>18021.7</v>
      </c>
      <c r="G19" s="272">
        <v>13</v>
      </c>
      <c r="H19" s="83" t="s">
        <v>5</v>
      </c>
      <c r="I19" s="273">
        <v>19571.900000000001</v>
      </c>
      <c r="J19" s="234">
        <f t="shared" si="6"/>
        <v>82.606255012028868</v>
      </c>
      <c r="L19" s="272">
        <v>13</v>
      </c>
      <c r="M19" s="147" t="s">
        <v>65</v>
      </c>
      <c r="N19" s="90">
        <v>21639.3</v>
      </c>
      <c r="O19" s="234">
        <f t="shared" si="7"/>
        <v>80.677428976213548</v>
      </c>
      <c r="R19" s="431">
        <v>12</v>
      </c>
      <c r="S19" s="431">
        <v>48</v>
      </c>
      <c r="T19" s="287" t="s">
        <v>2</v>
      </c>
      <c r="U19" s="288">
        <v>16222.6</v>
      </c>
      <c r="V19" s="362">
        <f t="shared" si="8"/>
        <v>60.482439788233542</v>
      </c>
      <c r="X19" s="231">
        <v>13</v>
      </c>
      <c r="Y19" s="147" t="s">
        <v>54</v>
      </c>
      <c r="Z19" s="80">
        <v>23574</v>
      </c>
      <c r="AA19" s="234">
        <f t="shared" si="9"/>
        <v>78.684650585278433</v>
      </c>
      <c r="AC19" s="431">
        <v>12</v>
      </c>
      <c r="AD19" s="431">
        <v>46</v>
      </c>
      <c r="AE19" s="431">
        <v>46</v>
      </c>
      <c r="AF19" s="287" t="s">
        <v>86</v>
      </c>
      <c r="AG19" s="432">
        <v>18405.849999999999</v>
      </c>
      <c r="AH19" s="362">
        <v>61.4</v>
      </c>
      <c r="AJ19" s="421"/>
      <c r="AK19" s="145" t="s">
        <v>237</v>
      </c>
      <c r="AL19" s="433">
        <v>23838.400000000001</v>
      </c>
      <c r="AM19" s="234">
        <f t="shared" si="1"/>
        <v>79.310379244837335</v>
      </c>
      <c r="AP19" s="421">
        <v>14</v>
      </c>
      <c r="AQ19" s="83" t="s">
        <v>54</v>
      </c>
      <c r="AR19" s="80">
        <v>24738</v>
      </c>
      <c r="AS19" s="234">
        <v>78.511649163564343</v>
      </c>
      <c r="AT19" s="274"/>
      <c r="AU19" s="421">
        <v>14</v>
      </c>
      <c r="AV19" s="147" t="s">
        <v>54</v>
      </c>
      <c r="AW19" s="80">
        <v>24955.5</v>
      </c>
      <c r="AX19" s="423">
        <f t="shared" si="2"/>
        <v>79.021114094639785</v>
      </c>
      <c r="AZ19" s="421">
        <v>14</v>
      </c>
      <c r="BA19" s="147" t="s">
        <v>54</v>
      </c>
      <c r="BB19" s="80">
        <v>25211.599999999999</v>
      </c>
      <c r="BC19" s="423">
        <f t="shared" si="3"/>
        <v>77.309161826845823</v>
      </c>
      <c r="BD19" s="85">
        <v>84.763108702376314</v>
      </c>
      <c r="BG19" s="421">
        <v>14</v>
      </c>
      <c r="BH19" s="83" t="s">
        <v>65</v>
      </c>
      <c r="BI19" s="80">
        <v>25502</v>
      </c>
      <c r="BJ19" s="234">
        <f t="shared" si="4"/>
        <v>80.790736722054149</v>
      </c>
      <c r="BK19" s="85">
        <v>83</v>
      </c>
      <c r="BM19" s="575">
        <v>14</v>
      </c>
      <c r="BN19" s="147" t="s">
        <v>65</v>
      </c>
      <c r="BO19" s="80">
        <v>26287.4</v>
      </c>
      <c r="BP19" s="548">
        <f t="shared" si="5"/>
        <v>79.361063646079259</v>
      </c>
      <c r="BQ19" s="576">
        <v>82</v>
      </c>
      <c r="BS19" s="575">
        <v>14</v>
      </c>
      <c r="BT19" s="147" t="s">
        <v>54</v>
      </c>
      <c r="BU19" s="80">
        <v>26555.9</v>
      </c>
      <c r="BV19" s="548">
        <f t="shared" si="0"/>
        <v>80.283636055820267</v>
      </c>
      <c r="BW19" s="548">
        <v>87.5</v>
      </c>
    </row>
    <row r="20" spans="2:75" ht="15.75">
      <c r="B20" s="263">
        <v>14</v>
      </c>
      <c r="C20" s="268" t="s">
        <v>55</v>
      </c>
      <c r="D20" s="269">
        <v>17961.400000000001</v>
      </c>
      <c r="G20" s="272">
        <v>14</v>
      </c>
      <c r="H20" s="83" t="s">
        <v>241</v>
      </c>
      <c r="I20" s="273">
        <v>19124.900000000001</v>
      </c>
      <c r="J20" s="234">
        <f t="shared" si="6"/>
        <v>80.719621829232267</v>
      </c>
      <c r="L20" s="434">
        <v>14</v>
      </c>
      <c r="M20" s="147" t="s">
        <v>54</v>
      </c>
      <c r="N20" s="90">
        <v>21347.8</v>
      </c>
      <c r="O20" s="234">
        <f t="shared" si="7"/>
        <v>79.590634553724556</v>
      </c>
      <c r="R20" s="431">
        <v>13</v>
      </c>
      <c r="S20" s="431">
        <v>49</v>
      </c>
      <c r="T20" s="287" t="s">
        <v>9</v>
      </c>
      <c r="U20" s="288">
        <v>16172.6</v>
      </c>
      <c r="V20" s="362">
        <f t="shared" si="8"/>
        <v>60.296025650585335</v>
      </c>
      <c r="X20" s="231">
        <v>14</v>
      </c>
      <c r="Y20" s="147" t="s">
        <v>65</v>
      </c>
      <c r="Z20" s="80">
        <v>23522</v>
      </c>
      <c r="AA20" s="234">
        <f t="shared" si="9"/>
        <v>78.511086411594093</v>
      </c>
      <c r="AC20" s="435">
        <v>13</v>
      </c>
      <c r="AD20" s="435">
        <v>50</v>
      </c>
      <c r="AE20" s="435">
        <v>49</v>
      </c>
      <c r="AF20" s="295" t="s">
        <v>9</v>
      </c>
      <c r="AG20" s="436">
        <v>17760.900000000001</v>
      </c>
      <c r="AH20" s="376">
        <v>59.3</v>
      </c>
      <c r="AJ20" s="437">
        <v>14</v>
      </c>
      <c r="AK20" s="277" t="s">
        <v>55</v>
      </c>
      <c r="AL20" s="438">
        <v>23780.1</v>
      </c>
      <c r="AM20" s="308">
        <f t="shared" si="1"/>
        <v>79.116415089945463</v>
      </c>
      <c r="AP20" s="421">
        <v>15</v>
      </c>
      <c r="AQ20" s="83" t="s">
        <v>55</v>
      </c>
      <c r="AR20" s="80">
        <v>24378.1</v>
      </c>
      <c r="AS20" s="234">
        <v>77.369424952473437</v>
      </c>
      <c r="AT20" s="274"/>
      <c r="AU20" s="421">
        <v>15</v>
      </c>
      <c r="AV20" s="147" t="s">
        <v>65</v>
      </c>
      <c r="AW20" s="80">
        <v>24672.799999999999</v>
      </c>
      <c r="AX20" s="423">
        <f t="shared" si="2"/>
        <v>78.125949944269934</v>
      </c>
      <c r="AZ20" s="421">
        <v>15</v>
      </c>
      <c r="BA20" s="147" t="s">
        <v>65</v>
      </c>
      <c r="BB20" s="80">
        <v>25146.2</v>
      </c>
      <c r="BC20" s="423">
        <f t="shared" si="3"/>
        <v>77.108618458575833</v>
      </c>
      <c r="BD20" s="85">
        <v>80.157470275094838</v>
      </c>
      <c r="BG20" s="77"/>
      <c r="BH20" s="145" t="s">
        <v>237</v>
      </c>
      <c r="BI20" s="77">
        <v>25233.7</v>
      </c>
      <c r="BJ20" s="234">
        <f t="shared" si="4"/>
        <v>79.940758106160203</v>
      </c>
      <c r="BK20" s="152"/>
      <c r="BM20" s="577">
        <v>15</v>
      </c>
      <c r="BN20" s="147" t="s">
        <v>61</v>
      </c>
      <c r="BO20" s="80">
        <v>26002.400000000001</v>
      </c>
      <c r="BP20" s="548">
        <f t="shared" si="5"/>
        <v>78.500655118072203</v>
      </c>
      <c r="BQ20" s="576">
        <v>86.8</v>
      </c>
      <c r="BS20" s="77"/>
      <c r="BT20" s="145" t="s">
        <v>237</v>
      </c>
      <c r="BU20" s="77">
        <v>26317.8</v>
      </c>
      <c r="BV20" s="548">
        <f t="shared" si="0"/>
        <v>79.563813577768641</v>
      </c>
      <c r="BW20" s="548"/>
    </row>
    <row r="21" spans="2:75" ht="15.75">
      <c r="B21" s="263">
        <v>15</v>
      </c>
      <c r="C21" s="268" t="s">
        <v>54</v>
      </c>
      <c r="D21" s="269">
        <v>17668.900000000001</v>
      </c>
      <c r="G21" s="272">
        <v>15</v>
      </c>
      <c r="H21" s="83" t="s">
        <v>65</v>
      </c>
      <c r="I21" s="273">
        <v>19122</v>
      </c>
      <c r="J21" s="234">
        <f t="shared" si="6"/>
        <v>80.707381927151474</v>
      </c>
      <c r="L21" s="214"/>
      <c r="M21" s="293" t="s">
        <v>237</v>
      </c>
      <c r="N21" s="214">
        <v>21073.599999999999</v>
      </c>
      <c r="O21" s="230">
        <f t="shared" si="7"/>
        <v>78.568339422861825</v>
      </c>
      <c r="R21" s="435">
        <v>14</v>
      </c>
      <c r="S21" s="435">
        <v>57</v>
      </c>
      <c r="T21" s="295" t="s">
        <v>8</v>
      </c>
      <c r="U21" s="296">
        <v>15298.1</v>
      </c>
      <c r="V21" s="376">
        <f t="shared" si="8"/>
        <v>57.035642383118336</v>
      </c>
      <c r="X21" s="439"/>
      <c r="Y21" s="440" t="s">
        <v>237</v>
      </c>
      <c r="Z21" s="439">
        <v>23441.8</v>
      </c>
      <c r="AA21" s="441">
        <f t="shared" si="9"/>
        <v>78.243397051411705</v>
      </c>
      <c r="AC21" s="435">
        <v>14</v>
      </c>
      <c r="AD21" s="435">
        <v>57</v>
      </c>
      <c r="AE21" s="435">
        <v>57</v>
      </c>
      <c r="AF21" s="295" t="s">
        <v>8</v>
      </c>
      <c r="AG21" s="436">
        <v>16732.7</v>
      </c>
      <c r="AH21" s="376">
        <v>55.8</v>
      </c>
      <c r="AJ21" s="437">
        <v>15</v>
      </c>
      <c r="AK21" s="277" t="s">
        <v>7</v>
      </c>
      <c r="AL21" s="438">
        <v>23549.8</v>
      </c>
      <c r="AM21" s="308">
        <f t="shared" si="1"/>
        <v>78.350206773108525</v>
      </c>
      <c r="AP21" s="77"/>
      <c r="AQ21" s="145" t="s">
        <v>237</v>
      </c>
      <c r="AR21" s="77">
        <v>24341.599999999999</v>
      </c>
      <c r="AS21" s="81">
        <v>77.253583930787357</v>
      </c>
      <c r="AT21" s="326"/>
      <c r="AU21" s="442"/>
      <c r="AV21" s="443" t="s">
        <v>237</v>
      </c>
      <c r="AW21" s="442">
        <v>24636.6</v>
      </c>
      <c r="AX21" s="336">
        <f t="shared" si="2"/>
        <v>78.011323335697639</v>
      </c>
      <c r="AZ21" s="442"/>
      <c r="BA21" s="443" t="s">
        <v>237</v>
      </c>
      <c r="BB21" s="442">
        <v>25042.9</v>
      </c>
      <c r="BC21" s="336">
        <f t="shared" si="3"/>
        <v>76.791858061904733</v>
      </c>
      <c r="BD21" s="444"/>
      <c r="BG21" s="437">
        <v>15</v>
      </c>
      <c r="BH21" s="351" t="s">
        <v>41</v>
      </c>
      <c r="BI21" s="307">
        <v>25227.9</v>
      </c>
      <c r="BJ21" s="308">
        <f t="shared" si="4"/>
        <v>79.922383615022724</v>
      </c>
      <c r="BK21" s="445">
        <v>92.7</v>
      </c>
      <c r="BM21" s="578"/>
      <c r="BN21" s="315" t="s">
        <v>237</v>
      </c>
      <c r="BO21" s="314">
        <v>25992</v>
      </c>
      <c r="BP21" s="579">
        <f t="shared" si="5"/>
        <v>78.469257754243159</v>
      </c>
      <c r="BQ21" s="580"/>
      <c r="BS21" s="854">
        <v>15</v>
      </c>
      <c r="BT21" s="277" t="s">
        <v>65</v>
      </c>
      <c r="BU21" s="307">
        <v>26164.2</v>
      </c>
      <c r="BV21" s="560">
        <f t="shared" si="0"/>
        <v>79.099450987979793</v>
      </c>
      <c r="BW21" s="560">
        <v>82.1</v>
      </c>
    </row>
    <row r="22" spans="2:75" ht="15">
      <c r="B22" s="311"/>
      <c r="C22" s="310" t="s">
        <v>237</v>
      </c>
      <c r="D22" s="311">
        <v>17289.3</v>
      </c>
      <c r="G22" s="446"/>
      <c r="H22" s="293" t="s">
        <v>237</v>
      </c>
      <c r="I22" s="447">
        <v>18926.599999999999</v>
      </c>
      <c r="J22" s="340">
        <f t="shared" si="6"/>
        <v>79.882665766260075</v>
      </c>
      <c r="L22" s="327">
        <v>15</v>
      </c>
      <c r="M22" s="277" t="s">
        <v>44</v>
      </c>
      <c r="N22" s="278">
        <v>20663.2</v>
      </c>
      <c r="O22" s="308">
        <f t="shared" si="7"/>
        <v>77.038252181045408</v>
      </c>
      <c r="R22" s="435">
        <v>15</v>
      </c>
      <c r="S22" s="435">
        <v>60</v>
      </c>
      <c r="T22" s="295" t="s">
        <v>4</v>
      </c>
      <c r="U22" s="296">
        <v>14757.6</v>
      </c>
      <c r="V22" s="376">
        <f t="shared" si="8"/>
        <v>55.020505555141305</v>
      </c>
      <c r="X22" s="350">
        <v>15</v>
      </c>
      <c r="Y22" s="277" t="s">
        <v>241</v>
      </c>
      <c r="Z22" s="307">
        <v>23263.9</v>
      </c>
      <c r="AA22" s="308">
        <f t="shared" si="9"/>
        <v>77.649607311057039</v>
      </c>
      <c r="AC22" s="435">
        <v>15</v>
      </c>
      <c r="AD22" s="435">
        <v>58</v>
      </c>
      <c r="AE22" s="435">
        <v>62</v>
      </c>
      <c r="AF22" s="295" t="s">
        <v>11</v>
      </c>
      <c r="AG22" s="436">
        <v>16430.099999999999</v>
      </c>
      <c r="AH22" s="376">
        <v>54.8</v>
      </c>
      <c r="AJ22" s="437">
        <v>16</v>
      </c>
      <c r="AK22" s="277" t="s">
        <v>56</v>
      </c>
      <c r="AL22" s="438">
        <v>23480.6</v>
      </c>
      <c r="AM22" s="308">
        <f t="shared" si="1"/>
        <v>78.119978307953858</v>
      </c>
      <c r="AP22" s="437">
        <v>16</v>
      </c>
      <c r="AQ22" s="277" t="s">
        <v>13</v>
      </c>
      <c r="AR22" s="307">
        <v>24300.7</v>
      </c>
      <c r="AS22" s="308">
        <v>77.123778511966535</v>
      </c>
      <c r="AT22" s="337"/>
      <c r="AU22" s="448">
        <v>16</v>
      </c>
      <c r="AV22" s="283" t="s">
        <v>13</v>
      </c>
      <c r="AW22" s="284">
        <v>24389.8</v>
      </c>
      <c r="AX22" s="449">
        <f t="shared" si="2"/>
        <v>77.229835849630163</v>
      </c>
      <c r="AZ22" s="448">
        <v>16</v>
      </c>
      <c r="BA22" s="283" t="s">
        <v>41</v>
      </c>
      <c r="BB22" s="284">
        <v>24908.9</v>
      </c>
      <c r="BC22" s="449">
        <f t="shared" si="3"/>
        <v>76.380958805816363</v>
      </c>
      <c r="BD22" s="450">
        <v>87.855263436347101</v>
      </c>
      <c r="BG22" s="437">
        <v>16</v>
      </c>
      <c r="BH22" s="351" t="s">
        <v>13</v>
      </c>
      <c r="BI22" s="307">
        <v>24973.200000000001</v>
      </c>
      <c r="BJ22" s="308">
        <f t="shared" si="4"/>
        <v>79.115490012830463</v>
      </c>
      <c r="BK22" s="445">
        <v>95.7</v>
      </c>
      <c r="BM22" s="581">
        <v>16</v>
      </c>
      <c r="BN22" s="277" t="s">
        <v>13</v>
      </c>
      <c r="BO22" s="307">
        <v>25743.1</v>
      </c>
      <c r="BP22" s="560">
        <f t="shared" si="5"/>
        <v>77.717834306450342</v>
      </c>
      <c r="BQ22" s="582">
        <v>96.2</v>
      </c>
      <c r="BS22" s="854">
        <v>16</v>
      </c>
      <c r="BT22" s="277" t="s">
        <v>41</v>
      </c>
      <c r="BU22" s="307">
        <v>26077.9</v>
      </c>
      <c r="BV22" s="560">
        <f t="shared" si="0"/>
        <v>78.838549350617953</v>
      </c>
      <c r="BW22" s="560">
        <v>91.2</v>
      </c>
    </row>
    <row r="23" spans="2:75" ht="15.75">
      <c r="B23" s="263">
        <v>16</v>
      </c>
      <c r="C23" s="268" t="s">
        <v>22</v>
      </c>
      <c r="D23" s="269">
        <v>16989</v>
      </c>
      <c r="G23" s="280">
        <v>16</v>
      </c>
      <c r="H23" s="351" t="s">
        <v>54</v>
      </c>
      <c r="I23" s="353">
        <v>18820.8</v>
      </c>
      <c r="J23" s="308">
        <f t="shared" si="6"/>
        <v>79.436120373105979</v>
      </c>
      <c r="L23" s="327">
        <v>16</v>
      </c>
      <c r="M23" s="277" t="s">
        <v>241</v>
      </c>
      <c r="N23" s="278">
        <v>20642.099999999999</v>
      </c>
      <c r="O23" s="308">
        <f t="shared" si="7"/>
        <v>76.959585414957871</v>
      </c>
      <c r="R23" s="435">
        <v>16</v>
      </c>
      <c r="S23" s="435">
        <v>61</v>
      </c>
      <c r="T23" s="295" t="s">
        <v>10</v>
      </c>
      <c r="U23" s="296">
        <v>14570.4</v>
      </c>
      <c r="V23" s="376">
        <f t="shared" si="8"/>
        <v>54.322571023786445</v>
      </c>
      <c r="X23" s="350">
        <v>16</v>
      </c>
      <c r="Y23" s="277" t="s">
        <v>55</v>
      </c>
      <c r="Z23" s="307">
        <v>23117.3</v>
      </c>
      <c r="AA23" s="308">
        <f t="shared" si="9"/>
        <v>77.160289852170052</v>
      </c>
      <c r="AC23" s="435">
        <v>16</v>
      </c>
      <c r="AD23" s="435">
        <v>59</v>
      </c>
      <c r="AE23" s="435">
        <v>61</v>
      </c>
      <c r="AF23" s="295" t="s">
        <v>10</v>
      </c>
      <c r="AG23" s="436">
        <v>16425.099999999999</v>
      </c>
      <c r="AH23" s="376">
        <v>54.8</v>
      </c>
      <c r="AJ23" s="437">
        <v>17</v>
      </c>
      <c r="AK23" s="277" t="s">
        <v>65</v>
      </c>
      <c r="AL23" s="438">
        <v>23304.3</v>
      </c>
      <c r="AM23" s="308">
        <f t="shared" si="1"/>
        <v>77.533428041960136</v>
      </c>
      <c r="AP23" s="437">
        <v>17</v>
      </c>
      <c r="AQ23" s="277" t="s">
        <v>65</v>
      </c>
      <c r="AR23" s="307">
        <v>24248.400000000001</v>
      </c>
      <c r="AS23" s="308">
        <v>76.957792609660189</v>
      </c>
      <c r="AT23" s="337"/>
      <c r="AU23" s="448">
        <v>17</v>
      </c>
      <c r="AV23" s="283" t="s">
        <v>55</v>
      </c>
      <c r="AW23" s="284">
        <v>24328.1</v>
      </c>
      <c r="AX23" s="449">
        <f t="shared" si="2"/>
        <v>77.03446397811328</v>
      </c>
      <c r="AZ23" s="448">
        <v>17</v>
      </c>
      <c r="BA23" s="283" t="s">
        <v>56</v>
      </c>
      <c r="BB23" s="284">
        <v>24892.3</v>
      </c>
      <c r="BC23" s="449">
        <f t="shared" si="3"/>
        <v>76.330056360659142</v>
      </c>
      <c r="BD23" s="450">
        <v>88.956033549300102</v>
      </c>
      <c r="BG23" s="437">
        <v>17</v>
      </c>
      <c r="BH23" s="351" t="s">
        <v>55</v>
      </c>
      <c r="BI23" s="307">
        <v>24857.5</v>
      </c>
      <c r="BJ23" s="308">
        <f t="shared" si="4"/>
        <v>78.748950594794948</v>
      </c>
      <c r="BK23" s="445">
        <v>47.6</v>
      </c>
      <c r="BM23" s="581">
        <v>17</v>
      </c>
      <c r="BN23" s="277" t="s">
        <v>41</v>
      </c>
      <c r="BO23" s="307">
        <v>25511.5</v>
      </c>
      <c r="BP23" s="560">
        <f t="shared" si="5"/>
        <v>77.018639165796188</v>
      </c>
      <c r="BQ23" s="582">
        <v>89.1</v>
      </c>
      <c r="BS23" s="854">
        <v>17</v>
      </c>
      <c r="BT23" s="277" t="s">
        <v>74</v>
      </c>
      <c r="BU23" s="307">
        <v>25938.1</v>
      </c>
      <c r="BV23" s="560">
        <f t="shared" si="0"/>
        <v>78.41590683725542</v>
      </c>
      <c r="BW23" s="560">
        <v>70.2</v>
      </c>
    </row>
    <row r="24" spans="2:75" ht="15.75">
      <c r="B24" s="263">
        <v>17</v>
      </c>
      <c r="C24" s="268" t="s">
        <v>14</v>
      </c>
      <c r="D24" s="269">
        <v>16938.900000000001</v>
      </c>
      <c r="G24" s="280">
        <v>17</v>
      </c>
      <c r="H24" s="351" t="s">
        <v>14</v>
      </c>
      <c r="I24" s="353">
        <v>18596</v>
      </c>
      <c r="J24" s="308">
        <f t="shared" si="6"/>
        <v>78.487316929050778</v>
      </c>
      <c r="L24" s="327">
        <v>17</v>
      </c>
      <c r="M24" s="277" t="s">
        <v>73</v>
      </c>
      <c r="N24" s="278">
        <v>20593.900000000001</v>
      </c>
      <c r="O24" s="308">
        <f t="shared" si="7"/>
        <v>76.779882186265013</v>
      </c>
      <c r="R24" s="435">
        <v>17</v>
      </c>
      <c r="S24" s="435">
        <v>62</v>
      </c>
      <c r="T24" s="295" t="s">
        <v>11</v>
      </c>
      <c r="U24" s="296">
        <v>14345.5</v>
      </c>
      <c r="V24" s="376">
        <f t="shared" si="8"/>
        <v>53.48408023264485</v>
      </c>
      <c r="X24" s="350">
        <v>17</v>
      </c>
      <c r="Y24" s="277" t="s">
        <v>41</v>
      </c>
      <c r="Z24" s="307">
        <v>22933.200000000001</v>
      </c>
      <c r="AA24" s="308">
        <f t="shared" si="9"/>
        <v>76.545805921876095</v>
      </c>
      <c r="AC24" s="435">
        <v>17</v>
      </c>
      <c r="AD24" s="435">
        <v>62</v>
      </c>
      <c r="AE24" s="435">
        <v>67</v>
      </c>
      <c r="AF24" s="295" t="s">
        <v>6</v>
      </c>
      <c r="AG24" s="436">
        <v>16001.4</v>
      </c>
      <c r="AH24" s="376">
        <v>53.4</v>
      </c>
      <c r="AJ24" s="437">
        <v>18</v>
      </c>
      <c r="AK24" s="277" t="s">
        <v>41</v>
      </c>
      <c r="AL24" s="438">
        <v>23051.8</v>
      </c>
      <c r="AM24" s="308">
        <f t="shared" si="1"/>
        <v>76.693360304220974</v>
      </c>
      <c r="AP24" s="437">
        <v>18</v>
      </c>
      <c r="AQ24" s="277" t="s">
        <v>56</v>
      </c>
      <c r="AR24" s="307">
        <v>23850.7</v>
      </c>
      <c r="AS24" s="308">
        <v>75.695601532275219</v>
      </c>
      <c r="AT24" s="337"/>
      <c r="AU24" s="448">
        <v>18</v>
      </c>
      <c r="AV24" s="283" t="s">
        <v>56</v>
      </c>
      <c r="AW24" s="284">
        <v>24222.400000000001</v>
      </c>
      <c r="AX24" s="449">
        <f t="shared" si="2"/>
        <v>76.699766947005784</v>
      </c>
      <c r="AZ24" s="448">
        <v>18</v>
      </c>
      <c r="BA24" s="283" t="s">
        <v>55</v>
      </c>
      <c r="BB24" s="284">
        <v>24620.799999999999</v>
      </c>
      <c r="BC24" s="449">
        <f t="shared" si="3"/>
        <v>75.497525405226384</v>
      </c>
      <c r="BD24" s="450">
        <v>45.20854564317257</v>
      </c>
      <c r="BG24" s="437">
        <v>18</v>
      </c>
      <c r="BH24" s="351" t="s">
        <v>67</v>
      </c>
      <c r="BI24" s="307">
        <v>24841.200000000001</v>
      </c>
      <c r="BJ24" s="308">
        <f t="shared" si="4"/>
        <v>78.697311938667212</v>
      </c>
      <c r="BK24" s="445">
        <v>94.3</v>
      </c>
      <c r="BM24" s="581">
        <v>18</v>
      </c>
      <c r="BN24" s="277" t="s">
        <v>67</v>
      </c>
      <c r="BO24" s="307">
        <v>25309.7</v>
      </c>
      <c r="BP24" s="560">
        <f t="shared" si="5"/>
        <v>76.409409548421365</v>
      </c>
      <c r="BQ24" s="582">
        <v>92.6</v>
      </c>
      <c r="BS24" s="854">
        <v>18</v>
      </c>
      <c r="BT24" s="277" t="s">
        <v>13</v>
      </c>
      <c r="BU24" s="307">
        <v>25922.400000000001</v>
      </c>
      <c r="BV24" s="560">
        <f t="shared" si="0"/>
        <v>78.368442692335606</v>
      </c>
      <c r="BW24" s="560">
        <v>96.6</v>
      </c>
    </row>
    <row r="25" spans="2:75" ht="15.75">
      <c r="B25" s="263">
        <v>18</v>
      </c>
      <c r="C25" s="268" t="s">
        <v>65</v>
      </c>
      <c r="D25" s="269">
        <v>16870.7</v>
      </c>
      <c r="G25" s="280">
        <v>18</v>
      </c>
      <c r="H25" s="351" t="s">
        <v>7</v>
      </c>
      <c r="I25" s="353">
        <v>18515</v>
      </c>
      <c r="J25" s="308">
        <f t="shared" si="6"/>
        <v>78.145443801966834</v>
      </c>
      <c r="L25" s="327">
        <v>18</v>
      </c>
      <c r="M25" s="277" t="s">
        <v>7</v>
      </c>
      <c r="N25" s="278">
        <v>20428.8</v>
      </c>
      <c r="O25" s="308">
        <f t="shared" si="7"/>
        <v>76.164342703750648</v>
      </c>
      <c r="R25" s="435">
        <v>18</v>
      </c>
      <c r="S25" s="435">
        <v>67</v>
      </c>
      <c r="T25" s="295" t="s">
        <v>6</v>
      </c>
      <c r="U25" s="296">
        <v>13669.5</v>
      </c>
      <c r="V25" s="376">
        <f t="shared" si="8"/>
        <v>50.963761091641189</v>
      </c>
      <c r="X25" s="350">
        <v>18</v>
      </c>
      <c r="Y25" s="277" t="s">
        <v>56</v>
      </c>
      <c r="Z25" s="307">
        <v>22709.9</v>
      </c>
      <c r="AA25" s="308">
        <f t="shared" si="9"/>
        <v>75.800481306804727</v>
      </c>
      <c r="AC25" s="435">
        <v>18</v>
      </c>
      <c r="AD25" s="435">
        <v>65</v>
      </c>
      <c r="AE25" s="435">
        <v>60</v>
      </c>
      <c r="AF25" s="295" t="s">
        <v>4</v>
      </c>
      <c r="AG25" s="436">
        <v>15029</v>
      </c>
      <c r="AH25" s="376">
        <v>50.2</v>
      </c>
      <c r="AJ25" s="437">
        <v>19</v>
      </c>
      <c r="AK25" s="277" t="s">
        <v>61</v>
      </c>
      <c r="AL25" s="438">
        <v>23024.400000000001</v>
      </c>
      <c r="AM25" s="308">
        <f t="shared" si="1"/>
        <v>76.602200478422745</v>
      </c>
      <c r="AP25" s="437">
        <v>19</v>
      </c>
      <c r="AQ25" s="277" t="s">
        <v>67</v>
      </c>
      <c r="AR25" s="307">
        <v>23765.8</v>
      </c>
      <c r="AS25" s="308">
        <v>75.426152142106787</v>
      </c>
      <c r="AT25" s="337"/>
      <c r="AU25" s="448">
        <v>19</v>
      </c>
      <c r="AV25" s="283" t="s">
        <v>41</v>
      </c>
      <c r="AW25" s="284">
        <v>24216.3</v>
      </c>
      <c r="AX25" s="449">
        <f t="shared" si="2"/>
        <v>76.680451413517076</v>
      </c>
      <c r="AZ25" s="448">
        <v>19</v>
      </c>
      <c r="BA25" s="283" t="s">
        <v>13</v>
      </c>
      <c r="BB25" s="284">
        <v>24429.200000000001</v>
      </c>
      <c r="BC25" s="449">
        <f t="shared" si="3"/>
        <v>74.910000797267216</v>
      </c>
      <c r="BD25" s="450">
        <v>94.881365279973281</v>
      </c>
      <c r="BG25" s="437">
        <v>19</v>
      </c>
      <c r="BH25" s="351" t="s">
        <v>7</v>
      </c>
      <c r="BI25" s="307">
        <v>24689.7</v>
      </c>
      <c r="BJ25" s="308">
        <f t="shared" si="4"/>
        <v>78.217357558093497</v>
      </c>
      <c r="BK25" s="445">
        <v>111</v>
      </c>
      <c r="BM25" s="581">
        <v>19</v>
      </c>
      <c r="BN25" s="277" t="s">
        <v>55</v>
      </c>
      <c r="BO25" s="307">
        <v>25130.5</v>
      </c>
      <c r="BP25" s="560">
        <f t="shared" si="5"/>
        <v>75.868408817828865</v>
      </c>
      <c r="BQ25" s="582">
        <v>44.4</v>
      </c>
      <c r="BS25" s="854">
        <v>19</v>
      </c>
      <c r="BT25" s="277" t="s">
        <v>67</v>
      </c>
      <c r="BU25" s="307">
        <v>25481.8</v>
      </c>
      <c r="BV25" s="560">
        <f t="shared" si="0"/>
        <v>77.036423440636568</v>
      </c>
      <c r="BW25" s="560">
        <v>93.2</v>
      </c>
    </row>
    <row r="26" spans="2:75" ht="15.75">
      <c r="B26" s="263">
        <v>19</v>
      </c>
      <c r="C26" s="268" t="s">
        <v>21</v>
      </c>
      <c r="D26" s="269">
        <v>16834.5</v>
      </c>
      <c r="G26" s="280">
        <v>19</v>
      </c>
      <c r="H26" s="351" t="s">
        <v>73</v>
      </c>
      <c r="I26" s="353">
        <v>18498</v>
      </c>
      <c r="J26" s="308">
        <f t="shared" si="6"/>
        <v>78.073692651838101</v>
      </c>
      <c r="L26" s="327">
        <v>19</v>
      </c>
      <c r="M26" s="277" t="s">
        <v>67</v>
      </c>
      <c r="N26" s="278">
        <v>20348.900000000001</v>
      </c>
      <c r="O26" s="308">
        <f t="shared" si="7"/>
        <v>75.866452911788841</v>
      </c>
      <c r="R26" s="999" t="s">
        <v>315</v>
      </c>
      <c r="S26" s="1000"/>
      <c r="T26" s="1000"/>
      <c r="U26" s="1000"/>
      <c r="V26" s="1001"/>
      <c r="X26" s="350">
        <v>19</v>
      </c>
      <c r="Y26" s="277" t="s">
        <v>44</v>
      </c>
      <c r="Z26" s="307">
        <v>22577.5</v>
      </c>
      <c r="AA26" s="308">
        <f t="shared" si="9"/>
        <v>75.358560218423847</v>
      </c>
      <c r="AC26" s="425"/>
      <c r="AD26" s="425" t="s">
        <v>315</v>
      </c>
      <c r="AE26" s="426"/>
      <c r="AF26" s="426"/>
      <c r="AG26" s="427"/>
      <c r="AH26" s="428"/>
      <c r="AJ26" s="437">
        <v>20</v>
      </c>
      <c r="AK26" s="277" t="s">
        <v>67</v>
      </c>
      <c r="AL26" s="438">
        <v>22887.5</v>
      </c>
      <c r="AM26" s="308">
        <f t="shared" si="1"/>
        <v>76.146734049525747</v>
      </c>
      <c r="AP26" s="437">
        <v>20</v>
      </c>
      <c r="AQ26" s="277" t="s">
        <v>41</v>
      </c>
      <c r="AR26" s="307">
        <v>23640.400000000001</v>
      </c>
      <c r="AS26" s="308">
        <v>75.028166823766142</v>
      </c>
      <c r="AT26" s="337"/>
      <c r="AU26" s="448">
        <v>20</v>
      </c>
      <c r="AV26" s="283" t="s">
        <v>67</v>
      </c>
      <c r="AW26" s="284">
        <v>24133.4</v>
      </c>
      <c r="AX26" s="449">
        <f t="shared" si="2"/>
        <v>76.417950146924724</v>
      </c>
      <c r="AZ26" s="448">
        <v>20</v>
      </c>
      <c r="BA26" s="283" t="s">
        <v>1</v>
      </c>
      <c r="BB26" s="284">
        <v>24246.6</v>
      </c>
      <c r="BC26" s="449">
        <f t="shared" si="3"/>
        <v>74.350073900537836</v>
      </c>
      <c r="BD26" s="450">
        <v>101.05234203408338</v>
      </c>
      <c r="BG26" s="437">
        <v>20</v>
      </c>
      <c r="BH26" s="351" t="s">
        <v>73</v>
      </c>
      <c r="BI26" s="307">
        <v>24617</v>
      </c>
      <c r="BJ26" s="308">
        <f t="shared" si="4"/>
        <v>77.987042815732366</v>
      </c>
      <c r="BK26" s="445">
        <v>77.7</v>
      </c>
      <c r="BM26" s="581">
        <v>20</v>
      </c>
      <c r="BN26" s="277" t="s">
        <v>74</v>
      </c>
      <c r="BO26" s="307">
        <v>25103.7</v>
      </c>
      <c r="BP26" s="560">
        <f t="shared" si="5"/>
        <v>75.78750022642329</v>
      </c>
      <c r="BQ26" s="582">
        <v>68.099999999999994</v>
      </c>
      <c r="BS26" s="854">
        <v>20</v>
      </c>
      <c r="BT26" s="277" t="s">
        <v>7</v>
      </c>
      <c r="BU26" s="307">
        <v>25323.8</v>
      </c>
      <c r="BV26" s="560">
        <f t="shared" si="0"/>
        <v>76.558758797494377</v>
      </c>
      <c r="BW26" s="560">
        <v>107</v>
      </c>
    </row>
    <row r="27" spans="2:75" ht="15.75">
      <c r="B27" s="263">
        <v>20</v>
      </c>
      <c r="C27" s="268" t="s">
        <v>7</v>
      </c>
      <c r="D27" s="269">
        <v>16344.5</v>
      </c>
      <c r="G27" s="280">
        <v>20</v>
      </c>
      <c r="H27" s="351" t="s">
        <v>22</v>
      </c>
      <c r="I27" s="353">
        <v>18288.5</v>
      </c>
      <c r="J27" s="308">
        <f t="shared" si="6"/>
        <v>77.189465242898748</v>
      </c>
      <c r="L27" s="327">
        <v>20</v>
      </c>
      <c r="M27" s="277" t="s">
        <v>55</v>
      </c>
      <c r="N27" s="278">
        <v>20301.400000000001</v>
      </c>
      <c r="O27" s="308">
        <f t="shared" si="7"/>
        <v>75.689359481023047</v>
      </c>
      <c r="R27" s="272">
        <v>1</v>
      </c>
      <c r="S27" s="272">
        <v>3</v>
      </c>
      <c r="T27" s="147" t="s">
        <v>90</v>
      </c>
      <c r="U27" s="90">
        <v>39939.599999999999</v>
      </c>
      <c r="V27" s="234">
        <f t="shared" ref="V27:V36" si="10">U27/26822*100</f>
        <v>148.90612184028035</v>
      </c>
      <c r="X27" s="350">
        <v>20</v>
      </c>
      <c r="Y27" s="277" t="s">
        <v>74</v>
      </c>
      <c r="Z27" s="307">
        <v>22456.7</v>
      </c>
      <c r="AA27" s="308">
        <f t="shared" si="9"/>
        <v>74.955357291864857</v>
      </c>
      <c r="AC27" s="272">
        <v>1</v>
      </c>
      <c r="AD27" s="272">
        <v>5</v>
      </c>
      <c r="AE27" s="272">
        <v>3</v>
      </c>
      <c r="AF27" s="147" t="s">
        <v>90</v>
      </c>
      <c r="AG27" s="429">
        <v>41908.199999999997</v>
      </c>
      <c r="AH27" s="234">
        <v>139.9</v>
      </c>
      <c r="AJ27" s="437">
        <v>21</v>
      </c>
      <c r="AK27" s="277" t="s">
        <v>13</v>
      </c>
      <c r="AL27" s="438">
        <v>22878.5</v>
      </c>
      <c r="AM27" s="308">
        <f t="shared" si="1"/>
        <v>76.116791041051869</v>
      </c>
      <c r="AP27" s="437">
        <v>21</v>
      </c>
      <c r="AQ27" s="277" t="s">
        <v>7</v>
      </c>
      <c r="AR27" s="307">
        <v>23293.7</v>
      </c>
      <c r="AS27" s="308">
        <v>73.927835804079507</v>
      </c>
      <c r="AT27" s="337"/>
      <c r="AU27" s="448">
        <v>21</v>
      </c>
      <c r="AV27" s="283" t="s">
        <v>7</v>
      </c>
      <c r="AW27" s="284">
        <v>23522</v>
      </c>
      <c r="AX27" s="449">
        <f t="shared" si="2"/>
        <v>74.481963724794809</v>
      </c>
      <c r="AZ27" s="448">
        <v>21</v>
      </c>
      <c r="BA27" s="283" t="s">
        <v>7</v>
      </c>
      <c r="BB27" s="284">
        <v>24231.599999999999</v>
      </c>
      <c r="BC27" s="449">
        <f t="shared" si="3"/>
        <v>74.304077715154818</v>
      </c>
      <c r="BD27" s="450">
        <v>103.19838504978578</v>
      </c>
      <c r="BG27" s="437">
        <v>21</v>
      </c>
      <c r="BH27" s="351" t="s">
        <v>1</v>
      </c>
      <c r="BI27" s="307">
        <v>24300.1</v>
      </c>
      <c r="BJ27" s="308">
        <f t="shared" si="4"/>
        <v>76.983098636169231</v>
      </c>
      <c r="BK27" s="445">
        <v>103.1</v>
      </c>
      <c r="BM27" s="581">
        <v>21</v>
      </c>
      <c r="BN27" s="277" t="s">
        <v>7</v>
      </c>
      <c r="BO27" s="307">
        <v>24866.9</v>
      </c>
      <c r="BP27" s="560">
        <f t="shared" si="5"/>
        <v>75.072606403854621</v>
      </c>
      <c r="BQ27" s="582">
        <v>106.2</v>
      </c>
      <c r="BS27" s="854">
        <v>21</v>
      </c>
      <c r="BT27" s="277" t="s">
        <v>55</v>
      </c>
      <c r="BU27" s="307">
        <v>25297.3</v>
      </c>
      <c r="BV27" s="560">
        <f t="shared" si="0"/>
        <v>76.478644157980028</v>
      </c>
      <c r="BW27" s="560">
        <v>45.2</v>
      </c>
    </row>
    <row r="28" spans="2:75" ht="15.75">
      <c r="B28" s="263">
        <v>21</v>
      </c>
      <c r="C28" s="268" t="s">
        <v>73</v>
      </c>
      <c r="D28" s="269">
        <v>16295.6</v>
      </c>
      <c r="G28" s="280">
        <v>21</v>
      </c>
      <c r="H28" s="351" t="s">
        <v>55</v>
      </c>
      <c r="I28" s="353">
        <v>18217.3</v>
      </c>
      <c r="J28" s="308">
        <f t="shared" si="6"/>
        <v>76.888954543536059</v>
      </c>
      <c r="L28" s="327">
        <v>21</v>
      </c>
      <c r="M28" s="277" t="s">
        <v>14</v>
      </c>
      <c r="N28" s="278">
        <v>20285.7</v>
      </c>
      <c r="O28" s="308">
        <f t="shared" si="7"/>
        <v>75.630825441801505</v>
      </c>
      <c r="R28" s="272">
        <v>2</v>
      </c>
      <c r="S28" s="272">
        <v>7</v>
      </c>
      <c r="T28" s="147" t="s">
        <v>20</v>
      </c>
      <c r="U28" s="90">
        <v>33304.300000000003</v>
      </c>
      <c r="V28" s="234">
        <f t="shared" si="10"/>
        <v>124.16784728953844</v>
      </c>
      <c r="X28" s="350">
        <v>21</v>
      </c>
      <c r="Y28" s="277" t="s">
        <v>7</v>
      </c>
      <c r="Z28" s="307">
        <v>22287.200000000001</v>
      </c>
      <c r="AA28" s="308">
        <f t="shared" si="9"/>
        <v>74.389604841105339</v>
      </c>
      <c r="AC28" s="272">
        <v>2</v>
      </c>
      <c r="AD28" s="272">
        <v>6</v>
      </c>
      <c r="AE28" s="272">
        <v>7</v>
      </c>
      <c r="AF28" s="147" t="s">
        <v>20</v>
      </c>
      <c r="AG28" s="429">
        <v>37972.9</v>
      </c>
      <c r="AH28" s="234">
        <v>126.7</v>
      </c>
      <c r="AJ28" s="437">
        <v>22</v>
      </c>
      <c r="AK28" s="277" t="s">
        <v>36</v>
      </c>
      <c r="AL28" s="438">
        <v>22833.8</v>
      </c>
      <c r="AM28" s="308">
        <f t="shared" si="1"/>
        <v>75.968074098964962</v>
      </c>
      <c r="AP28" s="437">
        <v>22</v>
      </c>
      <c r="AQ28" s="277" t="s">
        <v>44</v>
      </c>
      <c r="AR28" s="307">
        <v>23232</v>
      </c>
      <c r="AS28" s="308">
        <v>73.732016871530718</v>
      </c>
      <c r="AT28" s="337"/>
      <c r="AU28" s="448">
        <v>22</v>
      </c>
      <c r="AV28" s="283" t="s">
        <v>1</v>
      </c>
      <c r="AW28" s="284">
        <v>23439.4</v>
      </c>
      <c r="AX28" s="449">
        <f t="shared" si="2"/>
        <v>74.220412402472391</v>
      </c>
      <c r="AZ28" s="448">
        <v>22</v>
      </c>
      <c r="BA28" s="283" t="s">
        <v>67</v>
      </c>
      <c r="BB28" s="284">
        <v>24218.400000000001</v>
      </c>
      <c r="BC28" s="449">
        <f t="shared" si="3"/>
        <v>74.263601072017764</v>
      </c>
      <c r="BD28" s="450">
        <v>88.819126346402825</v>
      </c>
      <c r="BG28" s="437">
        <v>22</v>
      </c>
      <c r="BH28" s="351" t="s">
        <v>61</v>
      </c>
      <c r="BI28" s="307">
        <v>24207.7</v>
      </c>
      <c r="BJ28" s="308">
        <f t="shared" si="4"/>
        <v>76.690373984254961</v>
      </c>
      <c r="BK28" s="445" t="s">
        <v>340</v>
      </c>
      <c r="BM28" s="581">
        <v>22</v>
      </c>
      <c r="BN28" s="277" t="s">
        <v>1</v>
      </c>
      <c r="BO28" s="307">
        <v>24749.1</v>
      </c>
      <c r="BP28" s="560">
        <f t="shared" si="5"/>
        <v>74.716970878945034</v>
      </c>
      <c r="BQ28" s="582">
        <v>101.9</v>
      </c>
      <c r="BS28" s="854">
        <v>22</v>
      </c>
      <c r="BT28" s="277" t="s">
        <v>1</v>
      </c>
      <c r="BU28" s="307">
        <v>25165.3</v>
      </c>
      <c r="BV28" s="560">
        <f t="shared" si="0"/>
        <v>76.07958255738022</v>
      </c>
      <c r="BW28" s="560">
        <v>101.9</v>
      </c>
    </row>
    <row r="29" spans="2:75" ht="15.75">
      <c r="B29" s="263">
        <v>22</v>
      </c>
      <c r="C29" s="268" t="s">
        <v>18</v>
      </c>
      <c r="D29" s="269">
        <v>16291.4</v>
      </c>
      <c r="G29" s="280">
        <v>22</v>
      </c>
      <c r="H29" s="351" t="s">
        <v>44</v>
      </c>
      <c r="I29" s="353">
        <v>18189.2</v>
      </c>
      <c r="J29" s="308">
        <f t="shared" si="6"/>
        <v>76.770354113029171</v>
      </c>
      <c r="L29" s="327">
        <v>22</v>
      </c>
      <c r="M29" s="277" t="s">
        <v>74</v>
      </c>
      <c r="N29" s="278">
        <v>20088.7</v>
      </c>
      <c r="O29" s="308">
        <f t="shared" si="7"/>
        <v>74.8963537394676</v>
      </c>
      <c r="R29" s="272">
        <v>3</v>
      </c>
      <c r="S29" s="272">
        <v>9</v>
      </c>
      <c r="T29" s="147" t="s">
        <v>17</v>
      </c>
      <c r="U29" s="90">
        <v>23030.799999999999</v>
      </c>
      <c r="V29" s="234">
        <f t="shared" si="10"/>
        <v>85.865334426962932</v>
      </c>
      <c r="X29" s="350">
        <v>22</v>
      </c>
      <c r="Y29" s="277" t="s">
        <v>36</v>
      </c>
      <c r="Z29" s="307">
        <v>22283.8</v>
      </c>
      <c r="AA29" s="308">
        <f t="shared" si="9"/>
        <v>74.378256414364444</v>
      </c>
      <c r="AC29" s="272">
        <v>3</v>
      </c>
      <c r="AD29" s="272">
        <v>9</v>
      </c>
      <c r="AE29" s="272">
        <v>9</v>
      </c>
      <c r="AF29" s="147" t="s">
        <v>17</v>
      </c>
      <c r="AG29" s="429">
        <v>25336.3</v>
      </c>
      <c r="AH29" s="234">
        <v>84.6</v>
      </c>
      <c r="AJ29" s="437">
        <v>23</v>
      </c>
      <c r="AK29" s="277" t="s">
        <v>44</v>
      </c>
      <c r="AL29" s="438">
        <v>22823.8</v>
      </c>
      <c r="AM29" s="308">
        <f t="shared" si="1"/>
        <v>75.934804089549559</v>
      </c>
      <c r="AP29" s="437">
        <v>23</v>
      </c>
      <c r="AQ29" s="277" t="s">
        <v>16</v>
      </c>
      <c r="AR29" s="307">
        <v>23219.3</v>
      </c>
      <c r="AS29" s="308">
        <v>73.69171054343721</v>
      </c>
      <c r="AT29" s="337"/>
      <c r="AU29" s="448">
        <v>23</v>
      </c>
      <c r="AV29" s="283" t="s">
        <v>36</v>
      </c>
      <c r="AW29" s="284">
        <v>23349.200000000001</v>
      </c>
      <c r="AX29" s="449">
        <f t="shared" si="2"/>
        <v>73.934795825311582</v>
      </c>
      <c r="AZ29" s="448">
        <v>23</v>
      </c>
      <c r="BA29" s="283" t="s">
        <v>36</v>
      </c>
      <c r="BB29" s="284">
        <v>23765.4</v>
      </c>
      <c r="BC29" s="449">
        <f t="shared" si="3"/>
        <v>72.874516273450382</v>
      </c>
      <c r="BD29" s="450">
        <v>100.61174637714905</v>
      </c>
      <c r="BG29" s="437">
        <v>23</v>
      </c>
      <c r="BH29" s="351" t="s">
        <v>74</v>
      </c>
      <c r="BI29" s="307">
        <v>23960.2</v>
      </c>
      <c r="BJ29" s="308">
        <f t="shared" si="4"/>
        <v>75.906290095198869</v>
      </c>
      <c r="BK29" s="445">
        <v>67.900000000000006</v>
      </c>
      <c r="BM29" s="581">
        <v>23</v>
      </c>
      <c r="BN29" s="277" t="s">
        <v>36</v>
      </c>
      <c r="BO29" s="307">
        <v>24440.6</v>
      </c>
      <c r="BP29" s="560">
        <f t="shared" si="5"/>
        <v>73.785616384593538</v>
      </c>
      <c r="BQ29" s="582">
        <v>102.6</v>
      </c>
      <c r="BS29" s="854">
        <v>23</v>
      </c>
      <c r="BT29" s="277" t="s">
        <v>36</v>
      </c>
      <c r="BU29" s="307">
        <v>24838.400000000001</v>
      </c>
      <c r="BV29" s="560">
        <f t="shared" si="0"/>
        <v>75.091300457106939</v>
      </c>
      <c r="BW29" s="560">
        <v>103.6</v>
      </c>
    </row>
    <row r="30" spans="2:75" ht="15.75">
      <c r="B30" s="263">
        <v>23</v>
      </c>
      <c r="C30" s="268" t="s">
        <v>59</v>
      </c>
      <c r="D30" s="269">
        <v>16256.3</v>
      </c>
      <c r="G30" s="280">
        <v>23</v>
      </c>
      <c r="H30" s="351" t="s">
        <v>21</v>
      </c>
      <c r="I30" s="353">
        <v>17446.099999999999</v>
      </c>
      <c r="J30" s="308">
        <f t="shared" si="6"/>
        <v>73.633984721225673</v>
      </c>
      <c r="L30" s="327">
        <v>23</v>
      </c>
      <c r="M30" s="277" t="s">
        <v>1</v>
      </c>
      <c r="N30" s="278">
        <v>19950.5</v>
      </c>
      <c r="O30" s="308">
        <f t="shared" si="7"/>
        <v>74.381105063007979</v>
      </c>
      <c r="R30" s="327">
        <v>4</v>
      </c>
      <c r="S30" s="327">
        <v>16</v>
      </c>
      <c r="T30" s="277" t="s">
        <v>241</v>
      </c>
      <c r="U30" s="278">
        <v>20642.099999999999</v>
      </c>
      <c r="V30" s="308">
        <f t="shared" si="10"/>
        <v>76.959585414957871</v>
      </c>
      <c r="X30" s="350">
        <v>23</v>
      </c>
      <c r="Y30" s="277" t="s">
        <v>13</v>
      </c>
      <c r="Z30" s="307">
        <v>22117.3</v>
      </c>
      <c r="AA30" s="308">
        <f t="shared" si="9"/>
        <v>73.822517281317488</v>
      </c>
      <c r="AC30" s="327">
        <v>4</v>
      </c>
      <c r="AD30" s="327">
        <v>15</v>
      </c>
      <c r="AE30" s="327">
        <v>16</v>
      </c>
      <c r="AF30" s="277" t="s">
        <v>241</v>
      </c>
      <c r="AG30" s="430">
        <v>23263.9</v>
      </c>
      <c r="AH30" s="308">
        <v>77.599999999999994</v>
      </c>
      <c r="AJ30" s="437">
        <v>24</v>
      </c>
      <c r="AK30" s="277" t="s">
        <v>1</v>
      </c>
      <c r="AL30" s="438">
        <v>22767.8</v>
      </c>
      <c r="AM30" s="308">
        <f t="shared" si="1"/>
        <v>75.748492036823251</v>
      </c>
      <c r="AP30" s="437">
        <v>24</v>
      </c>
      <c r="AQ30" s="277" t="s">
        <v>36</v>
      </c>
      <c r="AR30" s="307">
        <v>23204.5</v>
      </c>
      <c r="AS30" s="308">
        <v>73.64473938943847</v>
      </c>
      <c r="AT30" s="337"/>
      <c r="AU30" s="448">
        <v>24</v>
      </c>
      <c r="AV30" s="283" t="s">
        <v>44</v>
      </c>
      <c r="AW30" s="284">
        <v>23272.1</v>
      </c>
      <c r="AX30" s="449">
        <f t="shared" si="2"/>
        <v>73.690660147937976</v>
      </c>
      <c r="AZ30" s="448">
        <v>24</v>
      </c>
      <c r="BA30" s="283" t="s">
        <v>44</v>
      </c>
      <c r="BB30" s="284">
        <v>23309.7</v>
      </c>
      <c r="BC30" s="449">
        <f t="shared" si="3"/>
        <v>71.47715216151407</v>
      </c>
      <c r="BD30" s="450">
        <v>85.705303796304804</v>
      </c>
      <c r="BG30" s="437">
        <v>24</v>
      </c>
      <c r="BH30" s="351" t="s">
        <v>22</v>
      </c>
      <c r="BI30" s="307">
        <v>23574.9</v>
      </c>
      <c r="BJ30" s="308">
        <f t="shared" si="4"/>
        <v>74.685653640842062</v>
      </c>
      <c r="BK30" s="445">
        <v>94.3</v>
      </c>
      <c r="BM30" s="581">
        <v>24</v>
      </c>
      <c r="BN30" s="277" t="s">
        <v>22</v>
      </c>
      <c r="BO30" s="307">
        <v>24272.5</v>
      </c>
      <c r="BP30" s="560">
        <f t="shared" si="5"/>
        <v>73.278126301933952</v>
      </c>
      <c r="BQ30" s="582">
        <v>95.1</v>
      </c>
      <c r="BS30" s="854">
        <v>24</v>
      </c>
      <c r="BT30" s="277" t="s">
        <v>75</v>
      </c>
      <c r="BU30" s="307">
        <v>24587.3</v>
      </c>
      <c r="BV30" s="560">
        <f t="shared" si="0"/>
        <v>74.332176457784115</v>
      </c>
      <c r="BW30" s="560">
        <v>79.400000000000006</v>
      </c>
    </row>
    <row r="31" spans="2:75" ht="15.75">
      <c r="B31" s="263">
        <v>24</v>
      </c>
      <c r="C31" s="268" t="s">
        <v>71</v>
      </c>
      <c r="D31" s="269">
        <v>16083.4</v>
      </c>
      <c r="G31" s="280">
        <v>24</v>
      </c>
      <c r="H31" s="351" t="s">
        <v>41</v>
      </c>
      <c r="I31" s="353">
        <v>17438.8</v>
      </c>
      <c r="J31" s="308">
        <f t="shared" si="6"/>
        <v>73.603173933229215</v>
      </c>
      <c r="L31" s="327">
        <v>24</v>
      </c>
      <c r="M31" s="277" t="s">
        <v>41</v>
      </c>
      <c r="N31" s="278">
        <v>19827.599999999999</v>
      </c>
      <c r="O31" s="308">
        <f t="shared" si="7"/>
        <v>73.922899112668688</v>
      </c>
      <c r="R31" s="327">
        <v>5</v>
      </c>
      <c r="S31" s="327">
        <v>25</v>
      </c>
      <c r="T31" s="277" t="s">
        <v>18</v>
      </c>
      <c r="U31" s="278">
        <v>19800.400000000001</v>
      </c>
      <c r="V31" s="308">
        <f t="shared" si="10"/>
        <v>73.821489821788091</v>
      </c>
      <c r="X31" s="350">
        <v>24</v>
      </c>
      <c r="Y31" s="277" t="s">
        <v>1</v>
      </c>
      <c r="Z31" s="307">
        <v>22045.5</v>
      </c>
      <c r="AA31" s="308">
        <f t="shared" si="9"/>
        <v>73.582865210730276</v>
      </c>
      <c r="AC31" s="327">
        <v>5</v>
      </c>
      <c r="AD31" s="327">
        <v>28</v>
      </c>
      <c r="AE31" s="327">
        <v>25</v>
      </c>
      <c r="AF31" s="277" t="s">
        <v>18</v>
      </c>
      <c r="AG31" s="430">
        <v>21164.799999999999</v>
      </c>
      <c r="AH31" s="308">
        <v>70.599999999999994</v>
      </c>
      <c r="AJ31" s="437">
        <v>25</v>
      </c>
      <c r="AK31" s="277" t="s">
        <v>22</v>
      </c>
      <c r="AL31" s="438">
        <v>22008.3</v>
      </c>
      <c r="AM31" s="308">
        <f t="shared" si="1"/>
        <v>73.22163482172266</v>
      </c>
      <c r="AP31" s="437">
        <v>25</v>
      </c>
      <c r="AQ31" s="277" t="s">
        <v>1</v>
      </c>
      <c r="AR31" s="307">
        <v>22871</v>
      </c>
      <c r="AS31" s="308">
        <v>72.58630156115612</v>
      </c>
      <c r="AT31" s="337"/>
      <c r="AU31" s="448">
        <v>25</v>
      </c>
      <c r="AV31" s="283" t="s">
        <v>16</v>
      </c>
      <c r="AW31" s="284">
        <v>23023.5</v>
      </c>
      <c r="AX31" s="449">
        <f t="shared" si="2"/>
        <v>72.903472996250883</v>
      </c>
      <c r="AZ31" s="448">
        <v>25</v>
      </c>
      <c r="BA31" s="283" t="s">
        <v>14</v>
      </c>
      <c r="BB31" s="284">
        <v>23077.1</v>
      </c>
      <c r="BC31" s="449">
        <f t="shared" si="3"/>
        <v>70.763904646841283</v>
      </c>
      <c r="BD31" s="450">
        <v>91.796907630681829</v>
      </c>
      <c r="BG31" s="437">
        <v>25</v>
      </c>
      <c r="BH31" s="351" t="s">
        <v>36</v>
      </c>
      <c r="BI31" s="307">
        <v>23515</v>
      </c>
      <c r="BJ31" s="308">
        <f t="shared" si="4"/>
        <v>74.49588949961192</v>
      </c>
      <c r="BK31" s="445">
        <v>103.3</v>
      </c>
      <c r="BM31" s="581">
        <v>25</v>
      </c>
      <c r="BN31" s="277" t="s">
        <v>56</v>
      </c>
      <c r="BO31" s="307">
        <v>24170.5</v>
      </c>
      <c r="BP31" s="560">
        <f t="shared" si="5"/>
        <v>72.970190618226155</v>
      </c>
      <c r="BQ31" s="582">
        <v>82.8</v>
      </c>
      <c r="BS31" s="854">
        <v>25</v>
      </c>
      <c r="BT31" s="277" t="s">
        <v>12</v>
      </c>
      <c r="BU31" s="307">
        <v>24537.4</v>
      </c>
      <c r="BV31" s="560">
        <f t="shared" si="0"/>
        <v>74.18131907998162</v>
      </c>
      <c r="BW31" s="560">
        <v>101.4</v>
      </c>
    </row>
    <row r="32" spans="2:75" ht="15.75">
      <c r="B32" s="263">
        <v>25</v>
      </c>
      <c r="C32" s="268" t="s">
        <v>241</v>
      </c>
      <c r="D32" s="269">
        <v>15983.4</v>
      </c>
      <c r="G32" s="280">
        <v>25</v>
      </c>
      <c r="H32" s="351" t="s">
        <v>67</v>
      </c>
      <c r="I32" s="353">
        <v>17433.900000000001</v>
      </c>
      <c r="J32" s="308">
        <f t="shared" si="6"/>
        <v>73.582492719368602</v>
      </c>
      <c r="L32" s="327">
        <v>25</v>
      </c>
      <c r="M32" s="277" t="s">
        <v>18</v>
      </c>
      <c r="N32" s="278">
        <v>19800.400000000001</v>
      </c>
      <c r="O32" s="308">
        <f t="shared" si="7"/>
        <v>73.821489821788091</v>
      </c>
      <c r="R32" s="327">
        <v>6</v>
      </c>
      <c r="S32" s="327">
        <v>28</v>
      </c>
      <c r="T32" s="277" t="s">
        <v>16</v>
      </c>
      <c r="U32" s="278">
        <v>19146.7</v>
      </c>
      <c r="V32" s="308">
        <f t="shared" si="10"/>
        <v>71.384311386175526</v>
      </c>
      <c r="X32" s="350">
        <v>25</v>
      </c>
      <c r="Y32" s="277" t="s">
        <v>73</v>
      </c>
      <c r="Z32" s="307">
        <v>21859.3</v>
      </c>
      <c r="AA32" s="308">
        <f t="shared" si="9"/>
        <v>72.961371958037518</v>
      </c>
      <c r="AC32" s="327">
        <v>6</v>
      </c>
      <c r="AD32" s="327">
        <v>29</v>
      </c>
      <c r="AE32" s="327">
        <v>34</v>
      </c>
      <c r="AF32" s="277" t="s">
        <v>21</v>
      </c>
      <c r="AG32" s="430">
        <v>20982.799999999999</v>
      </c>
      <c r="AH32" s="308">
        <v>70</v>
      </c>
      <c r="AJ32" s="437">
        <v>26</v>
      </c>
      <c r="AK32" s="277" t="s">
        <v>73</v>
      </c>
      <c r="AL32" s="438">
        <v>21963.1</v>
      </c>
      <c r="AM32" s="308">
        <f t="shared" si="1"/>
        <v>73.071254379164984</v>
      </c>
      <c r="AP32" s="437">
        <v>26</v>
      </c>
      <c r="AQ32" s="277" t="s">
        <v>22</v>
      </c>
      <c r="AR32" s="307">
        <v>22721.4</v>
      </c>
      <c r="AS32" s="308">
        <v>72.111512058574306</v>
      </c>
      <c r="AT32" s="337"/>
      <c r="AU32" s="448">
        <v>26</v>
      </c>
      <c r="AV32" s="283" t="s">
        <v>22</v>
      </c>
      <c r="AW32" s="284">
        <v>22809.1</v>
      </c>
      <c r="AX32" s="449">
        <f t="shared" si="2"/>
        <v>72.224579491336499</v>
      </c>
      <c r="AZ32" s="448">
        <v>26</v>
      </c>
      <c r="BA32" s="283" t="s">
        <v>12</v>
      </c>
      <c r="BB32" s="284">
        <v>23043.3</v>
      </c>
      <c r="BC32" s="449">
        <f t="shared" si="3"/>
        <v>70.660259909111531</v>
      </c>
      <c r="BD32" s="450">
        <v>93.294601105285523</v>
      </c>
      <c r="BG32" s="437">
        <v>26</v>
      </c>
      <c r="BH32" s="351" t="s">
        <v>56</v>
      </c>
      <c r="BI32" s="307">
        <v>23465.200000000001</v>
      </c>
      <c r="BJ32" s="308">
        <f t="shared" si="4"/>
        <v>74.3381223170867</v>
      </c>
      <c r="BK32" s="445">
        <v>83.2</v>
      </c>
      <c r="BM32" s="581">
        <v>26</v>
      </c>
      <c r="BN32" s="277" t="s">
        <v>12</v>
      </c>
      <c r="BO32" s="307">
        <v>24169.7</v>
      </c>
      <c r="BP32" s="560">
        <f t="shared" si="5"/>
        <v>72.967775436393168</v>
      </c>
      <c r="BQ32" s="582">
        <v>99.5</v>
      </c>
      <c r="BS32" s="854">
        <v>26</v>
      </c>
      <c r="BT32" s="277" t="s">
        <v>22</v>
      </c>
      <c r="BU32" s="307">
        <v>24423</v>
      </c>
      <c r="BV32" s="560">
        <f t="shared" si="0"/>
        <v>73.83546569279514</v>
      </c>
      <c r="BW32" s="560">
        <v>94.8</v>
      </c>
    </row>
    <row r="33" spans="2:75" ht="15.75">
      <c r="B33" s="263">
        <v>26</v>
      </c>
      <c r="C33" s="268" t="s">
        <v>67</v>
      </c>
      <c r="D33" s="269">
        <v>15840.4</v>
      </c>
      <c r="G33" s="280">
        <v>26</v>
      </c>
      <c r="H33" s="351" t="s">
        <v>19</v>
      </c>
      <c r="I33" s="353">
        <v>17364</v>
      </c>
      <c r="J33" s="308">
        <f t="shared" si="6"/>
        <v>73.287468872662814</v>
      </c>
      <c r="L33" s="327">
        <v>26</v>
      </c>
      <c r="M33" s="277" t="s">
        <v>64</v>
      </c>
      <c r="N33" s="278">
        <v>19291.599999999999</v>
      </c>
      <c r="O33" s="308">
        <f t="shared" si="7"/>
        <v>71.92453955708001</v>
      </c>
      <c r="R33" s="327">
        <v>7</v>
      </c>
      <c r="S33" s="327">
        <v>32</v>
      </c>
      <c r="T33" s="277" t="s">
        <v>22</v>
      </c>
      <c r="U33" s="278">
        <v>18962.7</v>
      </c>
      <c r="V33" s="308">
        <f t="shared" si="10"/>
        <v>70.698307359630149</v>
      </c>
      <c r="X33" s="350">
        <v>26</v>
      </c>
      <c r="Y33" s="277" t="s">
        <v>67</v>
      </c>
      <c r="Z33" s="307">
        <v>21640.7</v>
      </c>
      <c r="AA33" s="308">
        <f t="shared" si="9"/>
        <v>72.231734874049152</v>
      </c>
      <c r="AC33" s="431">
        <v>7</v>
      </c>
      <c r="AD33" s="431">
        <v>30</v>
      </c>
      <c r="AE33" s="431">
        <v>32</v>
      </c>
      <c r="AF33" s="287" t="s">
        <v>22</v>
      </c>
      <c r="AG33" s="432">
        <v>20630.8</v>
      </c>
      <c r="AH33" s="362">
        <v>68.900000000000006</v>
      </c>
      <c r="AJ33" s="437">
        <v>27</v>
      </c>
      <c r="AK33" s="277" t="s">
        <v>12</v>
      </c>
      <c r="AL33" s="438">
        <v>21792.2</v>
      </c>
      <c r="AM33" s="308">
        <f t="shared" si="1"/>
        <v>72.502669918255592</v>
      </c>
      <c r="AP33" s="437">
        <v>27</v>
      </c>
      <c r="AQ33" s="277" t="s">
        <v>12</v>
      </c>
      <c r="AR33" s="307">
        <v>22202.3</v>
      </c>
      <c r="AS33" s="308">
        <v>70.46403056933481</v>
      </c>
      <c r="AT33" s="337"/>
      <c r="AU33" s="448">
        <v>27</v>
      </c>
      <c r="AV33" s="283" t="s">
        <v>12</v>
      </c>
      <c r="AW33" s="284">
        <v>22703</v>
      </c>
      <c r="AX33" s="449">
        <f t="shared" si="2"/>
        <v>71.888615867869092</v>
      </c>
      <c r="AZ33" s="448">
        <v>27</v>
      </c>
      <c r="BA33" s="283" t="s">
        <v>16</v>
      </c>
      <c r="BB33" s="284">
        <v>23014.9</v>
      </c>
      <c r="BC33" s="449">
        <f t="shared" si="3"/>
        <v>70.573173798119683</v>
      </c>
      <c r="BD33" s="450">
        <v>78.683956813379936</v>
      </c>
      <c r="BG33" s="437">
        <v>27</v>
      </c>
      <c r="BH33" s="351" t="s">
        <v>44</v>
      </c>
      <c r="BI33" s="307">
        <v>23356.6</v>
      </c>
      <c r="BJ33" s="308">
        <f t="shared" si="4"/>
        <v>73.99407581061601</v>
      </c>
      <c r="BK33" s="445">
        <v>88.9</v>
      </c>
      <c r="BM33" s="581">
        <v>27</v>
      </c>
      <c r="BN33" s="277" t="s">
        <v>73</v>
      </c>
      <c r="BO33" s="307">
        <v>24139</v>
      </c>
      <c r="BP33" s="560">
        <f t="shared" si="5"/>
        <v>72.875092833551705</v>
      </c>
      <c r="BQ33" s="582">
        <v>72.7</v>
      </c>
      <c r="BS33" s="854">
        <v>27</v>
      </c>
      <c r="BT33" s="277" t="s">
        <v>73</v>
      </c>
      <c r="BU33" s="307">
        <v>24411.599999999999</v>
      </c>
      <c r="BV33" s="560">
        <f t="shared" si="0"/>
        <v>73.801001281834232</v>
      </c>
      <c r="BW33" s="560">
        <v>73.900000000000006</v>
      </c>
    </row>
    <row r="34" spans="2:75" ht="15.75">
      <c r="B34" s="263">
        <v>27</v>
      </c>
      <c r="C34" s="268" t="s">
        <v>49</v>
      </c>
      <c r="D34" s="269">
        <v>15818.7</v>
      </c>
      <c r="G34" s="280">
        <v>27</v>
      </c>
      <c r="H34" s="351" t="s">
        <v>64</v>
      </c>
      <c r="I34" s="353">
        <v>17219.599999999999</v>
      </c>
      <c r="J34" s="308">
        <f t="shared" si="6"/>
        <v>72.678006162157587</v>
      </c>
      <c r="L34" s="327">
        <v>27</v>
      </c>
      <c r="M34" s="277" t="s">
        <v>56</v>
      </c>
      <c r="N34" s="278">
        <v>19215.599999999999</v>
      </c>
      <c r="O34" s="308">
        <f t="shared" si="7"/>
        <v>71.641190067854737</v>
      </c>
      <c r="R34" s="431">
        <v>8</v>
      </c>
      <c r="S34" s="431">
        <v>34</v>
      </c>
      <c r="T34" s="287" t="s">
        <v>21</v>
      </c>
      <c r="U34" s="288">
        <v>18717.7</v>
      </c>
      <c r="V34" s="362">
        <f t="shared" si="10"/>
        <v>69.784878085153977</v>
      </c>
      <c r="X34" s="350">
        <v>27</v>
      </c>
      <c r="Y34" s="277" t="s">
        <v>14</v>
      </c>
      <c r="Z34" s="307">
        <v>21253.3</v>
      </c>
      <c r="AA34" s="308">
        <f t="shared" si="9"/>
        <v>70.938681780100865</v>
      </c>
      <c r="AC34" s="431">
        <v>8</v>
      </c>
      <c r="AD34" s="431">
        <v>33</v>
      </c>
      <c r="AE34" s="431">
        <v>28</v>
      </c>
      <c r="AF34" s="287" t="s">
        <v>16</v>
      </c>
      <c r="AG34" s="432">
        <v>20216</v>
      </c>
      <c r="AH34" s="362">
        <v>67.5</v>
      </c>
      <c r="AJ34" s="437">
        <v>28</v>
      </c>
      <c r="AK34" s="277" t="s">
        <v>21</v>
      </c>
      <c r="AL34" s="438">
        <v>21686.799999999999</v>
      </c>
      <c r="AM34" s="308">
        <f t="shared" si="1"/>
        <v>72.152004019017141</v>
      </c>
      <c r="AP34" s="437">
        <v>28</v>
      </c>
      <c r="AQ34" s="277" t="s">
        <v>14</v>
      </c>
      <c r="AR34" s="307">
        <v>22169.1</v>
      </c>
      <c r="AS34" s="308">
        <v>70.358662845499808</v>
      </c>
      <c r="AT34" s="337"/>
      <c r="AU34" s="448">
        <v>28</v>
      </c>
      <c r="AV34" s="283" t="s">
        <v>74</v>
      </c>
      <c r="AW34" s="284">
        <v>22662</v>
      </c>
      <c r="AX34" s="449">
        <f t="shared" si="2"/>
        <v>71.758790150977816</v>
      </c>
      <c r="AZ34" s="448">
        <v>28</v>
      </c>
      <c r="BA34" s="283" t="s">
        <v>22</v>
      </c>
      <c r="BB34" s="284">
        <v>22925.5</v>
      </c>
      <c r="BC34" s="449">
        <f t="shared" si="3"/>
        <v>70.29903653323683</v>
      </c>
      <c r="BD34" s="450">
        <v>90.901340988572656</v>
      </c>
      <c r="BG34" s="437">
        <v>28</v>
      </c>
      <c r="BH34" s="351" t="s">
        <v>12</v>
      </c>
      <c r="BI34" s="307">
        <v>23332.2</v>
      </c>
      <c r="BJ34" s="308">
        <f t="shared" si="4"/>
        <v>73.916776227210093</v>
      </c>
      <c r="BK34" s="445">
        <v>100.3</v>
      </c>
      <c r="BM34" s="581">
        <v>28</v>
      </c>
      <c r="BN34" s="277" t="s">
        <v>14</v>
      </c>
      <c r="BO34" s="307">
        <v>23955.5</v>
      </c>
      <c r="BP34" s="560">
        <f t="shared" si="5"/>
        <v>72.321110500606807</v>
      </c>
      <c r="BQ34" s="582">
        <v>92.3</v>
      </c>
      <c r="BS34" s="854">
        <v>28</v>
      </c>
      <c r="BT34" s="277" t="s">
        <v>56</v>
      </c>
      <c r="BU34" s="307">
        <v>24301</v>
      </c>
      <c r="BV34" s="560">
        <f t="shared" si="0"/>
        <v>73.466636031634707</v>
      </c>
      <c r="BW34" s="560">
        <v>83.4</v>
      </c>
    </row>
    <row r="35" spans="2:75" ht="15.75">
      <c r="B35" s="263">
        <v>28</v>
      </c>
      <c r="C35" s="268" t="s">
        <v>44</v>
      </c>
      <c r="D35" s="269">
        <v>15711.5</v>
      </c>
      <c r="G35" s="280">
        <v>28</v>
      </c>
      <c r="H35" s="351" t="s">
        <v>18</v>
      </c>
      <c r="I35" s="353">
        <v>17192.5</v>
      </c>
      <c r="J35" s="308">
        <f t="shared" si="6"/>
        <v>72.563626387540623</v>
      </c>
      <c r="L35" s="327">
        <v>28</v>
      </c>
      <c r="M35" s="277" t="s">
        <v>16</v>
      </c>
      <c r="N35" s="278">
        <v>19146.7</v>
      </c>
      <c r="O35" s="308">
        <f t="shared" si="7"/>
        <v>71.384311386175526</v>
      </c>
      <c r="R35" s="431">
        <v>9</v>
      </c>
      <c r="S35" s="431">
        <v>37</v>
      </c>
      <c r="T35" s="287" t="s">
        <v>19</v>
      </c>
      <c r="U35" s="288">
        <v>17826.5</v>
      </c>
      <c r="V35" s="362">
        <f t="shared" si="10"/>
        <v>66.46223249571247</v>
      </c>
      <c r="X35" s="350">
        <v>28</v>
      </c>
      <c r="Y35" s="277" t="s">
        <v>18</v>
      </c>
      <c r="Z35" s="307">
        <v>21164.799999999999</v>
      </c>
      <c r="AA35" s="308">
        <f t="shared" si="9"/>
        <v>70.643288907580413</v>
      </c>
      <c r="AC35" s="431">
        <v>9</v>
      </c>
      <c r="AD35" s="431">
        <v>45</v>
      </c>
      <c r="AE35" s="431">
        <v>37</v>
      </c>
      <c r="AF35" s="287" t="s">
        <v>19</v>
      </c>
      <c r="AG35" s="432">
        <v>18539.900000000001</v>
      </c>
      <c r="AH35" s="362">
        <v>61.9</v>
      </c>
      <c r="AJ35" s="437">
        <v>29</v>
      </c>
      <c r="AK35" s="277" t="s">
        <v>18</v>
      </c>
      <c r="AL35" s="438">
        <v>21415.1</v>
      </c>
      <c r="AM35" s="308">
        <f t="shared" si="1"/>
        <v>71.248057863200373</v>
      </c>
      <c r="AP35" s="437">
        <v>29</v>
      </c>
      <c r="AQ35" s="277" t="s">
        <v>74</v>
      </c>
      <c r="AR35" s="307">
        <v>22118.799999999999</v>
      </c>
      <c r="AS35" s="308">
        <v>70.199024396436542</v>
      </c>
      <c r="AT35" s="337"/>
      <c r="AU35" s="448">
        <v>29</v>
      </c>
      <c r="AV35" s="283" t="s">
        <v>14</v>
      </c>
      <c r="AW35" s="284">
        <v>22387.599999999999</v>
      </c>
      <c r="AX35" s="449">
        <f t="shared" si="2"/>
        <v>70.889907792076187</v>
      </c>
      <c r="AZ35" s="448">
        <v>29</v>
      </c>
      <c r="BA35" s="283" t="s">
        <v>74</v>
      </c>
      <c r="BB35" s="284">
        <v>22904</v>
      </c>
      <c r="BC35" s="449">
        <f t="shared" si="3"/>
        <v>70.233108667521165</v>
      </c>
      <c r="BD35" s="450">
        <v>63.196000309026893</v>
      </c>
      <c r="BG35" s="437">
        <v>29</v>
      </c>
      <c r="BH35" s="351" t="s">
        <v>75</v>
      </c>
      <c r="BI35" s="307">
        <v>22656.7</v>
      </c>
      <c r="BJ35" s="308">
        <f t="shared" si="4"/>
        <v>71.7767816128368</v>
      </c>
      <c r="BK35" s="445">
        <v>77.099999999999994</v>
      </c>
      <c r="BM35" s="581">
        <v>29</v>
      </c>
      <c r="BN35" s="277" t="s">
        <v>75</v>
      </c>
      <c r="BO35" s="307">
        <v>23753.3</v>
      </c>
      <c r="BP35" s="560">
        <f t="shared" si="5"/>
        <v>71.710673292315491</v>
      </c>
      <c r="BQ35" s="582">
        <v>77.2</v>
      </c>
      <c r="BS35" s="854">
        <v>29</v>
      </c>
      <c r="BT35" s="277" t="s">
        <v>14</v>
      </c>
      <c r="BU35" s="307">
        <v>24298.5</v>
      </c>
      <c r="BV35" s="560">
        <f t="shared" si="0"/>
        <v>73.459078046774863</v>
      </c>
      <c r="BW35" s="560">
        <v>93.8</v>
      </c>
    </row>
    <row r="36" spans="2:75" ht="15.75">
      <c r="B36" s="263">
        <v>29</v>
      </c>
      <c r="C36" s="268" t="s">
        <v>16</v>
      </c>
      <c r="D36" s="269">
        <v>15482.3</v>
      </c>
      <c r="G36" s="280">
        <v>29</v>
      </c>
      <c r="H36" s="351" t="s">
        <v>59</v>
      </c>
      <c r="I36" s="353">
        <v>17149.3</v>
      </c>
      <c r="J36" s="308">
        <f t="shared" si="6"/>
        <v>72.381294053095843</v>
      </c>
      <c r="L36" s="327">
        <v>29</v>
      </c>
      <c r="M36" s="277" t="s">
        <v>59</v>
      </c>
      <c r="N36" s="278">
        <v>19126.2</v>
      </c>
      <c r="O36" s="308">
        <f t="shared" si="7"/>
        <v>71.307881589739765</v>
      </c>
      <c r="R36" s="435">
        <v>10</v>
      </c>
      <c r="S36" s="435">
        <v>64</v>
      </c>
      <c r="T36" s="295" t="s">
        <v>23</v>
      </c>
      <c r="U36" s="296">
        <v>13986.8</v>
      </c>
      <c r="V36" s="376">
        <f t="shared" si="10"/>
        <v>52.146745209156663</v>
      </c>
      <c r="X36" s="350">
        <v>29</v>
      </c>
      <c r="Y36" s="277" t="s">
        <v>21</v>
      </c>
      <c r="Z36" s="307">
        <v>20982.799999999999</v>
      </c>
      <c r="AA36" s="308">
        <f t="shared" si="9"/>
        <v>70.035814299685256</v>
      </c>
      <c r="AC36" s="451">
        <v>10</v>
      </c>
      <c r="AD36" s="451">
        <v>69</v>
      </c>
      <c r="AE36" s="451">
        <v>64</v>
      </c>
      <c r="AF36" s="347" t="s">
        <v>23</v>
      </c>
      <c r="AG36" s="452">
        <v>14142.7</v>
      </c>
      <c r="AH36" s="394">
        <v>47.2</v>
      </c>
      <c r="AJ36" s="453">
        <v>30</v>
      </c>
      <c r="AK36" s="287" t="s">
        <v>32</v>
      </c>
      <c r="AL36" s="454">
        <v>20878</v>
      </c>
      <c r="AM36" s="362">
        <f t="shared" si="1"/>
        <v>69.46112565749857</v>
      </c>
      <c r="AP36" s="437">
        <v>30</v>
      </c>
      <c r="AQ36" s="277" t="s">
        <v>73</v>
      </c>
      <c r="AR36" s="307">
        <v>22084.2</v>
      </c>
      <c r="AS36" s="308">
        <v>70.089213455331389</v>
      </c>
      <c r="AT36" s="337"/>
      <c r="AU36" s="448">
        <v>30</v>
      </c>
      <c r="AV36" s="283" t="s">
        <v>73</v>
      </c>
      <c r="AW36" s="284">
        <v>22216.2</v>
      </c>
      <c r="AX36" s="449">
        <f t="shared" si="2"/>
        <v>70.347172965852678</v>
      </c>
      <c r="AZ36" s="448">
        <v>30</v>
      </c>
      <c r="BA36" s="283" t="s">
        <v>75</v>
      </c>
      <c r="BB36" s="284">
        <v>22847.4</v>
      </c>
      <c r="BC36" s="449">
        <f t="shared" si="3"/>
        <v>70.05954972800923</v>
      </c>
      <c r="BD36" s="450">
        <v>70.843333147290295</v>
      </c>
      <c r="BG36" s="437">
        <v>30</v>
      </c>
      <c r="BH36" s="351" t="s">
        <v>14</v>
      </c>
      <c r="BI36" s="307">
        <v>22570.6</v>
      </c>
      <c r="BJ36" s="308">
        <f t="shared" si="4"/>
        <v>71.504015459916687</v>
      </c>
      <c r="BK36" s="445">
        <v>91</v>
      </c>
      <c r="BM36" s="581">
        <v>30</v>
      </c>
      <c r="BN36" s="277" t="s">
        <v>21</v>
      </c>
      <c r="BO36" s="307">
        <v>23682.5</v>
      </c>
      <c r="BP36" s="560">
        <f t="shared" si="5"/>
        <v>71.496929700094796</v>
      </c>
      <c r="BQ36" s="582">
        <v>52.6</v>
      </c>
      <c r="BS36" s="854">
        <v>30</v>
      </c>
      <c r="BT36" s="277" t="s">
        <v>32</v>
      </c>
      <c r="BU36" s="307">
        <v>23822.5</v>
      </c>
      <c r="BV36" s="560">
        <f t="shared" si="0"/>
        <v>72.020037729460427</v>
      </c>
      <c r="BW36" s="560">
        <v>91.2</v>
      </c>
    </row>
    <row r="37" spans="2:75" ht="15.75">
      <c r="B37" s="263">
        <v>30</v>
      </c>
      <c r="C37" s="268" t="s">
        <v>36</v>
      </c>
      <c r="D37" s="269">
        <v>15316.2</v>
      </c>
      <c r="G37" s="280">
        <v>30</v>
      </c>
      <c r="H37" s="351" t="s">
        <v>75</v>
      </c>
      <c r="I37" s="353">
        <v>17137.2</v>
      </c>
      <c r="J37" s="308">
        <f t="shared" si="6"/>
        <v>72.33022411682775</v>
      </c>
      <c r="L37" s="327">
        <v>30</v>
      </c>
      <c r="M37" s="277" t="s">
        <v>13</v>
      </c>
      <c r="N37" s="278">
        <v>18990.5</v>
      </c>
      <c r="O37" s="308">
        <f t="shared" si="7"/>
        <v>70.80195362016255</v>
      </c>
      <c r="R37" s="999" t="s">
        <v>316</v>
      </c>
      <c r="S37" s="1000"/>
      <c r="T37" s="1000"/>
      <c r="U37" s="1000"/>
      <c r="V37" s="1001"/>
      <c r="X37" s="363">
        <v>30</v>
      </c>
      <c r="Y37" s="287" t="s">
        <v>22</v>
      </c>
      <c r="Z37" s="292">
        <v>20630.8</v>
      </c>
      <c r="AA37" s="362">
        <f t="shared" si="9"/>
        <v>68.860918354745152</v>
      </c>
      <c r="AC37" s="425"/>
      <c r="AD37" s="425" t="s">
        <v>316</v>
      </c>
      <c r="AE37" s="426"/>
      <c r="AF37" s="426"/>
      <c r="AG37" s="427"/>
      <c r="AH37" s="428"/>
      <c r="AJ37" s="453">
        <v>31</v>
      </c>
      <c r="AK37" s="287" t="s">
        <v>74</v>
      </c>
      <c r="AL37" s="454">
        <v>20676.8</v>
      </c>
      <c r="AM37" s="362">
        <f t="shared" si="1"/>
        <v>68.791733068060452</v>
      </c>
      <c r="AP37" s="453">
        <v>31</v>
      </c>
      <c r="AQ37" s="287" t="s">
        <v>21</v>
      </c>
      <c r="AR37" s="292">
        <v>21757.200000000001</v>
      </c>
      <c r="AS37" s="362">
        <v>69.051404850089028</v>
      </c>
      <c r="AT37" s="370"/>
      <c r="AU37" s="448">
        <v>31</v>
      </c>
      <c r="AV37" s="283" t="s">
        <v>32</v>
      </c>
      <c r="AW37" s="284">
        <v>22131.599999999999</v>
      </c>
      <c r="AX37" s="449">
        <f t="shared" si="2"/>
        <v>70.079288681730674</v>
      </c>
      <c r="AZ37" s="455">
        <v>31</v>
      </c>
      <c r="BA37" s="374" t="s">
        <v>73</v>
      </c>
      <c r="BB37" s="369">
        <v>22734.3</v>
      </c>
      <c r="BC37" s="456">
        <f t="shared" si="3"/>
        <v>69.712738490221199</v>
      </c>
      <c r="BD37" s="457">
        <v>70.077832406023148</v>
      </c>
      <c r="BG37" s="437">
        <v>31</v>
      </c>
      <c r="BH37" s="351" t="s">
        <v>16</v>
      </c>
      <c r="BI37" s="307">
        <v>22445.599999999999</v>
      </c>
      <c r="BJ37" s="308">
        <f t="shared" si="4"/>
        <v>71.108013495746931</v>
      </c>
      <c r="BK37" s="445">
        <v>77.8</v>
      </c>
      <c r="BM37" s="581">
        <v>31</v>
      </c>
      <c r="BN37" s="277" t="s">
        <v>44</v>
      </c>
      <c r="BO37" s="307">
        <v>23527.7</v>
      </c>
      <c r="BP37" s="560">
        <f t="shared" si="5"/>
        <v>71.029592015408866</v>
      </c>
      <c r="BQ37" s="582">
        <v>85.9</v>
      </c>
      <c r="BS37" s="854">
        <v>31</v>
      </c>
      <c r="BT37" s="277" t="s">
        <v>21</v>
      </c>
      <c r="BU37" s="307">
        <v>23816</v>
      </c>
      <c r="BV37" s="560">
        <f t="shared" si="0"/>
        <v>72.000386968824827</v>
      </c>
      <c r="BW37" s="560">
        <v>53.9</v>
      </c>
    </row>
    <row r="38" spans="2:75" ht="15.75">
      <c r="B38" s="263">
        <v>31</v>
      </c>
      <c r="C38" s="268" t="s">
        <v>1</v>
      </c>
      <c r="D38" s="269">
        <v>15255.8</v>
      </c>
      <c r="G38" s="280">
        <v>31</v>
      </c>
      <c r="H38" s="351" t="s">
        <v>1</v>
      </c>
      <c r="I38" s="353">
        <v>17113.2</v>
      </c>
      <c r="J38" s="308">
        <f t="shared" si="6"/>
        <v>72.22892837546955</v>
      </c>
      <c r="L38" s="327">
        <v>31</v>
      </c>
      <c r="M38" s="277" t="s">
        <v>71</v>
      </c>
      <c r="N38" s="278">
        <v>18984.400000000001</v>
      </c>
      <c r="O38" s="308">
        <f t="shared" si="7"/>
        <v>70.779211095369476</v>
      </c>
      <c r="R38" s="327">
        <v>1</v>
      </c>
      <c r="S38" s="327">
        <v>33</v>
      </c>
      <c r="T38" s="277" t="s">
        <v>32</v>
      </c>
      <c r="U38" s="278">
        <v>18896</v>
      </c>
      <c r="V38" s="308">
        <f t="shared" ref="V38:V43" si="11">U38/26822*100</f>
        <v>70.449630900007449</v>
      </c>
      <c r="X38" s="363">
        <v>31</v>
      </c>
      <c r="Y38" s="287" t="s">
        <v>32</v>
      </c>
      <c r="Z38" s="292">
        <v>20474.2</v>
      </c>
      <c r="AA38" s="362">
        <f t="shared" si="9"/>
        <v>68.338223170149632</v>
      </c>
      <c r="AC38" s="327">
        <v>1</v>
      </c>
      <c r="AD38" s="327">
        <v>22</v>
      </c>
      <c r="AE38" s="327">
        <v>35</v>
      </c>
      <c r="AF38" s="277" t="s">
        <v>36</v>
      </c>
      <c r="AG38" s="430">
        <v>22283.8</v>
      </c>
      <c r="AH38" s="308">
        <v>74.400000000000006</v>
      </c>
      <c r="AJ38" s="453">
        <v>32</v>
      </c>
      <c r="AK38" s="287" t="s">
        <v>16</v>
      </c>
      <c r="AL38" s="454">
        <v>20473.900000000001</v>
      </c>
      <c r="AM38" s="362">
        <f t="shared" si="1"/>
        <v>68.116684577021744</v>
      </c>
      <c r="AP38" s="453">
        <v>32</v>
      </c>
      <c r="AQ38" s="287" t="s">
        <v>18</v>
      </c>
      <c r="AR38" s="292">
        <v>21671.599999999999</v>
      </c>
      <c r="AS38" s="362">
        <v>68.779733851285513</v>
      </c>
      <c r="AT38" s="370"/>
      <c r="AU38" s="453">
        <v>32</v>
      </c>
      <c r="AV38" s="287" t="s">
        <v>18</v>
      </c>
      <c r="AW38" s="292">
        <v>21992.7</v>
      </c>
      <c r="AX38" s="458">
        <f t="shared" si="2"/>
        <v>69.639464484750235</v>
      </c>
      <c r="AZ38" s="455">
        <v>32</v>
      </c>
      <c r="BA38" s="374" t="s">
        <v>32</v>
      </c>
      <c r="BB38" s="369">
        <v>22572.400000000001</v>
      </c>
      <c r="BC38" s="456">
        <f t="shared" si="3"/>
        <v>69.216286329320425</v>
      </c>
      <c r="BD38" s="457">
        <v>86.981183696904537</v>
      </c>
      <c r="BG38" s="437">
        <v>32</v>
      </c>
      <c r="BH38" s="351" t="s">
        <v>32</v>
      </c>
      <c r="BI38" s="307">
        <v>22265.1</v>
      </c>
      <c r="BJ38" s="308">
        <f t="shared" si="4"/>
        <v>70.536186659485821</v>
      </c>
      <c r="BK38" s="445">
        <v>90</v>
      </c>
      <c r="BM38" s="583">
        <v>32</v>
      </c>
      <c r="BN38" s="287" t="s">
        <v>32</v>
      </c>
      <c r="BO38" s="292">
        <v>23022.799999999999</v>
      </c>
      <c r="BP38" s="564">
        <f t="shared" si="5"/>
        <v>69.50531038105531</v>
      </c>
      <c r="BQ38" s="584">
        <v>89</v>
      </c>
      <c r="BS38" s="854">
        <v>32</v>
      </c>
      <c r="BT38" s="277" t="s">
        <v>44</v>
      </c>
      <c r="BU38" s="307">
        <v>23436.1</v>
      </c>
      <c r="BV38" s="560">
        <f t="shared" si="0"/>
        <v>70.85187558952282</v>
      </c>
      <c r="BW38" s="560">
        <v>85.5</v>
      </c>
    </row>
    <row r="39" spans="2:75" ht="15.75">
      <c r="B39" s="263">
        <v>32</v>
      </c>
      <c r="C39" s="268" t="s">
        <v>56</v>
      </c>
      <c r="D39" s="269">
        <v>15159.9</v>
      </c>
      <c r="G39" s="280">
        <v>32</v>
      </c>
      <c r="H39" s="351" t="s">
        <v>13</v>
      </c>
      <c r="I39" s="353">
        <v>17095.8</v>
      </c>
      <c r="J39" s="308">
        <f t="shared" si="6"/>
        <v>72.155488962984847</v>
      </c>
      <c r="L39" s="327">
        <v>32</v>
      </c>
      <c r="M39" s="277" t="s">
        <v>22</v>
      </c>
      <c r="N39" s="278">
        <v>18962.7</v>
      </c>
      <c r="O39" s="308">
        <f t="shared" si="7"/>
        <v>70.698307359630149</v>
      </c>
      <c r="R39" s="431">
        <v>2</v>
      </c>
      <c r="S39" s="431">
        <v>35</v>
      </c>
      <c r="T39" s="287" t="s">
        <v>36</v>
      </c>
      <c r="U39" s="288">
        <v>18120.8</v>
      </c>
      <c r="V39" s="362">
        <f t="shared" si="11"/>
        <v>67.559466109909778</v>
      </c>
      <c r="X39" s="363">
        <v>32</v>
      </c>
      <c r="Y39" s="287" t="s">
        <v>46</v>
      </c>
      <c r="Z39" s="292">
        <v>20469.7</v>
      </c>
      <c r="AA39" s="362">
        <f t="shared" si="9"/>
        <v>68.32320319358081</v>
      </c>
      <c r="AC39" s="431">
        <v>2</v>
      </c>
      <c r="AD39" s="431">
        <v>31</v>
      </c>
      <c r="AE39" s="431">
        <v>33</v>
      </c>
      <c r="AF39" s="287" t="s">
        <v>32</v>
      </c>
      <c r="AG39" s="432">
        <v>20474.2</v>
      </c>
      <c r="AH39" s="362">
        <v>68.3</v>
      </c>
      <c r="AJ39" s="453">
        <v>33</v>
      </c>
      <c r="AK39" s="287" t="s">
        <v>59</v>
      </c>
      <c r="AL39" s="454">
        <v>20431.8</v>
      </c>
      <c r="AM39" s="362">
        <f t="shared" si="1"/>
        <v>67.976617837382847</v>
      </c>
      <c r="AP39" s="453">
        <v>33</v>
      </c>
      <c r="AQ39" s="287" t="s">
        <v>32</v>
      </c>
      <c r="AR39" s="292">
        <v>21468.3</v>
      </c>
      <c r="AS39" s="362">
        <v>68.134515229127189</v>
      </c>
      <c r="AT39" s="370"/>
      <c r="AU39" s="453">
        <v>33</v>
      </c>
      <c r="AV39" s="287" t="s">
        <v>75</v>
      </c>
      <c r="AW39" s="292">
        <v>21586.6</v>
      </c>
      <c r="AX39" s="458">
        <f t="shared" si="2"/>
        <v>68.353556591346646</v>
      </c>
      <c r="AZ39" s="455">
        <v>33</v>
      </c>
      <c r="BA39" s="374" t="s">
        <v>18</v>
      </c>
      <c r="BB39" s="369">
        <v>22092.1</v>
      </c>
      <c r="BC39" s="456">
        <f t="shared" si="3"/>
        <v>67.743488473355939</v>
      </c>
      <c r="BD39" s="457">
        <v>82.601494088703092</v>
      </c>
      <c r="BG39" s="437">
        <v>33</v>
      </c>
      <c r="BH39" s="351" t="s">
        <v>21</v>
      </c>
      <c r="BI39" s="307">
        <v>22247.599999999999</v>
      </c>
      <c r="BJ39" s="308">
        <f t="shared" si="4"/>
        <v>70.480746384502055</v>
      </c>
      <c r="BK39" s="445">
        <v>53</v>
      </c>
      <c r="BM39" s="583">
        <v>33</v>
      </c>
      <c r="BN39" s="287" t="s">
        <v>16</v>
      </c>
      <c r="BO39" s="292">
        <v>22889.599999999999</v>
      </c>
      <c r="BP39" s="564">
        <f t="shared" si="5"/>
        <v>69.103182605860425</v>
      </c>
      <c r="BQ39" s="584">
        <v>76.2</v>
      </c>
      <c r="BS39" s="854">
        <v>33</v>
      </c>
      <c r="BT39" s="277" t="s">
        <v>71</v>
      </c>
      <c r="BU39" s="307">
        <v>23248.3</v>
      </c>
      <c r="BV39" s="560">
        <f t="shared" si="0"/>
        <v>70.284119766851276</v>
      </c>
      <c r="BW39" s="560">
        <v>44.9</v>
      </c>
    </row>
    <row r="40" spans="2:75" ht="15.75">
      <c r="B40" s="263">
        <v>33</v>
      </c>
      <c r="C40" s="268" t="s">
        <v>13</v>
      </c>
      <c r="D40" s="269">
        <v>15073.1</v>
      </c>
      <c r="G40" s="280">
        <v>33</v>
      </c>
      <c r="H40" s="351" t="s">
        <v>32</v>
      </c>
      <c r="I40" s="353">
        <v>16895.3</v>
      </c>
      <c r="J40" s="308">
        <f t="shared" si="6"/>
        <v>71.309247457054823</v>
      </c>
      <c r="L40" s="327">
        <v>33</v>
      </c>
      <c r="M40" s="277" t="s">
        <v>32</v>
      </c>
      <c r="N40" s="278">
        <v>18896</v>
      </c>
      <c r="O40" s="308">
        <f t="shared" si="7"/>
        <v>70.449630900007449</v>
      </c>
      <c r="R40" s="431">
        <v>3</v>
      </c>
      <c r="S40" s="431">
        <v>47</v>
      </c>
      <c r="T40" s="287" t="s">
        <v>35</v>
      </c>
      <c r="U40" s="288">
        <v>16363.1</v>
      </c>
      <c r="V40" s="362">
        <f t="shared" si="11"/>
        <v>61.006263515024983</v>
      </c>
      <c r="X40" s="363">
        <v>33</v>
      </c>
      <c r="Y40" s="287" t="s">
        <v>59</v>
      </c>
      <c r="Z40" s="292">
        <v>20328.8</v>
      </c>
      <c r="AA40" s="362">
        <f t="shared" si="9"/>
        <v>67.852911038347671</v>
      </c>
      <c r="AC40" s="431">
        <v>3</v>
      </c>
      <c r="AD40" s="431">
        <v>53</v>
      </c>
      <c r="AE40" s="431">
        <v>47</v>
      </c>
      <c r="AF40" s="287" t="s">
        <v>35</v>
      </c>
      <c r="AG40" s="432">
        <v>17540.099999999999</v>
      </c>
      <c r="AH40" s="362">
        <v>58.5</v>
      </c>
      <c r="AJ40" s="453">
        <v>34</v>
      </c>
      <c r="AK40" s="287" t="s">
        <v>14</v>
      </c>
      <c r="AL40" s="454">
        <v>20306.8</v>
      </c>
      <c r="AM40" s="362">
        <f t="shared" si="1"/>
        <v>67.560742719690197</v>
      </c>
      <c r="AP40" s="453">
        <v>34</v>
      </c>
      <c r="AQ40" s="287" t="s">
        <v>59</v>
      </c>
      <c r="AR40" s="292">
        <v>20804.400000000001</v>
      </c>
      <c r="AS40" s="362">
        <v>66.02747812508926</v>
      </c>
      <c r="AT40" s="370"/>
      <c r="AU40" s="453">
        <v>34</v>
      </c>
      <c r="AV40" s="287" t="s">
        <v>21</v>
      </c>
      <c r="AW40" s="292">
        <v>21541.599999999999</v>
      </c>
      <c r="AX40" s="458">
        <f t="shared" si="2"/>
        <v>68.211064950856212</v>
      </c>
      <c r="AZ40" s="455">
        <v>34</v>
      </c>
      <c r="BA40" s="374" t="s">
        <v>71</v>
      </c>
      <c r="BB40" s="369">
        <v>21278.3</v>
      </c>
      <c r="BC40" s="456">
        <f t="shared" si="3"/>
        <v>65.248042095708854</v>
      </c>
      <c r="BD40" s="457">
        <v>41.95620668237521</v>
      </c>
      <c r="BG40" s="437">
        <v>34</v>
      </c>
      <c r="BH40" s="351" t="s">
        <v>238</v>
      </c>
      <c r="BI40" s="307">
        <v>22193.9</v>
      </c>
      <c r="BJ40" s="308">
        <f t="shared" si="4"/>
        <v>70.310623940694754</v>
      </c>
      <c r="BK40" s="445">
        <v>95</v>
      </c>
      <c r="BM40" s="583">
        <v>34</v>
      </c>
      <c r="BN40" s="287" t="s">
        <v>71</v>
      </c>
      <c r="BO40" s="292">
        <v>22735.9</v>
      </c>
      <c r="BP40" s="564">
        <f t="shared" si="5"/>
        <v>68.639165796194874</v>
      </c>
      <c r="BQ40" s="584">
        <v>42.6</v>
      </c>
      <c r="BS40" s="855">
        <v>34</v>
      </c>
      <c r="BT40" s="287" t="s">
        <v>40</v>
      </c>
      <c r="BU40" s="292">
        <v>23085.1</v>
      </c>
      <c r="BV40" s="564">
        <f t="shared" si="0"/>
        <v>69.790734515200612</v>
      </c>
      <c r="BW40" s="564">
        <v>106.3</v>
      </c>
    </row>
    <row r="41" spans="2:75" ht="15.75">
      <c r="B41" s="263">
        <v>34</v>
      </c>
      <c r="C41" s="268" t="s">
        <v>64</v>
      </c>
      <c r="D41" s="269">
        <v>15012.4</v>
      </c>
      <c r="G41" s="280">
        <v>34</v>
      </c>
      <c r="H41" s="351" t="s">
        <v>56</v>
      </c>
      <c r="I41" s="353">
        <v>16780.099999999999</v>
      </c>
      <c r="J41" s="308">
        <f t="shared" si="6"/>
        <v>70.823027898535429</v>
      </c>
      <c r="L41" s="431">
        <v>34</v>
      </c>
      <c r="M41" s="287" t="s">
        <v>21</v>
      </c>
      <c r="N41" s="288">
        <v>18717.7</v>
      </c>
      <c r="O41" s="362">
        <f t="shared" si="7"/>
        <v>69.784878085153977</v>
      </c>
      <c r="R41" s="435">
        <v>4</v>
      </c>
      <c r="S41" s="435">
        <v>68</v>
      </c>
      <c r="T41" s="295" t="s">
        <v>25</v>
      </c>
      <c r="U41" s="296">
        <v>13554.5</v>
      </c>
      <c r="V41" s="376">
        <f t="shared" si="11"/>
        <v>50.535008575050334</v>
      </c>
      <c r="X41" s="363">
        <v>34</v>
      </c>
      <c r="Y41" s="287" t="s">
        <v>16</v>
      </c>
      <c r="Z41" s="292">
        <v>20216</v>
      </c>
      <c r="AA41" s="362">
        <f t="shared" si="9"/>
        <v>67.47641029235551</v>
      </c>
      <c r="AC41" s="435">
        <v>4</v>
      </c>
      <c r="AD41" s="435">
        <v>61</v>
      </c>
      <c r="AE41" s="435">
        <v>68</v>
      </c>
      <c r="AF41" s="295" t="s">
        <v>25</v>
      </c>
      <c r="AG41" s="436">
        <v>16149.6</v>
      </c>
      <c r="AH41" s="376">
        <v>53.9</v>
      </c>
      <c r="AJ41" s="453">
        <v>35</v>
      </c>
      <c r="AK41" s="287" t="s">
        <v>49</v>
      </c>
      <c r="AL41" s="454">
        <v>20151.599999999999</v>
      </c>
      <c r="AM41" s="362">
        <f t="shared" si="1"/>
        <v>67.044392173562983</v>
      </c>
      <c r="AP41" s="453">
        <v>35</v>
      </c>
      <c r="AQ41" s="287" t="s">
        <v>75</v>
      </c>
      <c r="AR41" s="292">
        <v>20727.8</v>
      </c>
      <c r="AS41" s="362">
        <v>65.784370665879578</v>
      </c>
      <c r="AT41" s="370"/>
      <c r="AU41" s="453">
        <v>35</v>
      </c>
      <c r="AV41" s="287" t="s">
        <v>68</v>
      </c>
      <c r="AW41" s="292">
        <v>20939.900000000001</v>
      </c>
      <c r="AX41" s="458">
        <f t="shared" si="2"/>
        <v>66.305793393454266</v>
      </c>
      <c r="AZ41" s="455">
        <v>35</v>
      </c>
      <c r="BA41" s="374" t="s">
        <v>68</v>
      </c>
      <c r="BB41" s="369">
        <v>21267.599999999999</v>
      </c>
      <c r="BC41" s="456">
        <f t="shared" si="3"/>
        <v>65.215231483468955</v>
      </c>
      <c r="BD41" s="457">
        <v>80.824526000159608</v>
      </c>
      <c r="BG41" s="437">
        <v>35</v>
      </c>
      <c r="BH41" s="351" t="s">
        <v>71</v>
      </c>
      <c r="BI41" s="307">
        <v>22124.5</v>
      </c>
      <c r="BJ41" s="308">
        <f t="shared" si="4"/>
        <v>70.090763650187711</v>
      </c>
      <c r="BK41" s="445">
        <v>44.7</v>
      </c>
      <c r="BM41" s="583">
        <v>35</v>
      </c>
      <c r="BN41" s="287" t="s">
        <v>238</v>
      </c>
      <c r="BO41" s="292">
        <v>22628.1</v>
      </c>
      <c r="BP41" s="564">
        <f t="shared" si="5"/>
        <v>68.313720044197808</v>
      </c>
      <c r="BQ41" s="584">
        <v>93.2</v>
      </c>
      <c r="BS41" s="855">
        <v>35</v>
      </c>
      <c r="BT41" s="287" t="s">
        <v>16</v>
      </c>
      <c r="BU41" s="292">
        <v>22917.7</v>
      </c>
      <c r="BV41" s="564">
        <f t="shared" si="0"/>
        <v>69.284651848985419</v>
      </c>
      <c r="BW41" s="564">
        <v>77.2</v>
      </c>
    </row>
    <row r="42" spans="2:75" ht="15.75">
      <c r="B42" s="263">
        <v>35</v>
      </c>
      <c r="C42" s="268" t="s">
        <v>32</v>
      </c>
      <c r="D42" s="269">
        <v>14979.6</v>
      </c>
      <c r="G42" s="280">
        <v>35</v>
      </c>
      <c r="H42" s="351" t="s">
        <v>71</v>
      </c>
      <c r="I42" s="353">
        <v>16757.2</v>
      </c>
      <c r="J42" s="308">
        <f t="shared" si="6"/>
        <v>70.726374878656145</v>
      </c>
      <c r="L42" s="431">
        <v>35</v>
      </c>
      <c r="M42" s="287" t="s">
        <v>36</v>
      </c>
      <c r="N42" s="288">
        <v>18120.8</v>
      </c>
      <c r="O42" s="362">
        <f t="shared" si="7"/>
        <v>67.559466109909778</v>
      </c>
      <c r="R42" s="451">
        <v>5</v>
      </c>
      <c r="S42" s="451">
        <v>73</v>
      </c>
      <c r="T42" s="347" t="s">
        <v>34</v>
      </c>
      <c r="U42" s="355">
        <v>10921.7</v>
      </c>
      <c r="V42" s="394">
        <f t="shared" si="11"/>
        <v>40.719185743046751</v>
      </c>
      <c r="X42" s="363">
        <v>35</v>
      </c>
      <c r="Y42" s="287" t="s">
        <v>75</v>
      </c>
      <c r="Z42" s="292">
        <v>20215.5</v>
      </c>
      <c r="AA42" s="362">
        <f t="shared" si="9"/>
        <v>67.474741406070066</v>
      </c>
      <c r="AC42" s="451">
        <v>5</v>
      </c>
      <c r="AD42" s="451">
        <v>72</v>
      </c>
      <c r="AE42" s="451">
        <v>73</v>
      </c>
      <c r="AF42" s="347" t="s">
        <v>34</v>
      </c>
      <c r="AG42" s="452">
        <v>11777</v>
      </c>
      <c r="AH42" s="394">
        <v>39.299999999999997</v>
      </c>
      <c r="AJ42" s="453">
        <v>36</v>
      </c>
      <c r="AK42" s="287" t="s">
        <v>238</v>
      </c>
      <c r="AL42" s="454">
        <v>20114</v>
      </c>
      <c r="AM42" s="362">
        <f t="shared" si="1"/>
        <v>66.91929693816104</v>
      </c>
      <c r="AP42" s="453">
        <v>36</v>
      </c>
      <c r="AQ42" s="287" t="s">
        <v>68</v>
      </c>
      <c r="AR42" s="292">
        <v>20617.7</v>
      </c>
      <c r="AS42" s="362">
        <v>65.434943364848436</v>
      </c>
      <c r="AT42" s="370"/>
      <c r="AU42" s="453">
        <v>36</v>
      </c>
      <c r="AV42" s="287" t="s">
        <v>46</v>
      </c>
      <c r="AW42" s="292">
        <v>20850.3</v>
      </c>
      <c r="AX42" s="458">
        <f t="shared" si="2"/>
        <v>66.02207670483331</v>
      </c>
      <c r="AZ42" s="455">
        <v>36</v>
      </c>
      <c r="BA42" s="374" t="s">
        <v>238</v>
      </c>
      <c r="BB42" s="369">
        <v>21183.4</v>
      </c>
      <c r="BC42" s="456">
        <f t="shared" si="3"/>
        <v>64.957039562852259</v>
      </c>
      <c r="BD42" s="457">
        <v>87.799196753857714</v>
      </c>
      <c r="BG42" s="453">
        <v>36</v>
      </c>
      <c r="BH42" s="364" t="s">
        <v>2</v>
      </c>
      <c r="BI42" s="292">
        <v>21793</v>
      </c>
      <c r="BJ42" s="362">
        <f t="shared" si="4"/>
        <v>69.040566441209549</v>
      </c>
      <c r="BK42" s="459">
        <v>108.1</v>
      </c>
      <c r="BM42" s="583">
        <v>36</v>
      </c>
      <c r="BN42" s="287" t="s">
        <v>40</v>
      </c>
      <c r="BO42" s="292">
        <v>22429.8</v>
      </c>
      <c r="BP42" s="564">
        <f t="shared" si="5"/>
        <v>67.715056847342382</v>
      </c>
      <c r="BQ42" s="584">
        <v>104.5</v>
      </c>
      <c r="BS42" s="855">
        <v>36</v>
      </c>
      <c r="BT42" s="287" t="s">
        <v>238</v>
      </c>
      <c r="BU42" s="292">
        <v>22717.5</v>
      </c>
      <c r="BV42" s="564">
        <f t="shared" si="0"/>
        <v>68.67940842140905</v>
      </c>
      <c r="BW42" s="564">
        <v>92.9</v>
      </c>
    </row>
    <row r="43" spans="2:75" ht="15.75">
      <c r="B43" s="263">
        <v>36</v>
      </c>
      <c r="C43" s="268" t="s">
        <v>41</v>
      </c>
      <c r="D43" s="269">
        <v>14958</v>
      </c>
      <c r="G43" s="360">
        <v>36</v>
      </c>
      <c r="H43" s="364" t="s">
        <v>36</v>
      </c>
      <c r="I43" s="361">
        <v>16432.599999999999</v>
      </c>
      <c r="J43" s="362">
        <f t="shared" si="6"/>
        <v>69.35634997678639</v>
      </c>
      <c r="L43" s="431">
        <v>36</v>
      </c>
      <c r="M43" s="287" t="s">
        <v>75</v>
      </c>
      <c r="N43" s="288">
        <v>17835.900000000001</v>
      </c>
      <c r="O43" s="362">
        <f t="shared" si="7"/>
        <v>66.497278353590332</v>
      </c>
      <c r="R43" s="451">
        <v>6</v>
      </c>
      <c r="S43" s="451">
        <v>77</v>
      </c>
      <c r="T43" s="347" t="s">
        <v>29</v>
      </c>
      <c r="U43" s="355">
        <v>8553.2000000000007</v>
      </c>
      <c r="V43" s="394">
        <f t="shared" si="11"/>
        <v>31.88874804265156</v>
      </c>
      <c r="X43" s="363">
        <v>36</v>
      </c>
      <c r="Y43" s="287" t="s">
        <v>71</v>
      </c>
      <c r="Z43" s="292">
        <v>20019.7</v>
      </c>
      <c r="AA43" s="362">
        <f t="shared" si="9"/>
        <v>66.82120553669715</v>
      </c>
      <c r="AC43" s="451">
        <v>6</v>
      </c>
      <c r="AD43" s="451">
        <v>74</v>
      </c>
      <c r="AE43" s="451">
        <v>77</v>
      </c>
      <c r="AF43" s="347" t="s">
        <v>29</v>
      </c>
      <c r="AG43" s="452">
        <v>10634</v>
      </c>
      <c r="AH43" s="394">
        <v>35.5</v>
      </c>
      <c r="AJ43" s="453">
        <v>37</v>
      </c>
      <c r="AK43" s="287" t="s">
        <v>46</v>
      </c>
      <c r="AL43" s="454">
        <v>20071</v>
      </c>
      <c r="AM43" s="362">
        <f t="shared" si="1"/>
        <v>66.776235897674766</v>
      </c>
      <c r="AP43" s="453">
        <v>37</v>
      </c>
      <c r="AQ43" s="287" t="s">
        <v>46</v>
      </c>
      <c r="AR43" s="292">
        <v>20544</v>
      </c>
      <c r="AS43" s="362">
        <v>65.201039712841208</v>
      </c>
      <c r="AT43" s="370"/>
      <c r="AU43" s="453">
        <v>37</v>
      </c>
      <c r="AV43" s="287" t="s">
        <v>71</v>
      </c>
      <c r="AW43" s="292">
        <v>20782.900000000001</v>
      </c>
      <c r="AX43" s="458">
        <f t="shared" si="2"/>
        <v>65.808655892187659</v>
      </c>
      <c r="AZ43" s="455">
        <v>37</v>
      </c>
      <c r="BA43" s="374" t="s">
        <v>46</v>
      </c>
      <c r="BB43" s="369">
        <v>21092.400000000001</v>
      </c>
      <c r="BC43" s="456">
        <f t="shared" si="3"/>
        <v>64.677996038195232</v>
      </c>
      <c r="BD43" s="457">
        <v>81.308497679367193</v>
      </c>
      <c r="BG43" s="453">
        <v>37</v>
      </c>
      <c r="BH43" s="364" t="s">
        <v>68</v>
      </c>
      <c r="BI43" s="292">
        <v>21747.3</v>
      </c>
      <c r="BJ43" s="362">
        <f t="shared" si="4"/>
        <v>68.895788123109085</v>
      </c>
      <c r="BK43" s="459">
        <v>84.8</v>
      </c>
      <c r="BM43" s="583">
        <v>37</v>
      </c>
      <c r="BN43" s="287" t="s">
        <v>68</v>
      </c>
      <c r="BO43" s="292">
        <v>22322.6</v>
      </c>
      <c r="BP43" s="564">
        <f t="shared" si="5"/>
        <v>67.391422481720085</v>
      </c>
      <c r="BQ43" s="584">
        <v>83</v>
      </c>
      <c r="BS43" s="855">
        <v>37</v>
      </c>
      <c r="BT43" s="287" t="s">
        <v>68</v>
      </c>
      <c r="BU43" s="292">
        <v>22696.6</v>
      </c>
      <c r="BV43" s="564">
        <f t="shared" si="0"/>
        <v>68.616223667980748</v>
      </c>
      <c r="BW43" s="564">
        <v>84.4</v>
      </c>
    </row>
    <row r="44" spans="2:75" ht="15.75">
      <c r="B44" s="263">
        <v>37</v>
      </c>
      <c r="C44" s="268" t="s">
        <v>48</v>
      </c>
      <c r="D44" s="269">
        <v>14904.7</v>
      </c>
      <c r="G44" s="360">
        <v>37</v>
      </c>
      <c r="H44" s="364" t="s">
        <v>16</v>
      </c>
      <c r="I44" s="361">
        <v>16372.3</v>
      </c>
      <c r="J44" s="362">
        <f t="shared" si="6"/>
        <v>69.101844426623899</v>
      </c>
      <c r="L44" s="431">
        <v>37</v>
      </c>
      <c r="M44" s="287" t="s">
        <v>19</v>
      </c>
      <c r="N44" s="288">
        <v>17826.5</v>
      </c>
      <c r="O44" s="362">
        <f t="shared" si="7"/>
        <v>66.46223249571247</v>
      </c>
      <c r="R44" s="999" t="s">
        <v>317</v>
      </c>
      <c r="S44" s="1000"/>
      <c r="T44" s="1000"/>
      <c r="U44" s="1000"/>
      <c r="V44" s="1001"/>
      <c r="X44" s="363">
        <v>37</v>
      </c>
      <c r="Y44" s="287" t="s">
        <v>64</v>
      </c>
      <c r="Z44" s="292">
        <v>19915.8</v>
      </c>
      <c r="AA44" s="362">
        <f t="shared" si="9"/>
        <v>66.474410966585566</v>
      </c>
      <c r="AC44" s="425"/>
      <c r="AD44" s="425" t="s">
        <v>317</v>
      </c>
      <c r="AE44" s="426"/>
      <c r="AF44" s="426"/>
      <c r="AG44" s="427"/>
      <c r="AH44" s="428"/>
      <c r="AJ44" s="453">
        <v>38</v>
      </c>
      <c r="AK44" s="287" t="s">
        <v>71</v>
      </c>
      <c r="AL44" s="454">
        <v>20030.3</v>
      </c>
      <c r="AM44" s="362">
        <f t="shared" si="1"/>
        <v>66.64082695935403</v>
      </c>
      <c r="AP44" s="453">
        <v>38</v>
      </c>
      <c r="AQ44" s="287" t="s">
        <v>238</v>
      </c>
      <c r="AR44" s="292">
        <v>20481.8</v>
      </c>
      <c r="AS44" s="362">
        <v>65.003633916981656</v>
      </c>
      <c r="AT44" s="370"/>
      <c r="AU44" s="453">
        <v>38</v>
      </c>
      <c r="AV44" s="287" t="s">
        <v>59</v>
      </c>
      <c r="AW44" s="292">
        <v>20745.2</v>
      </c>
      <c r="AX44" s="458">
        <f t="shared" si="2"/>
        <v>65.689279562265682</v>
      </c>
      <c r="AZ44" s="455">
        <v>38</v>
      </c>
      <c r="BA44" s="374" t="s">
        <v>39</v>
      </c>
      <c r="BB44" s="369">
        <v>20947.3</v>
      </c>
      <c r="BC44" s="456">
        <f t="shared" si="3"/>
        <v>64.233059604923426</v>
      </c>
      <c r="BD44" s="457">
        <v>102.6094069930344</v>
      </c>
      <c r="BG44" s="453">
        <v>38</v>
      </c>
      <c r="BH44" s="364" t="s">
        <v>49</v>
      </c>
      <c r="BI44" s="292">
        <v>21325.8</v>
      </c>
      <c r="BJ44" s="362">
        <f t="shared" si="4"/>
        <v>67.560469499928715</v>
      </c>
      <c r="BK44" s="459">
        <v>85.1</v>
      </c>
      <c r="BM44" s="583">
        <v>38</v>
      </c>
      <c r="BN44" s="287" t="s">
        <v>2</v>
      </c>
      <c r="BO44" s="292">
        <v>22179.200000000001</v>
      </c>
      <c r="BP44" s="564">
        <f t="shared" si="5"/>
        <v>66.958501138154432</v>
      </c>
      <c r="BQ44" s="584">
        <v>104.3</v>
      </c>
      <c r="BS44" s="855">
        <v>38</v>
      </c>
      <c r="BT44" s="287" t="s">
        <v>2</v>
      </c>
      <c r="BU44" s="292">
        <v>22407.8</v>
      </c>
      <c r="BV44" s="564">
        <f t="shared" si="0"/>
        <v>67.743125256971481</v>
      </c>
      <c r="BW44" s="564">
        <v>105.4</v>
      </c>
    </row>
    <row r="45" spans="2:75" ht="15.75">
      <c r="B45" s="263">
        <v>38</v>
      </c>
      <c r="C45" s="268" t="s">
        <v>12</v>
      </c>
      <c r="D45" s="269">
        <v>14451</v>
      </c>
      <c r="G45" s="360">
        <v>38</v>
      </c>
      <c r="H45" s="364" t="s">
        <v>38</v>
      </c>
      <c r="I45" s="361">
        <v>16095</v>
      </c>
      <c r="J45" s="362">
        <f t="shared" si="6"/>
        <v>67.931456548347612</v>
      </c>
      <c r="L45" s="431">
        <v>38</v>
      </c>
      <c r="M45" s="287" t="s">
        <v>38</v>
      </c>
      <c r="N45" s="288">
        <v>17710.400000000001</v>
      </c>
      <c r="O45" s="362">
        <f t="shared" si="7"/>
        <v>66.02937886809336</v>
      </c>
      <c r="R45" s="435">
        <v>1</v>
      </c>
      <c r="S45" s="435">
        <v>50</v>
      </c>
      <c r="T45" s="295" t="s">
        <v>33</v>
      </c>
      <c r="U45" s="296">
        <v>16008.9</v>
      </c>
      <c r="V45" s="376">
        <f t="shared" ref="V45:V51" si="12">U45/26822*100</f>
        <v>59.685705763925135</v>
      </c>
      <c r="X45" s="363">
        <v>38</v>
      </c>
      <c r="Y45" s="287" t="s">
        <v>49</v>
      </c>
      <c r="Z45" s="292">
        <v>19733.5</v>
      </c>
      <c r="AA45" s="362">
        <f t="shared" si="9"/>
        <v>65.865935026919146</v>
      </c>
      <c r="AC45" s="435">
        <v>1</v>
      </c>
      <c r="AD45" s="435">
        <v>54</v>
      </c>
      <c r="AE45" s="435">
        <v>50</v>
      </c>
      <c r="AF45" s="295" t="s">
        <v>33</v>
      </c>
      <c r="AG45" s="436">
        <v>17453.3</v>
      </c>
      <c r="AH45" s="376">
        <v>58.3</v>
      </c>
      <c r="AJ45" s="453">
        <v>39</v>
      </c>
      <c r="AK45" s="287" t="s">
        <v>68</v>
      </c>
      <c r="AL45" s="454">
        <v>19978.3</v>
      </c>
      <c r="AM45" s="362">
        <f t="shared" si="1"/>
        <v>66.467822910393878</v>
      </c>
      <c r="AP45" s="453">
        <v>39</v>
      </c>
      <c r="AQ45" s="287" t="s">
        <v>71</v>
      </c>
      <c r="AR45" s="292">
        <v>20354.400000000001</v>
      </c>
      <c r="AS45" s="362">
        <v>64.599301145397931</v>
      </c>
      <c r="AT45" s="370"/>
      <c r="AU45" s="453">
        <v>39</v>
      </c>
      <c r="AV45" s="287" t="s">
        <v>238</v>
      </c>
      <c r="AW45" s="292">
        <v>20710.7</v>
      </c>
      <c r="AX45" s="458">
        <f t="shared" si="2"/>
        <v>65.580035971223026</v>
      </c>
      <c r="AZ45" s="455">
        <v>39</v>
      </c>
      <c r="BA45" s="374" t="s">
        <v>49</v>
      </c>
      <c r="BB45" s="369">
        <v>20756.7</v>
      </c>
      <c r="BC45" s="456">
        <f t="shared" si="3"/>
        <v>63.648601409323128</v>
      </c>
      <c r="BD45" s="457">
        <v>80.048669307098706</v>
      </c>
      <c r="BG45" s="453">
        <v>39</v>
      </c>
      <c r="BH45" s="364" t="s">
        <v>40</v>
      </c>
      <c r="BI45" s="292">
        <v>21200.2</v>
      </c>
      <c r="BJ45" s="362">
        <f t="shared" si="4"/>
        <v>67.162566726330965</v>
      </c>
      <c r="BK45" s="459">
        <v>104.7</v>
      </c>
      <c r="BM45" s="583">
        <v>39</v>
      </c>
      <c r="BN45" s="287" t="s">
        <v>49</v>
      </c>
      <c r="BO45" s="292">
        <v>21596.5</v>
      </c>
      <c r="BP45" s="564">
        <f t="shared" si="5"/>
        <v>65.199343070541417</v>
      </c>
      <c r="BQ45" s="584">
        <v>82</v>
      </c>
      <c r="BS45" s="855">
        <v>39</v>
      </c>
      <c r="BT45" s="287" t="s">
        <v>39</v>
      </c>
      <c r="BU45" s="292">
        <v>21921.7</v>
      </c>
      <c r="BV45" s="564">
        <f t="shared" si="0"/>
        <v>66.273550680823277</v>
      </c>
      <c r="BW45" s="564">
        <v>103.7</v>
      </c>
    </row>
    <row r="46" spans="2:75" ht="15.75">
      <c r="B46" s="263">
        <v>39</v>
      </c>
      <c r="C46" s="268" t="s">
        <v>39</v>
      </c>
      <c r="D46" s="269">
        <v>14317.6</v>
      </c>
      <c r="G46" s="360">
        <v>39</v>
      </c>
      <c r="H46" s="364" t="s">
        <v>12</v>
      </c>
      <c r="I46" s="361">
        <v>15773</v>
      </c>
      <c r="J46" s="362">
        <f t="shared" si="6"/>
        <v>66.572405351791659</v>
      </c>
      <c r="L46" s="431">
        <v>39</v>
      </c>
      <c r="M46" s="287" t="s">
        <v>46</v>
      </c>
      <c r="N46" s="288">
        <v>17515.7</v>
      </c>
      <c r="O46" s="362">
        <f t="shared" si="7"/>
        <v>65.303482216091268</v>
      </c>
      <c r="R46" s="435">
        <v>2</v>
      </c>
      <c r="S46" s="435">
        <v>63</v>
      </c>
      <c r="T46" s="295" t="s">
        <v>28</v>
      </c>
      <c r="U46" s="296">
        <v>14071.5</v>
      </c>
      <c r="V46" s="376">
        <f t="shared" si="12"/>
        <v>52.462530758332719</v>
      </c>
      <c r="X46" s="363">
        <v>39</v>
      </c>
      <c r="Y46" s="287" t="s">
        <v>39</v>
      </c>
      <c r="Z46" s="292">
        <v>19593.900000000001</v>
      </c>
      <c r="AA46" s="362">
        <f t="shared" si="9"/>
        <v>65.399981976028116</v>
      </c>
      <c r="AC46" s="451">
        <v>2</v>
      </c>
      <c r="AD46" s="451">
        <v>70</v>
      </c>
      <c r="AE46" s="451">
        <v>71</v>
      </c>
      <c r="AF46" s="347" t="s">
        <v>30</v>
      </c>
      <c r="AG46" s="452">
        <v>13142.1</v>
      </c>
      <c r="AH46" s="394">
        <v>43.9</v>
      </c>
      <c r="AJ46" s="453">
        <v>40</v>
      </c>
      <c r="AK46" s="287" t="s">
        <v>75</v>
      </c>
      <c r="AL46" s="454">
        <v>19845</v>
      </c>
      <c r="AM46" s="362">
        <f t="shared" si="1"/>
        <v>66.024333684886443</v>
      </c>
      <c r="AP46" s="453">
        <v>40</v>
      </c>
      <c r="AQ46" s="287" t="s">
        <v>49</v>
      </c>
      <c r="AR46" s="292">
        <v>20346.599999999999</v>
      </c>
      <c r="AS46" s="362">
        <v>64.574546077749943</v>
      </c>
      <c r="AT46" s="370"/>
      <c r="AU46" s="453">
        <v>40</v>
      </c>
      <c r="AV46" s="287" t="s">
        <v>49</v>
      </c>
      <c r="AW46" s="292">
        <v>20603.400000000001</v>
      </c>
      <c r="AX46" s="458">
        <f t="shared" si="2"/>
        <v>65.240272570675856</v>
      </c>
      <c r="AZ46" s="455">
        <v>40</v>
      </c>
      <c r="BA46" s="374" t="s">
        <v>21</v>
      </c>
      <c r="BB46" s="369">
        <v>20716.5</v>
      </c>
      <c r="BC46" s="456">
        <f t="shared" si="3"/>
        <v>63.525331632496609</v>
      </c>
      <c r="BD46" s="457">
        <v>48.274005928080079</v>
      </c>
      <c r="BG46" s="453">
        <v>40</v>
      </c>
      <c r="BH46" s="364" t="s">
        <v>39</v>
      </c>
      <c r="BI46" s="292">
        <v>21183.1</v>
      </c>
      <c r="BJ46" s="362">
        <f t="shared" si="4"/>
        <v>67.108393657632533</v>
      </c>
      <c r="BK46" s="459">
        <v>106.6</v>
      </c>
      <c r="BM46" s="583">
        <v>40</v>
      </c>
      <c r="BN46" s="287" t="s">
        <v>18</v>
      </c>
      <c r="BO46" s="292">
        <v>21496.3</v>
      </c>
      <c r="BP46" s="564">
        <f t="shared" si="5"/>
        <v>64.896841545957884</v>
      </c>
      <c r="BQ46" s="584">
        <v>79.5</v>
      </c>
      <c r="BS46" s="855">
        <v>40</v>
      </c>
      <c r="BT46" s="287" t="s">
        <v>18</v>
      </c>
      <c r="BU46" s="292">
        <v>21846.6</v>
      </c>
      <c r="BV46" s="564">
        <f t="shared" si="0"/>
        <v>66.046508815633544</v>
      </c>
      <c r="BW46" s="564">
        <v>81.2</v>
      </c>
    </row>
    <row r="47" spans="2:75" ht="15.75">
      <c r="B47" s="263">
        <v>40</v>
      </c>
      <c r="C47" s="268" t="s">
        <v>68</v>
      </c>
      <c r="D47" s="269">
        <v>14218.2</v>
      </c>
      <c r="G47" s="360">
        <v>40</v>
      </c>
      <c r="H47" s="364" t="s">
        <v>48</v>
      </c>
      <c r="I47" s="361">
        <v>15670.2</v>
      </c>
      <c r="J47" s="362">
        <f t="shared" si="6"/>
        <v>66.138521926307348</v>
      </c>
      <c r="L47" s="431">
        <v>40</v>
      </c>
      <c r="M47" s="287" t="s">
        <v>12</v>
      </c>
      <c r="N47" s="288">
        <v>17355.099999999999</v>
      </c>
      <c r="O47" s="362">
        <f t="shared" si="7"/>
        <v>64.704720005965243</v>
      </c>
      <c r="R47" s="451">
        <v>3</v>
      </c>
      <c r="S47" s="451">
        <v>71</v>
      </c>
      <c r="T47" s="347" t="s">
        <v>30</v>
      </c>
      <c r="U47" s="355">
        <v>11683.4</v>
      </c>
      <c r="V47" s="394">
        <f t="shared" si="12"/>
        <v>43.55901871597942</v>
      </c>
      <c r="X47" s="363">
        <v>40</v>
      </c>
      <c r="Y47" s="287" t="s">
        <v>12</v>
      </c>
      <c r="Z47" s="292">
        <v>19343.8</v>
      </c>
      <c r="AA47" s="362">
        <f t="shared" si="9"/>
        <v>64.565205056057891</v>
      </c>
      <c r="AC47" s="451">
        <v>3</v>
      </c>
      <c r="AD47" s="451">
        <v>71</v>
      </c>
      <c r="AE47" s="451">
        <v>76</v>
      </c>
      <c r="AF47" s="347" t="s">
        <v>31</v>
      </c>
      <c r="AG47" s="452">
        <v>12132.7</v>
      </c>
      <c r="AH47" s="394">
        <v>40.5</v>
      </c>
      <c r="AJ47" s="453">
        <v>41</v>
      </c>
      <c r="AK47" s="287" t="s">
        <v>64</v>
      </c>
      <c r="AL47" s="454">
        <v>19492.7</v>
      </c>
      <c r="AM47" s="362">
        <f t="shared" si="1"/>
        <v>64.852231253181444</v>
      </c>
      <c r="AP47" s="453">
        <v>41</v>
      </c>
      <c r="AQ47" s="287" t="s">
        <v>64</v>
      </c>
      <c r="AR47" s="292">
        <v>20182.900000000001</v>
      </c>
      <c r="AS47" s="362">
        <v>64.055007029804472</v>
      </c>
      <c r="AT47" s="370"/>
      <c r="AU47" s="453">
        <v>41</v>
      </c>
      <c r="AV47" s="287" t="s">
        <v>39</v>
      </c>
      <c r="AW47" s="292">
        <v>20402.099999999999</v>
      </c>
      <c r="AX47" s="458">
        <f t="shared" si="2"/>
        <v>64.602859965548689</v>
      </c>
      <c r="AZ47" s="455">
        <v>41</v>
      </c>
      <c r="BA47" s="374" t="s">
        <v>2</v>
      </c>
      <c r="BB47" s="369">
        <v>20614.7</v>
      </c>
      <c r="BC47" s="456">
        <f t="shared" si="3"/>
        <v>63.21317085436381</v>
      </c>
      <c r="BD47" s="457">
        <v>99.432289556443052</v>
      </c>
      <c r="BG47" s="453">
        <v>41</v>
      </c>
      <c r="BH47" s="364" t="s">
        <v>18</v>
      </c>
      <c r="BI47" s="292">
        <v>21103</v>
      </c>
      <c r="BJ47" s="362">
        <f t="shared" si="4"/>
        <v>66.854635598992573</v>
      </c>
      <c r="BK47" s="459">
        <v>82</v>
      </c>
      <c r="BM47" s="583">
        <v>41</v>
      </c>
      <c r="BN47" s="287" t="s">
        <v>69</v>
      </c>
      <c r="BO47" s="292">
        <v>21457.8</v>
      </c>
      <c r="BP47" s="564">
        <f t="shared" si="5"/>
        <v>64.780610920244655</v>
      </c>
      <c r="BQ47" s="584">
        <v>63.7</v>
      </c>
      <c r="BS47" s="855">
        <v>41</v>
      </c>
      <c r="BT47" s="287" t="s">
        <v>49</v>
      </c>
      <c r="BU47" s="292">
        <v>21734.5</v>
      </c>
      <c r="BV47" s="564">
        <f t="shared" si="0"/>
        <v>65.707608774518107</v>
      </c>
      <c r="BW47" s="564">
        <v>82</v>
      </c>
    </row>
    <row r="48" spans="2:75" ht="15.75">
      <c r="B48" s="263">
        <v>41</v>
      </c>
      <c r="C48" s="268" t="s">
        <v>19</v>
      </c>
      <c r="D48" s="269">
        <v>14087.8</v>
      </c>
      <c r="G48" s="360">
        <v>41</v>
      </c>
      <c r="H48" s="364" t="s">
        <v>49</v>
      </c>
      <c r="I48" s="361">
        <v>15332</v>
      </c>
      <c r="J48" s="362">
        <f t="shared" si="6"/>
        <v>64.711096104334615</v>
      </c>
      <c r="L48" s="431">
        <v>41</v>
      </c>
      <c r="M48" s="287" t="s">
        <v>39</v>
      </c>
      <c r="N48" s="288">
        <v>17130.2</v>
      </c>
      <c r="O48" s="362">
        <f t="shared" si="7"/>
        <v>63.866229214823655</v>
      </c>
      <c r="R48" s="451">
        <v>4</v>
      </c>
      <c r="S48" s="451">
        <v>75</v>
      </c>
      <c r="T48" s="347" t="s">
        <v>26</v>
      </c>
      <c r="U48" s="355">
        <v>8713.1</v>
      </c>
      <c r="V48" s="394">
        <f t="shared" si="12"/>
        <v>32.484900454850496</v>
      </c>
      <c r="X48" s="363">
        <v>41</v>
      </c>
      <c r="Y48" s="287" t="s">
        <v>68</v>
      </c>
      <c r="Z48" s="292">
        <v>19240.400000000001</v>
      </c>
      <c r="AA48" s="362">
        <f t="shared" si="9"/>
        <v>64.220079372231737</v>
      </c>
      <c r="AC48" s="451">
        <v>4</v>
      </c>
      <c r="AD48" s="451">
        <v>75</v>
      </c>
      <c r="AE48" s="451">
        <v>75</v>
      </c>
      <c r="AF48" s="347" t="s">
        <v>26</v>
      </c>
      <c r="AG48" s="452">
        <v>10577.6</v>
      </c>
      <c r="AH48" s="394">
        <v>35.299999999999997</v>
      </c>
      <c r="AJ48" s="453">
        <v>42</v>
      </c>
      <c r="AK48" s="287" t="s">
        <v>66</v>
      </c>
      <c r="AL48" s="454">
        <v>19032.2</v>
      </c>
      <c r="AM48" s="362">
        <f t="shared" si="1"/>
        <v>63.320147319601695</v>
      </c>
      <c r="AP48" s="453">
        <v>42</v>
      </c>
      <c r="AQ48" s="287" t="s">
        <v>69</v>
      </c>
      <c r="AR48" s="292">
        <v>19842</v>
      </c>
      <c r="AS48" s="362">
        <v>62.973083624522751</v>
      </c>
      <c r="AT48" s="370"/>
      <c r="AU48" s="453">
        <v>42</v>
      </c>
      <c r="AV48" s="287" t="s">
        <v>64</v>
      </c>
      <c r="AW48" s="292">
        <v>20323.8</v>
      </c>
      <c r="AX48" s="458">
        <f t="shared" si="2"/>
        <v>64.354924511095348</v>
      </c>
      <c r="AZ48" s="455">
        <v>42</v>
      </c>
      <c r="BA48" s="374" t="s">
        <v>48</v>
      </c>
      <c r="BB48" s="369">
        <v>20458.2</v>
      </c>
      <c r="BC48" s="456">
        <f t="shared" si="3"/>
        <v>62.733277320200912</v>
      </c>
      <c r="BD48" s="457">
        <v>91.285607196401799</v>
      </c>
      <c r="BG48" s="453">
        <v>42</v>
      </c>
      <c r="BH48" s="364" t="s">
        <v>46</v>
      </c>
      <c r="BI48" s="292">
        <v>20872.8</v>
      </c>
      <c r="BJ48" s="362">
        <f t="shared" si="4"/>
        <v>66.125358381777559</v>
      </c>
      <c r="BK48" s="459">
        <v>83</v>
      </c>
      <c r="BM48" s="583">
        <v>42</v>
      </c>
      <c r="BN48" s="287" t="s">
        <v>39</v>
      </c>
      <c r="BO48" s="292">
        <v>21427.8</v>
      </c>
      <c r="BP48" s="564">
        <f t="shared" si="5"/>
        <v>64.690041601507062</v>
      </c>
      <c r="BQ48" s="584">
        <v>101</v>
      </c>
      <c r="BS48" s="855">
        <v>42</v>
      </c>
      <c r="BT48" s="287" t="s">
        <v>48</v>
      </c>
      <c r="BU48" s="292">
        <v>21540.9</v>
      </c>
      <c r="BV48" s="564">
        <f t="shared" si="0"/>
        <v>65.122318426971731</v>
      </c>
      <c r="BW48" s="564">
        <v>93.8</v>
      </c>
    </row>
    <row r="49" spans="2:75" ht="15.75">
      <c r="B49" s="263">
        <v>42</v>
      </c>
      <c r="C49" s="268" t="s">
        <v>75</v>
      </c>
      <c r="D49" s="269">
        <v>13900.6</v>
      </c>
      <c r="G49" s="360">
        <v>42</v>
      </c>
      <c r="H49" s="364" t="s">
        <v>68</v>
      </c>
      <c r="I49" s="361">
        <v>15145.6</v>
      </c>
      <c r="J49" s="362">
        <f t="shared" si="6"/>
        <v>63.924365846452538</v>
      </c>
      <c r="L49" s="431">
        <v>42</v>
      </c>
      <c r="M49" s="287" t="s">
        <v>69</v>
      </c>
      <c r="N49" s="288">
        <v>16976</v>
      </c>
      <c r="O49" s="362">
        <f t="shared" si="7"/>
        <v>63.291328014316605</v>
      </c>
      <c r="R49" s="451">
        <v>5</v>
      </c>
      <c r="S49" s="451">
        <v>76</v>
      </c>
      <c r="T49" s="347" t="s">
        <v>31</v>
      </c>
      <c r="U49" s="355">
        <v>8621.9</v>
      </c>
      <c r="V49" s="394">
        <f t="shared" si="12"/>
        <v>32.144881067780176</v>
      </c>
      <c r="X49" s="363">
        <v>42</v>
      </c>
      <c r="Y49" s="287" t="s">
        <v>69</v>
      </c>
      <c r="Z49" s="292">
        <v>18704.900000000001</v>
      </c>
      <c r="AA49" s="362">
        <f t="shared" si="9"/>
        <v>62.432702160540188</v>
      </c>
      <c r="AC49" s="460">
        <v>5</v>
      </c>
      <c r="AD49" s="460">
        <v>78</v>
      </c>
      <c r="AE49" s="460">
        <v>80</v>
      </c>
      <c r="AF49" s="347" t="s">
        <v>27</v>
      </c>
      <c r="AG49" s="461">
        <v>8671.4</v>
      </c>
      <c r="AH49" s="394">
        <v>28.9</v>
      </c>
      <c r="AJ49" s="453">
        <v>43</v>
      </c>
      <c r="AK49" s="287" t="s">
        <v>39</v>
      </c>
      <c r="AL49" s="454">
        <v>18925.900000000001</v>
      </c>
      <c r="AM49" s="362">
        <f t="shared" si="1"/>
        <v>62.966487119515868</v>
      </c>
      <c r="AP49" s="453">
        <v>43</v>
      </c>
      <c r="AQ49" s="287" t="s">
        <v>39</v>
      </c>
      <c r="AR49" s="292">
        <v>19723.5</v>
      </c>
      <c r="AS49" s="362">
        <v>62.596997019870706</v>
      </c>
      <c r="AT49" s="370"/>
      <c r="AU49" s="453">
        <v>43</v>
      </c>
      <c r="AV49" s="287" t="s">
        <v>69</v>
      </c>
      <c r="AW49" s="292">
        <v>20188.599999999999</v>
      </c>
      <c r="AX49" s="458">
        <f t="shared" si="2"/>
        <v>63.926816293444112</v>
      </c>
      <c r="AZ49" s="455">
        <v>43</v>
      </c>
      <c r="BA49" s="374" t="s">
        <v>86</v>
      </c>
      <c r="BB49" s="369">
        <v>20449.8</v>
      </c>
      <c r="BC49" s="456">
        <f t="shared" si="3"/>
        <v>62.707519456386407</v>
      </c>
      <c r="BD49" s="457">
        <v>88.548355669098697</v>
      </c>
      <c r="BG49" s="453">
        <v>43</v>
      </c>
      <c r="BH49" s="364" t="s">
        <v>38</v>
      </c>
      <c r="BI49" s="292">
        <v>20488</v>
      </c>
      <c r="BJ49" s="362">
        <f t="shared" si="4"/>
        <v>64.906305935277445</v>
      </c>
      <c r="BK49" s="459">
        <v>84.8</v>
      </c>
      <c r="BM49" s="583">
        <v>43</v>
      </c>
      <c r="BN49" s="287" t="s">
        <v>46</v>
      </c>
      <c r="BO49" s="292">
        <v>21365.1</v>
      </c>
      <c r="BP49" s="564">
        <f t="shared" si="5"/>
        <v>64.500751725345509</v>
      </c>
      <c r="BQ49" s="584">
        <v>82.1</v>
      </c>
      <c r="BS49" s="855">
        <v>43</v>
      </c>
      <c r="BT49" s="287" t="s">
        <v>46</v>
      </c>
      <c r="BU49" s="292">
        <v>21540.400000000001</v>
      </c>
      <c r="BV49" s="564">
        <f t="shared" si="0"/>
        <v>65.120806829999765</v>
      </c>
      <c r="BW49" s="564">
        <v>82.9</v>
      </c>
    </row>
    <row r="50" spans="2:75" ht="25.5">
      <c r="B50" s="263">
        <v>43</v>
      </c>
      <c r="C50" s="268" t="s">
        <v>38</v>
      </c>
      <c r="D50" s="269">
        <v>13875.7</v>
      </c>
      <c r="G50" s="360">
        <v>43</v>
      </c>
      <c r="H50" s="364" t="s">
        <v>9</v>
      </c>
      <c r="I50" s="361">
        <v>14929.8</v>
      </c>
      <c r="J50" s="362">
        <f t="shared" si="6"/>
        <v>63.013548305406651</v>
      </c>
      <c r="L50" s="431">
        <v>43</v>
      </c>
      <c r="M50" s="287" t="s">
        <v>238</v>
      </c>
      <c r="N50" s="288">
        <v>16964.900000000001</v>
      </c>
      <c r="O50" s="362">
        <f t="shared" si="7"/>
        <v>63.249944075758712</v>
      </c>
      <c r="R50" s="460">
        <v>6</v>
      </c>
      <c r="S50" s="460">
        <v>79</v>
      </c>
      <c r="T50" s="347" t="s">
        <v>243</v>
      </c>
      <c r="U50" s="462">
        <v>4658.8999999999996</v>
      </c>
      <c r="V50" s="394">
        <f t="shared" si="12"/>
        <v>17.369696517783908</v>
      </c>
      <c r="X50" s="363">
        <v>43</v>
      </c>
      <c r="Y50" s="287" t="s">
        <v>238</v>
      </c>
      <c r="Z50" s="292">
        <v>18574.099999999999</v>
      </c>
      <c r="AA50" s="362">
        <f t="shared" si="9"/>
        <v>61.996121508272672</v>
      </c>
      <c r="AC50" s="451">
        <v>6</v>
      </c>
      <c r="AD50" s="451">
        <v>79</v>
      </c>
      <c r="AE50" s="451">
        <v>63</v>
      </c>
      <c r="AF50" s="347" t="s">
        <v>28</v>
      </c>
      <c r="AG50" s="452">
        <v>8421.5</v>
      </c>
      <c r="AH50" s="394">
        <v>28.1</v>
      </c>
      <c r="AJ50" s="453">
        <v>44</v>
      </c>
      <c r="AK50" s="287" t="s">
        <v>86</v>
      </c>
      <c r="AL50" s="454">
        <v>18873.099999999999</v>
      </c>
      <c r="AM50" s="362">
        <f t="shared" si="1"/>
        <v>62.790821469802474</v>
      </c>
      <c r="AP50" s="453">
        <v>44</v>
      </c>
      <c r="AQ50" s="287" t="s">
        <v>48</v>
      </c>
      <c r="AR50" s="292">
        <v>19377.400000000001</v>
      </c>
      <c r="AS50" s="362">
        <v>61.498570236157001</v>
      </c>
      <c r="AT50" s="370"/>
      <c r="AU50" s="453">
        <v>44</v>
      </c>
      <c r="AV50" s="287" t="s">
        <v>2</v>
      </c>
      <c r="AW50" s="292">
        <v>19949.8</v>
      </c>
      <c r="AX50" s="458">
        <f t="shared" si="2"/>
        <v>63.170660654574931</v>
      </c>
      <c r="AZ50" s="455">
        <v>44</v>
      </c>
      <c r="BA50" s="374" t="s">
        <v>59</v>
      </c>
      <c r="BB50" s="369">
        <v>20430.900000000001</v>
      </c>
      <c r="BC50" s="456">
        <f t="shared" si="3"/>
        <v>62.6495642628038</v>
      </c>
      <c r="BD50" s="457">
        <v>73.438819854566646</v>
      </c>
      <c r="BG50" s="453">
        <v>44</v>
      </c>
      <c r="BH50" s="287" t="s">
        <v>86</v>
      </c>
      <c r="BI50" s="292">
        <v>20156.2</v>
      </c>
      <c r="BJ50" s="362">
        <f t="shared" si="4"/>
        <v>63.855158321585279</v>
      </c>
      <c r="BK50" s="459">
        <v>90.8</v>
      </c>
      <c r="BM50" s="583">
        <v>44</v>
      </c>
      <c r="BN50" s="287" t="s">
        <v>48</v>
      </c>
      <c r="BO50" s="292">
        <v>21057.200000000001</v>
      </c>
      <c r="BP50" s="564">
        <f t="shared" si="5"/>
        <v>63.571208617368782</v>
      </c>
      <c r="BQ50" s="584">
        <v>92.8</v>
      </c>
      <c r="BS50" s="855">
        <v>44</v>
      </c>
      <c r="BT50" s="287" t="s">
        <v>69</v>
      </c>
      <c r="BU50" s="292">
        <v>21455.8</v>
      </c>
      <c r="BV50" s="564">
        <f t="shared" si="0"/>
        <v>64.865044622342623</v>
      </c>
      <c r="BW50" s="564">
        <v>64.3</v>
      </c>
    </row>
    <row r="51" spans="2:75" ht="25.5">
      <c r="B51" s="263">
        <v>44</v>
      </c>
      <c r="C51" s="268" t="s">
        <v>9</v>
      </c>
      <c r="D51" s="269">
        <v>13579</v>
      </c>
      <c r="G51" s="360">
        <v>44</v>
      </c>
      <c r="H51" s="364" t="s">
        <v>39</v>
      </c>
      <c r="I51" s="361">
        <v>14834.4</v>
      </c>
      <c r="J51" s="362">
        <f t="shared" si="6"/>
        <v>62.610897733507784</v>
      </c>
      <c r="L51" s="431">
        <v>44</v>
      </c>
      <c r="M51" s="287" t="s">
        <v>68</v>
      </c>
      <c r="N51" s="288">
        <v>16839.8</v>
      </c>
      <c r="O51" s="362">
        <f t="shared" si="7"/>
        <v>62.78353590336291</v>
      </c>
      <c r="R51" s="463">
        <v>7</v>
      </c>
      <c r="S51" s="463">
        <v>80</v>
      </c>
      <c r="T51" s="357" t="s">
        <v>27</v>
      </c>
      <c r="U51" s="358">
        <v>4453.3</v>
      </c>
      <c r="V51" s="409">
        <f t="shared" si="12"/>
        <v>16.603161583774515</v>
      </c>
      <c r="X51" s="363">
        <v>44</v>
      </c>
      <c r="Y51" s="287" t="s">
        <v>2</v>
      </c>
      <c r="Z51" s="292">
        <v>18572.7</v>
      </c>
      <c r="AA51" s="362">
        <f t="shared" si="9"/>
        <v>61.991448626673481</v>
      </c>
      <c r="AC51" s="460">
        <v>7</v>
      </c>
      <c r="AD51" s="460">
        <v>80</v>
      </c>
      <c r="AE51" s="460">
        <v>79</v>
      </c>
      <c r="AF51" s="347" t="s">
        <v>243</v>
      </c>
      <c r="AG51" s="461">
        <v>5503.2</v>
      </c>
      <c r="AH51" s="394">
        <v>18.399999999999999</v>
      </c>
      <c r="AJ51" s="453">
        <v>45</v>
      </c>
      <c r="AK51" s="287" t="s">
        <v>19</v>
      </c>
      <c r="AL51" s="454">
        <v>18785</v>
      </c>
      <c r="AM51" s="362">
        <f t="shared" si="1"/>
        <v>62.497712686852694</v>
      </c>
      <c r="AP51" s="453">
        <v>45</v>
      </c>
      <c r="AQ51" s="287" t="s">
        <v>35</v>
      </c>
      <c r="AR51" s="292">
        <v>19305.2</v>
      </c>
      <c r="AS51" s="362">
        <v>61.269427174082082</v>
      </c>
      <c r="AT51" s="370"/>
      <c r="AU51" s="453">
        <v>45</v>
      </c>
      <c r="AV51" s="287" t="s">
        <v>86</v>
      </c>
      <c r="AW51" s="292">
        <v>19786.7</v>
      </c>
      <c r="AX51" s="458">
        <f t="shared" si="2"/>
        <v>62.654207619819644</v>
      </c>
      <c r="AZ51" s="455">
        <v>45</v>
      </c>
      <c r="BA51" s="374" t="s">
        <v>69</v>
      </c>
      <c r="BB51" s="369">
        <v>20353.599999999999</v>
      </c>
      <c r="BC51" s="456">
        <f t="shared" si="3"/>
        <v>62.41253058746328</v>
      </c>
      <c r="BD51" s="457">
        <v>62.621644488885465</v>
      </c>
      <c r="BG51" s="453">
        <v>45</v>
      </c>
      <c r="BH51" s="287" t="s">
        <v>69</v>
      </c>
      <c r="BI51" s="292">
        <v>20068.5</v>
      </c>
      <c r="BJ51" s="362">
        <f t="shared" si="4"/>
        <v>63.577323343523787</v>
      </c>
      <c r="BK51" s="459">
        <v>63.9</v>
      </c>
      <c r="BM51" s="583">
        <v>45</v>
      </c>
      <c r="BN51" s="287" t="s">
        <v>86</v>
      </c>
      <c r="BO51" s="292">
        <v>20689.8</v>
      </c>
      <c r="BP51" s="564">
        <f t="shared" si="5"/>
        <v>62.462036360562493</v>
      </c>
      <c r="BQ51" s="584">
        <v>90</v>
      </c>
      <c r="BS51" s="855">
        <v>45</v>
      </c>
      <c r="BT51" s="287" t="s">
        <v>86</v>
      </c>
      <c r="BU51" s="292">
        <v>21311.5</v>
      </c>
      <c r="BV51" s="564">
        <f t="shared" si="0"/>
        <v>64.428797736232383</v>
      </c>
      <c r="BW51" s="564">
        <v>91.7</v>
      </c>
    </row>
    <row r="52" spans="2:75" ht="15.75">
      <c r="B52" s="263">
        <v>45</v>
      </c>
      <c r="C52" s="268" t="s">
        <v>46</v>
      </c>
      <c r="D52" s="269">
        <v>13240.4</v>
      </c>
      <c r="G52" s="360">
        <v>45</v>
      </c>
      <c r="H52" s="364" t="s">
        <v>40</v>
      </c>
      <c r="I52" s="361">
        <v>14537.5</v>
      </c>
      <c r="J52" s="362">
        <f t="shared" si="6"/>
        <v>61.357784999788969</v>
      </c>
      <c r="L52" s="431">
        <v>45</v>
      </c>
      <c r="M52" s="287" t="s">
        <v>49</v>
      </c>
      <c r="N52" s="288">
        <v>16812.5</v>
      </c>
      <c r="O52" s="362">
        <f t="shared" si="7"/>
        <v>62.681753784206997</v>
      </c>
      <c r="R52" s="999" t="s">
        <v>318</v>
      </c>
      <c r="S52" s="1000"/>
      <c r="T52" s="1000"/>
      <c r="U52" s="1000"/>
      <c r="V52" s="1001"/>
      <c r="X52" s="363">
        <v>45</v>
      </c>
      <c r="Y52" s="287" t="s">
        <v>19</v>
      </c>
      <c r="Z52" s="292">
        <v>18539.900000000001</v>
      </c>
      <c r="AA52" s="362">
        <f t="shared" si="9"/>
        <v>61.881969686349514</v>
      </c>
      <c r="AC52" s="425"/>
      <c r="AD52" s="425" t="s">
        <v>318</v>
      </c>
      <c r="AE52" s="426"/>
      <c r="AF52" s="426"/>
      <c r="AG52" s="427"/>
      <c r="AH52" s="428"/>
      <c r="AJ52" s="453">
        <v>46</v>
      </c>
      <c r="AK52" s="287" t="s">
        <v>48</v>
      </c>
      <c r="AL52" s="454">
        <v>18710.5</v>
      </c>
      <c r="AM52" s="362">
        <f t="shared" si="1"/>
        <v>62.249851116707866</v>
      </c>
      <c r="AP52" s="453">
        <v>46</v>
      </c>
      <c r="AQ52" s="287" t="s">
        <v>2</v>
      </c>
      <c r="AR52" s="292">
        <v>19279.3</v>
      </c>
      <c r="AS52" s="362">
        <v>61.187227654584284</v>
      </c>
      <c r="AT52" s="370"/>
      <c r="AU52" s="453">
        <v>46</v>
      </c>
      <c r="AV52" s="287" t="s">
        <v>48</v>
      </c>
      <c r="AW52" s="292">
        <v>19660.400000000001</v>
      </c>
      <c r="AX52" s="458">
        <f t="shared" si="2"/>
        <v>62.254281082176519</v>
      </c>
      <c r="AZ52" s="455">
        <v>46</v>
      </c>
      <c r="BA52" s="374" t="s">
        <v>40</v>
      </c>
      <c r="BB52" s="369">
        <v>20181.3</v>
      </c>
      <c r="BC52" s="456">
        <f t="shared" si="3"/>
        <v>61.884187738030249</v>
      </c>
      <c r="BD52" s="457">
        <v>100.1538438633668</v>
      </c>
      <c r="BG52" s="453">
        <v>46</v>
      </c>
      <c r="BH52" s="364" t="s">
        <v>48</v>
      </c>
      <c r="BI52" s="292">
        <v>19937.400000000001</v>
      </c>
      <c r="BJ52" s="362">
        <f t="shared" si="4"/>
        <v>63.161996483502556</v>
      </c>
      <c r="BK52" s="459">
        <v>91.6</v>
      </c>
      <c r="BM52" s="583">
        <v>46</v>
      </c>
      <c r="BN52" s="287" t="s">
        <v>9</v>
      </c>
      <c r="BO52" s="292">
        <v>20473</v>
      </c>
      <c r="BP52" s="564">
        <f t="shared" si="5"/>
        <v>61.807522083818881</v>
      </c>
      <c r="BQ52" s="584">
        <v>82.7</v>
      </c>
      <c r="BS52" s="855">
        <v>46</v>
      </c>
      <c r="BT52" s="585" t="s">
        <v>179</v>
      </c>
      <c r="BU52" s="292">
        <v>21008.400000000001</v>
      </c>
      <c r="BV52" s="564">
        <f t="shared" si="0"/>
        <v>63.512467651824814</v>
      </c>
      <c r="BW52" s="564">
        <v>92.4</v>
      </c>
    </row>
    <row r="53" spans="2:75" ht="15.75">
      <c r="B53" s="263">
        <v>46</v>
      </c>
      <c r="C53" s="268" t="s">
        <v>43</v>
      </c>
      <c r="D53" s="269">
        <v>13093.6</v>
      </c>
      <c r="G53" s="360">
        <v>46</v>
      </c>
      <c r="H53" s="364" t="s">
        <v>46</v>
      </c>
      <c r="I53" s="361">
        <v>14352.4</v>
      </c>
      <c r="J53" s="362">
        <f t="shared" si="6"/>
        <v>60.576541594563793</v>
      </c>
      <c r="L53" s="431">
        <v>46</v>
      </c>
      <c r="M53" s="287" t="s">
        <v>86</v>
      </c>
      <c r="N53" s="288">
        <v>16427.099999999999</v>
      </c>
      <c r="O53" s="362">
        <f t="shared" si="7"/>
        <v>61.244873611214665</v>
      </c>
      <c r="R53" s="327">
        <v>1</v>
      </c>
      <c r="S53" s="327">
        <v>15</v>
      </c>
      <c r="T53" s="277" t="s">
        <v>44</v>
      </c>
      <c r="U53" s="278">
        <v>20663.2</v>
      </c>
      <c r="V53" s="308">
        <f t="shared" ref="V53:V66" si="13">U53/26822*100</f>
        <v>77.038252181045408</v>
      </c>
      <c r="X53" s="363">
        <v>46</v>
      </c>
      <c r="Y53" s="287" t="s">
        <v>86</v>
      </c>
      <c r="Z53" s="292">
        <v>18405.5</v>
      </c>
      <c r="AA53" s="362">
        <f t="shared" si="9"/>
        <v>61.433373052826937</v>
      </c>
      <c r="AC53" s="327">
        <v>1</v>
      </c>
      <c r="AD53" s="327">
        <v>17</v>
      </c>
      <c r="AE53" s="327">
        <v>24</v>
      </c>
      <c r="AF53" s="277" t="s">
        <v>41</v>
      </c>
      <c r="AG53" s="430">
        <v>22933.200000000001</v>
      </c>
      <c r="AH53" s="308">
        <v>76.5</v>
      </c>
      <c r="AJ53" s="453">
        <v>47</v>
      </c>
      <c r="AK53" s="287" t="s">
        <v>2</v>
      </c>
      <c r="AL53" s="454">
        <v>18693.8</v>
      </c>
      <c r="AM53" s="362">
        <f t="shared" si="1"/>
        <v>62.194290200984128</v>
      </c>
      <c r="AP53" s="453">
        <v>47</v>
      </c>
      <c r="AQ53" s="287" t="s">
        <v>86</v>
      </c>
      <c r="AR53" s="292">
        <v>19116.900000000001</v>
      </c>
      <c r="AS53" s="362">
        <v>60.671814451246796</v>
      </c>
      <c r="AT53" s="370"/>
      <c r="AU53" s="453">
        <v>47</v>
      </c>
      <c r="AV53" s="287" t="s">
        <v>35</v>
      </c>
      <c r="AW53" s="292">
        <v>19658.5</v>
      </c>
      <c r="AX53" s="458">
        <f t="shared" si="2"/>
        <v>62.248264768466925</v>
      </c>
      <c r="AZ53" s="455">
        <v>47</v>
      </c>
      <c r="BA53" s="374" t="s">
        <v>35</v>
      </c>
      <c r="BB53" s="369">
        <v>19990.2</v>
      </c>
      <c r="BC53" s="456">
        <f t="shared" si="3"/>
        <v>61.298196336250513</v>
      </c>
      <c r="BD53" s="457">
        <v>83.539638096034111</v>
      </c>
      <c r="BG53" s="453">
        <v>47</v>
      </c>
      <c r="BH53" s="377" t="s">
        <v>179</v>
      </c>
      <c r="BI53" s="292">
        <v>19736.2</v>
      </c>
      <c r="BJ53" s="362">
        <f t="shared" si="4"/>
        <v>62.524591721974943</v>
      </c>
      <c r="BK53" s="459">
        <v>93.3</v>
      </c>
      <c r="BM53" s="583">
        <v>47</v>
      </c>
      <c r="BN53" s="287" t="s">
        <v>45</v>
      </c>
      <c r="BO53" s="292">
        <v>20446.5</v>
      </c>
      <c r="BP53" s="564">
        <f t="shared" si="5"/>
        <v>61.727519185600677</v>
      </c>
      <c r="BQ53" s="584">
        <v>94.8</v>
      </c>
      <c r="BS53" s="855">
        <v>47</v>
      </c>
      <c r="BT53" s="287" t="s">
        <v>35</v>
      </c>
      <c r="BU53" s="292">
        <v>20989.599999999999</v>
      </c>
      <c r="BV53" s="564">
        <f t="shared" si="0"/>
        <v>63.455631605678761</v>
      </c>
      <c r="BW53" s="564">
        <v>89.5</v>
      </c>
    </row>
    <row r="54" spans="2:75" ht="15.75">
      <c r="B54" s="263">
        <v>47</v>
      </c>
      <c r="C54" s="268" t="s">
        <v>45</v>
      </c>
      <c r="D54" s="269">
        <v>12957.5</v>
      </c>
      <c r="G54" s="360">
        <v>47</v>
      </c>
      <c r="H54" s="364" t="s">
        <v>86</v>
      </c>
      <c r="I54" s="361">
        <v>14254</v>
      </c>
      <c r="J54" s="362">
        <f t="shared" si="6"/>
        <v>60.161229054995147</v>
      </c>
      <c r="L54" s="431">
        <v>47</v>
      </c>
      <c r="M54" s="287" t="s">
        <v>35</v>
      </c>
      <c r="N54" s="288">
        <v>16363.1</v>
      </c>
      <c r="O54" s="362">
        <f t="shared" si="7"/>
        <v>61.006263515024983</v>
      </c>
      <c r="R54" s="327">
        <v>2</v>
      </c>
      <c r="S54" s="327">
        <v>24</v>
      </c>
      <c r="T54" s="277" t="s">
        <v>41</v>
      </c>
      <c r="U54" s="278">
        <v>19827.599999999999</v>
      </c>
      <c r="V54" s="308">
        <f t="shared" si="13"/>
        <v>73.922899112668688</v>
      </c>
      <c r="X54" s="363">
        <v>47</v>
      </c>
      <c r="Y54" s="287" t="s">
        <v>48</v>
      </c>
      <c r="Z54" s="292">
        <v>18329.8</v>
      </c>
      <c r="AA54" s="362">
        <f t="shared" si="9"/>
        <v>61.180703669213386</v>
      </c>
      <c r="AC54" s="327">
        <v>2</v>
      </c>
      <c r="AD54" s="327">
        <v>19</v>
      </c>
      <c r="AE54" s="327">
        <v>15</v>
      </c>
      <c r="AF54" s="277" t="s">
        <v>44</v>
      </c>
      <c r="AG54" s="430">
        <v>22577.5</v>
      </c>
      <c r="AH54" s="308">
        <v>75.400000000000006</v>
      </c>
      <c r="AJ54" s="453">
        <v>48</v>
      </c>
      <c r="AK54" s="287" t="s">
        <v>35</v>
      </c>
      <c r="AL54" s="454">
        <v>18675</v>
      </c>
      <c r="AM54" s="362">
        <f t="shared" si="1"/>
        <v>62.131742583283156</v>
      </c>
      <c r="AP54" s="453">
        <v>48</v>
      </c>
      <c r="AQ54" s="287" t="s">
        <v>19</v>
      </c>
      <c r="AR54" s="292">
        <v>18965.7</v>
      </c>
      <c r="AS54" s="362">
        <v>60.191946986070512</v>
      </c>
      <c r="AT54" s="370"/>
      <c r="AU54" s="453">
        <v>48</v>
      </c>
      <c r="AV54" s="287" t="s">
        <v>40</v>
      </c>
      <c r="AW54" s="292">
        <v>19486.599999999999</v>
      </c>
      <c r="AX54" s="458">
        <f t="shared" si="2"/>
        <v>61.703946701793491</v>
      </c>
      <c r="AZ54" s="455">
        <v>48</v>
      </c>
      <c r="BA54" s="374" t="s">
        <v>64</v>
      </c>
      <c r="BB54" s="369">
        <v>19892.900000000001</v>
      </c>
      <c r="BC54" s="456">
        <f t="shared" si="3"/>
        <v>60.999834413732621</v>
      </c>
      <c r="BD54" s="457">
        <v>58.125754224387052</v>
      </c>
      <c r="BG54" s="453">
        <v>48</v>
      </c>
      <c r="BH54" s="287" t="s">
        <v>45</v>
      </c>
      <c r="BI54" s="292">
        <v>19703.3</v>
      </c>
      <c r="BJ54" s="362">
        <f t="shared" si="4"/>
        <v>62.42036400500546</v>
      </c>
      <c r="BK54" s="459">
        <v>95.5</v>
      </c>
      <c r="BM54" s="583">
        <v>48</v>
      </c>
      <c r="BN54" s="287" t="s">
        <v>35</v>
      </c>
      <c r="BO54" s="292">
        <v>20373.3</v>
      </c>
      <c r="BP54" s="564">
        <f t="shared" si="5"/>
        <v>61.506530047880972</v>
      </c>
      <c r="BQ54" s="584">
        <v>87.1</v>
      </c>
      <c r="BS54" s="855">
        <v>48</v>
      </c>
      <c r="BT54" s="287" t="s">
        <v>64</v>
      </c>
      <c r="BU54" s="292">
        <v>20937.5</v>
      </c>
      <c r="BV54" s="564">
        <f t="shared" si="0"/>
        <v>63.298123201199608</v>
      </c>
      <c r="BW54" s="564">
        <v>59.9</v>
      </c>
    </row>
    <row r="55" spans="2:75" ht="15.75">
      <c r="B55" s="263">
        <v>48</v>
      </c>
      <c r="C55" s="268" t="s">
        <v>86</v>
      </c>
      <c r="D55" s="269">
        <v>12852.9</v>
      </c>
      <c r="G55" s="360">
        <v>48</v>
      </c>
      <c r="H55" s="364" t="s">
        <v>43</v>
      </c>
      <c r="I55" s="361">
        <v>14247.9</v>
      </c>
      <c r="J55" s="362">
        <f t="shared" si="6"/>
        <v>60.135483054066597</v>
      </c>
      <c r="L55" s="431">
        <v>48</v>
      </c>
      <c r="M55" s="287" t="s">
        <v>2</v>
      </c>
      <c r="N55" s="288">
        <v>16222.6</v>
      </c>
      <c r="O55" s="362">
        <f t="shared" si="7"/>
        <v>60.482439788233542</v>
      </c>
      <c r="R55" s="431">
        <v>3</v>
      </c>
      <c r="S55" s="431">
        <v>38</v>
      </c>
      <c r="T55" s="287" t="s">
        <v>38</v>
      </c>
      <c r="U55" s="288">
        <v>17710.400000000001</v>
      </c>
      <c r="V55" s="362">
        <f t="shared" si="13"/>
        <v>66.02937886809336</v>
      </c>
      <c r="X55" s="363">
        <v>48</v>
      </c>
      <c r="Y55" s="287" t="s">
        <v>40</v>
      </c>
      <c r="Z55" s="292">
        <v>18214.7</v>
      </c>
      <c r="AA55" s="362">
        <f t="shared" si="9"/>
        <v>60.796526046308266</v>
      </c>
      <c r="AC55" s="431">
        <v>3</v>
      </c>
      <c r="AD55" s="431">
        <v>32</v>
      </c>
      <c r="AE55" s="431">
        <v>39</v>
      </c>
      <c r="AF55" s="287" t="s">
        <v>46</v>
      </c>
      <c r="AG55" s="432">
        <v>20469.7</v>
      </c>
      <c r="AH55" s="362">
        <v>68.3</v>
      </c>
      <c r="AJ55" s="453">
        <v>49</v>
      </c>
      <c r="AK55" s="287" t="s">
        <v>69</v>
      </c>
      <c r="AL55" s="454">
        <v>18491.400000000001</v>
      </c>
      <c r="AM55" s="362">
        <f t="shared" si="1"/>
        <v>61.520905210416174</v>
      </c>
      <c r="AP55" s="464">
        <v>49</v>
      </c>
      <c r="AQ55" s="295" t="s">
        <v>66</v>
      </c>
      <c r="AR55" s="300">
        <v>18858.2</v>
      </c>
      <c r="AS55" s="376">
        <v>59.850771374255359</v>
      </c>
      <c r="AT55" s="385"/>
      <c r="AU55" s="453">
        <v>49</v>
      </c>
      <c r="AV55" s="287" t="s">
        <v>45</v>
      </c>
      <c r="AW55" s="292">
        <v>19214.7</v>
      </c>
      <c r="AX55" s="458">
        <f t="shared" si="2"/>
        <v>60.842980545141359</v>
      </c>
      <c r="AZ55" s="455">
        <v>49</v>
      </c>
      <c r="BA55" s="374" t="s">
        <v>19</v>
      </c>
      <c r="BB55" s="369">
        <v>19659.900000000001</v>
      </c>
      <c r="BC55" s="456">
        <f t="shared" si="3"/>
        <v>60.285360334116291</v>
      </c>
      <c r="BD55" s="457">
        <v>72.944122885129133</v>
      </c>
      <c r="BG55" s="453">
        <v>49</v>
      </c>
      <c r="BH55" s="287" t="s">
        <v>35</v>
      </c>
      <c r="BI55" s="292">
        <v>19684.7</v>
      </c>
      <c r="BJ55" s="362">
        <f t="shared" si="4"/>
        <v>62.361438912737007</v>
      </c>
      <c r="BK55" s="459">
        <v>87.6</v>
      </c>
      <c r="BM55" s="583">
        <v>49</v>
      </c>
      <c r="BN55" s="585" t="s">
        <v>179</v>
      </c>
      <c r="BO55" s="292">
        <v>20243.900000000001</v>
      </c>
      <c r="BP55" s="564">
        <f t="shared" si="5"/>
        <v>61.115874386392868</v>
      </c>
      <c r="BQ55" s="584">
        <v>92.5</v>
      </c>
      <c r="BS55" s="855">
        <v>49</v>
      </c>
      <c r="BT55" s="287" t="s">
        <v>45</v>
      </c>
      <c r="BU55" s="292">
        <v>20790.599999999999</v>
      </c>
      <c r="BV55" s="564">
        <f t="shared" si="0"/>
        <v>62.854016010835124</v>
      </c>
      <c r="BW55" s="564">
        <v>96.4</v>
      </c>
    </row>
    <row r="56" spans="2:75" ht="15.75">
      <c r="B56" s="263">
        <v>49</v>
      </c>
      <c r="C56" s="268" t="s">
        <v>69</v>
      </c>
      <c r="D56" s="269">
        <v>12813.1</v>
      </c>
      <c r="G56" s="388">
        <v>49</v>
      </c>
      <c r="H56" s="387" t="s">
        <v>238</v>
      </c>
      <c r="I56" s="389">
        <v>13977.9</v>
      </c>
      <c r="J56" s="376">
        <f t="shared" si="6"/>
        <v>58.995905963786768</v>
      </c>
      <c r="L56" s="431">
        <v>49</v>
      </c>
      <c r="M56" s="287" t="s">
        <v>9</v>
      </c>
      <c r="N56" s="288">
        <v>16172.6</v>
      </c>
      <c r="O56" s="362">
        <f t="shared" si="7"/>
        <v>60.296025650585335</v>
      </c>
      <c r="R56" s="431">
        <v>4</v>
      </c>
      <c r="S56" s="431">
        <v>39</v>
      </c>
      <c r="T56" s="287" t="s">
        <v>46</v>
      </c>
      <c r="U56" s="288">
        <v>17515.7</v>
      </c>
      <c r="V56" s="362">
        <f t="shared" si="13"/>
        <v>65.303482216091268</v>
      </c>
      <c r="X56" s="363">
        <v>49</v>
      </c>
      <c r="Y56" s="287" t="s">
        <v>38</v>
      </c>
      <c r="Z56" s="292">
        <v>18140.3</v>
      </c>
      <c r="AA56" s="362">
        <f t="shared" si="9"/>
        <v>60.54819576703683</v>
      </c>
      <c r="AC56" s="431">
        <v>4</v>
      </c>
      <c r="AD56" s="431">
        <v>38</v>
      </c>
      <c r="AE56" s="431">
        <v>45</v>
      </c>
      <c r="AF56" s="287" t="s">
        <v>49</v>
      </c>
      <c r="AG56" s="432">
        <v>19733.5</v>
      </c>
      <c r="AH56" s="362">
        <v>65.900000000000006</v>
      </c>
      <c r="AJ56" s="453">
        <v>50</v>
      </c>
      <c r="AK56" s="287" t="s">
        <v>51</v>
      </c>
      <c r="AL56" s="454">
        <v>18077</v>
      </c>
      <c r="AM56" s="362">
        <f t="shared" si="1"/>
        <v>60.142196020241478</v>
      </c>
      <c r="AP56" s="464">
        <v>50</v>
      </c>
      <c r="AQ56" s="295" t="s">
        <v>45</v>
      </c>
      <c r="AR56" s="300">
        <v>18740.2</v>
      </c>
      <c r="AS56" s="376">
        <v>59.476271632914077</v>
      </c>
      <c r="AT56" s="385"/>
      <c r="AU56" s="453">
        <v>50</v>
      </c>
      <c r="AV56" s="287" t="s">
        <v>19</v>
      </c>
      <c r="AW56" s="292">
        <v>19211.099999999999</v>
      </c>
      <c r="AX56" s="458">
        <f t="shared" si="2"/>
        <v>60.831581213902119</v>
      </c>
      <c r="AZ56" s="455">
        <v>50</v>
      </c>
      <c r="BA56" s="374" t="s">
        <v>45</v>
      </c>
      <c r="BB56" s="369">
        <v>19602.599999999999</v>
      </c>
      <c r="BC56" s="456">
        <f t="shared" si="3"/>
        <v>60.109654905953121</v>
      </c>
      <c r="BD56" s="457">
        <v>93.677600642275493</v>
      </c>
      <c r="BG56" s="453">
        <v>50</v>
      </c>
      <c r="BH56" s="364" t="s">
        <v>51</v>
      </c>
      <c r="BI56" s="292">
        <v>19375.8</v>
      </c>
      <c r="BJ56" s="362">
        <f t="shared" si="4"/>
        <v>61.382838858880739</v>
      </c>
      <c r="BK56" s="459">
        <v>91.7</v>
      </c>
      <c r="BM56" s="583">
        <v>50</v>
      </c>
      <c r="BN56" s="287" t="s">
        <v>38</v>
      </c>
      <c r="BO56" s="292">
        <v>20009.099999999999</v>
      </c>
      <c r="BP56" s="564">
        <f t="shared" si="5"/>
        <v>60.407018518406694</v>
      </c>
      <c r="BQ56" s="584">
        <v>80.099999999999994</v>
      </c>
      <c r="BS56" s="855">
        <v>50</v>
      </c>
      <c r="BT56" s="287" t="s">
        <v>51</v>
      </c>
      <c r="BU56" s="292">
        <v>20653.2</v>
      </c>
      <c r="BV56" s="564">
        <f t="shared" si="0"/>
        <v>62.438629162938064</v>
      </c>
      <c r="BW56" s="564">
        <v>93.1</v>
      </c>
    </row>
    <row r="57" spans="2:75" ht="15.75">
      <c r="B57" s="263">
        <v>50</v>
      </c>
      <c r="C57" s="268" t="s">
        <v>2</v>
      </c>
      <c r="D57" s="269">
        <v>12691.1</v>
      </c>
      <c r="G57" s="388">
        <v>50</v>
      </c>
      <c r="H57" s="387" t="s">
        <v>42</v>
      </c>
      <c r="I57" s="389">
        <v>13944.5</v>
      </c>
      <c r="J57" s="376">
        <f t="shared" si="6"/>
        <v>58.85493605706327</v>
      </c>
      <c r="L57" s="435">
        <v>50</v>
      </c>
      <c r="M57" s="295" t="s">
        <v>33</v>
      </c>
      <c r="N57" s="296">
        <v>16008.9</v>
      </c>
      <c r="O57" s="376">
        <f t="shared" si="7"/>
        <v>59.685705763925135</v>
      </c>
      <c r="R57" s="431">
        <v>5</v>
      </c>
      <c r="S57" s="431">
        <v>41</v>
      </c>
      <c r="T57" s="287" t="s">
        <v>39</v>
      </c>
      <c r="U57" s="288">
        <v>17130.2</v>
      </c>
      <c r="V57" s="362">
        <f t="shared" si="13"/>
        <v>63.866229214823655</v>
      </c>
      <c r="X57" s="375">
        <v>50</v>
      </c>
      <c r="Y57" s="295" t="s">
        <v>9</v>
      </c>
      <c r="Z57" s="300">
        <v>17760.900000000001</v>
      </c>
      <c r="AA57" s="376">
        <f t="shared" si="9"/>
        <v>59.281844853655372</v>
      </c>
      <c r="AC57" s="431">
        <v>5</v>
      </c>
      <c r="AD57" s="431">
        <v>39</v>
      </c>
      <c r="AE57" s="431">
        <v>41</v>
      </c>
      <c r="AF57" s="287" t="s">
        <v>39</v>
      </c>
      <c r="AG57" s="432">
        <v>19593.900000000001</v>
      </c>
      <c r="AH57" s="362">
        <v>65.400000000000006</v>
      </c>
      <c r="AJ57" s="453">
        <v>51</v>
      </c>
      <c r="AK57" s="287" t="s">
        <v>45</v>
      </c>
      <c r="AL57" s="454">
        <v>18026.400000000001</v>
      </c>
      <c r="AM57" s="362">
        <f t="shared" si="1"/>
        <v>59.973849772599493</v>
      </c>
      <c r="AP57" s="464">
        <v>51</v>
      </c>
      <c r="AQ57" s="295" t="s">
        <v>51</v>
      </c>
      <c r="AR57" s="300">
        <v>18658.400000000001</v>
      </c>
      <c r="AS57" s="376">
        <v>59.216660795272425</v>
      </c>
      <c r="AT57" s="385"/>
      <c r="AU57" s="453">
        <v>51</v>
      </c>
      <c r="AV57" s="287" t="s">
        <v>51</v>
      </c>
      <c r="AW57" s="292">
        <v>18970.8</v>
      </c>
      <c r="AX57" s="458">
        <f t="shared" si="2"/>
        <v>60.070675853683255</v>
      </c>
      <c r="AZ57" s="464">
        <v>51</v>
      </c>
      <c r="BA57" s="295" t="s">
        <v>38</v>
      </c>
      <c r="BB57" s="300">
        <v>19414.7</v>
      </c>
      <c r="BC57" s="465">
        <f t="shared" si="3"/>
        <v>59.533476023721768</v>
      </c>
      <c r="BD57" s="466">
        <v>78.567352868572172</v>
      </c>
      <c r="BG57" s="453">
        <v>51</v>
      </c>
      <c r="BH57" s="364" t="s">
        <v>19</v>
      </c>
      <c r="BI57" s="292">
        <v>19373.3</v>
      </c>
      <c r="BJ57" s="362">
        <f t="shared" si="4"/>
        <v>61.374918819597347</v>
      </c>
      <c r="BK57" s="459">
        <v>72.8</v>
      </c>
      <c r="BM57" s="583">
        <v>51</v>
      </c>
      <c r="BN57" s="287" t="s">
        <v>51</v>
      </c>
      <c r="BO57" s="292">
        <v>19973.5</v>
      </c>
      <c r="BP57" s="564">
        <f t="shared" si="5"/>
        <v>60.2995429268381</v>
      </c>
      <c r="BQ57" s="584">
        <v>90.4</v>
      </c>
      <c r="BS57" s="855">
        <v>51</v>
      </c>
      <c r="BT57" s="287" t="s">
        <v>9</v>
      </c>
      <c r="BU57" s="292">
        <v>20643.400000000001</v>
      </c>
      <c r="BV57" s="564">
        <f t="shared" si="0"/>
        <v>62.409001862287475</v>
      </c>
      <c r="BW57" s="564">
        <v>83.2</v>
      </c>
    </row>
    <row r="58" spans="2:75" ht="15.75">
      <c r="B58" s="263">
        <v>51</v>
      </c>
      <c r="C58" s="268" t="s">
        <v>42</v>
      </c>
      <c r="D58" s="269">
        <v>12515.9</v>
      </c>
      <c r="G58" s="388">
        <v>51</v>
      </c>
      <c r="H58" s="387" t="s">
        <v>2</v>
      </c>
      <c r="I58" s="389">
        <v>13930.6</v>
      </c>
      <c r="J58" s="376">
        <f t="shared" si="6"/>
        <v>58.796268940193308</v>
      </c>
      <c r="L58" s="435">
        <v>51</v>
      </c>
      <c r="M58" s="295" t="s">
        <v>48</v>
      </c>
      <c r="N58" s="296">
        <v>15905.4</v>
      </c>
      <c r="O58" s="376">
        <f t="shared" si="7"/>
        <v>59.299828498993371</v>
      </c>
      <c r="R58" s="431">
        <v>6</v>
      </c>
      <c r="S58" s="431">
        <v>45</v>
      </c>
      <c r="T58" s="287" t="s">
        <v>49</v>
      </c>
      <c r="U58" s="288">
        <v>16812.5</v>
      </c>
      <c r="V58" s="362">
        <f t="shared" si="13"/>
        <v>62.681753784206997</v>
      </c>
      <c r="X58" s="375">
        <v>51</v>
      </c>
      <c r="Y58" s="295" t="s">
        <v>51</v>
      </c>
      <c r="Z58" s="300">
        <v>17760</v>
      </c>
      <c r="AA58" s="376">
        <f t="shared" si="9"/>
        <v>59.278840858341596</v>
      </c>
      <c r="AC58" s="431">
        <v>6</v>
      </c>
      <c r="AD58" s="431">
        <v>47</v>
      </c>
      <c r="AE58" s="431">
        <v>51</v>
      </c>
      <c r="AF58" s="287" t="s">
        <v>48</v>
      </c>
      <c r="AG58" s="432">
        <v>18329.8</v>
      </c>
      <c r="AH58" s="362">
        <v>61.2</v>
      </c>
      <c r="AJ58" s="464">
        <v>52</v>
      </c>
      <c r="AK58" s="295" t="s">
        <v>38</v>
      </c>
      <c r="AL58" s="467">
        <v>17828.7</v>
      </c>
      <c r="AM58" s="376">
        <f t="shared" si="1"/>
        <v>59.316101686456776</v>
      </c>
      <c r="AP58" s="464">
        <v>52</v>
      </c>
      <c r="AQ58" s="295" t="s">
        <v>38</v>
      </c>
      <c r="AR58" s="300">
        <v>18469.7</v>
      </c>
      <c r="AS58" s="376">
        <v>58.617778581788528</v>
      </c>
      <c r="AT58" s="385"/>
      <c r="AU58" s="453">
        <v>52</v>
      </c>
      <c r="AV58" s="287" t="s">
        <v>66</v>
      </c>
      <c r="AW58" s="292">
        <v>18938.400000000001</v>
      </c>
      <c r="AX58" s="458">
        <f t="shared" si="2"/>
        <v>59.968081872530156</v>
      </c>
      <c r="AZ58" s="464">
        <v>52</v>
      </c>
      <c r="BA58" s="295" t="s">
        <v>51</v>
      </c>
      <c r="BB58" s="300">
        <v>19326.7</v>
      </c>
      <c r="BC58" s="465">
        <f t="shared" si="3"/>
        <v>59.263631736141356</v>
      </c>
      <c r="BD58" s="466">
        <v>91.678288506237848</v>
      </c>
      <c r="BG58" s="453">
        <v>52</v>
      </c>
      <c r="BH58" s="364" t="s">
        <v>8</v>
      </c>
      <c r="BI58" s="292">
        <v>19368.3</v>
      </c>
      <c r="BJ58" s="362">
        <f t="shared" si="4"/>
        <v>61.359078741030551</v>
      </c>
      <c r="BK58" s="459">
        <v>96.2</v>
      </c>
      <c r="BM58" s="583">
        <v>52</v>
      </c>
      <c r="BN58" s="287" t="s">
        <v>66</v>
      </c>
      <c r="BO58" s="292">
        <v>19957.099999999999</v>
      </c>
      <c r="BP58" s="564">
        <f t="shared" si="5"/>
        <v>60.250031699261555</v>
      </c>
      <c r="BQ58" s="584">
        <v>72.3</v>
      </c>
      <c r="BS58" s="855">
        <v>52</v>
      </c>
      <c r="BT58" s="287" t="s">
        <v>59</v>
      </c>
      <c r="BU58" s="292">
        <v>20448.2</v>
      </c>
      <c r="BV58" s="564">
        <f t="shared" si="0"/>
        <v>61.818874404430801</v>
      </c>
      <c r="BW58" s="564">
        <v>73.5</v>
      </c>
    </row>
    <row r="59" spans="2:75" ht="15.75">
      <c r="B59" s="263">
        <v>52</v>
      </c>
      <c r="C59" s="268" t="s">
        <v>35</v>
      </c>
      <c r="D59" s="269">
        <v>12395.4</v>
      </c>
      <c r="G59" s="388">
        <v>52</v>
      </c>
      <c r="H59" s="387" t="s">
        <v>53</v>
      </c>
      <c r="I59" s="389">
        <v>13870.3</v>
      </c>
      <c r="J59" s="376">
        <f t="shared" si="6"/>
        <v>58.541763390030809</v>
      </c>
      <c r="L59" s="435">
        <v>52</v>
      </c>
      <c r="M59" s="295" t="s">
        <v>45</v>
      </c>
      <c r="N59" s="296">
        <v>15772.3</v>
      </c>
      <c r="O59" s="376">
        <f t="shared" si="7"/>
        <v>58.803594064573851</v>
      </c>
      <c r="R59" s="435">
        <v>7</v>
      </c>
      <c r="S59" s="435">
        <v>51</v>
      </c>
      <c r="T59" s="295" t="s">
        <v>48</v>
      </c>
      <c r="U59" s="296">
        <v>15905.4</v>
      </c>
      <c r="V59" s="376">
        <f t="shared" si="13"/>
        <v>59.299828498993371</v>
      </c>
      <c r="X59" s="375">
        <v>52</v>
      </c>
      <c r="Y59" s="295" t="s">
        <v>43</v>
      </c>
      <c r="Z59" s="300">
        <v>17755.2</v>
      </c>
      <c r="AA59" s="376">
        <f t="shared" si="9"/>
        <v>59.26281955000151</v>
      </c>
      <c r="AC59" s="431">
        <v>7</v>
      </c>
      <c r="AD59" s="431">
        <v>48</v>
      </c>
      <c r="AE59" s="431">
        <v>59</v>
      </c>
      <c r="AF59" s="287" t="s">
        <v>40</v>
      </c>
      <c r="AG59" s="432">
        <v>18214.7</v>
      </c>
      <c r="AH59" s="362">
        <v>60.8</v>
      </c>
      <c r="AJ59" s="464">
        <v>53</v>
      </c>
      <c r="AK59" s="295" t="s">
        <v>40</v>
      </c>
      <c r="AL59" s="467">
        <v>17703.7</v>
      </c>
      <c r="AM59" s="376">
        <f t="shared" si="1"/>
        <v>58.900226568764126</v>
      </c>
      <c r="AP59" s="464">
        <v>53</v>
      </c>
      <c r="AQ59" s="295" t="s">
        <v>9</v>
      </c>
      <c r="AR59" s="300">
        <v>18351.900000000001</v>
      </c>
      <c r="AS59" s="376">
        <v>58.243913585771558</v>
      </c>
      <c r="AT59" s="385"/>
      <c r="AU59" s="468">
        <v>53</v>
      </c>
      <c r="AV59" s="382" t="s">
        <v>9</v>
      </c>
      <c r="AW59" s="380">
        <v>18925.8</v>
      </c>
      <c r="AX59" s="469">
        <f t="shared" si="2"/>
        <v>59.928184213192829</v>
      </c>
      <c r="AZ59" s="464">
        <v>53</v>
      </c>
      <c r="BA59" s="295" t="s">
        <v>9</v>
      </c>
      <c r="BB59" s="300">
        <v>19243.8</v>
      </c>
      <c r="BC59" s="465">
        <f t="shared" si="3"/>
        <v>59.009426151591157</v>
      </c>
      <c r="BD59" s="466">
        <v>80.881450535040315</v>
      </c>
      <c r="BG59" s="453">
        <v>53</v>
      </c>
      <c r="BH59" s="364" t="s">
        <v>66</v>
      </c>
      <c r="BI59" s="292">
        <v>19269.900000000001</v>
      </c>
      <c r="BJ59" s="362">
        <f t="shared" si="4"/>
        <v>61.047345994836142</v>
      </c>
      <c r="BK59" s="459">
        <v>72.3</v>
      </c>
      <c r="BM59" s="586">
        <v>53</v>
      </c>
      <c r="BN59" s="295" t="s">
        <v>43</v>
      </c>
      <c r="BO59" s="300">
        <v>19775.3</v>
      </c>
      <c r="BP59" s="567">
        <f t="shared" si="5"/>
        <v>59.701181627711783</v>
      </c>
      <c r="BQ59" s="587">
        <v>94.8</v>
      </c>
      <c r="BS59" s="855">
        <v>53</v>
      </c>
      <c r="BT59" s="287" t="s">
        <v>66</v>
      </c>
      <c r="BU59" s="292">
        <v>20402</v>
      </c>
      <c r="BV59" s="564">
        <f t="shared" si="0"/>
        <v>61.679202844220868</v>
      </c>
      <c r="BW59" s="564">
        <v>73.8</v>
      </c>
    </row>
    <row r="60" spans="2:75" ht="15.75">
      <c r="B60" s="263">
        <v>53</v>
      </c>
      <c r="C60" s="268" t="s">
        <v>4</v>
      </c>
      <c r="D60" s="269">
        <v>12220.2</v>
      </c>
      <c r="G60" s="388">
        <v>53</v>
      </c>
      <c r="H60" s="387" t="s">
        <v>69</v>
      </c>
      <c r="I60" s="389">
        <v>13831.1</v>
      </c>
      <c r="J60" s="376">
        <f t="shared" si="6"/>
        <v>58.376313679145738</v>
      </c>
      <c r="L60" s="435">
        <v>53</v>
      </c>
      <c r="M60" s="295" t="s">
        <v>51</v>
      </c>
      <c r="N60" s="296">
        <v>15748.7</v>
      </c>
      <c r="O60" s="376">
        <f t="shared" si="7"/>
        <v>58.715606591603908</v>
      </c>
      <c r="R60" s="435">
        <v>8</v>
      </c>
      <c r="S60" s="435">
        <v>52</v>
      </c>
      <c r="T60" s="295" t="s">
        <v>45</v>
      </c>
      <c r="U60" s="296">
        <v>15772.3</v>
      </c>
      <c r="V60" s="376">
        <f t="shared" si="13"/>
        <v>58.803594064573851</v>
      </c>
      <c r="X60" s="375">
        <v>53</v>
      </c>
      <c r="Y60" s="295" t="s">
        <v>35</v>
      </c>
      <c r="Z60" s="300">
        <v>17540.099999999999</v>
      </c>
      <c r="AA60" s="376">
        <f t="shared" si="9"/>
        <v>58.544864670011108</v>
      </c>
      <c r="AC60" s="431">
        <v>8</v>
      </c>
      <c r="AD60" s="431">
        <v>49</v>
      </c>
      <c r="AE60" s="431">
        <v>38</v>
      </c>
      <c r="AF60" s="287" t="s">
        <v>38</v>
      </c>
      <c r="AG60" s="432">
        <v>18140.3</v>
      </c>
      <c r="AH60" s="362">
        <v>60.5</v>
      </c>
      <c r="AJ60" s="464">
        <v>54</v>
      </c>
      <c r="AK60" s="295" t="s">
        <v>53</v>
      </c>
      <c r="AL60" s="467">
        <v>17432.3</v>
      </c>
      <c r="AM60" s="376">
        <f t="shared" si="1"/>
        <v>57.997278513229823</v>
      </c>
      <c r="AP60" s="464">
        <v>54</v>
      </c>
      <c r="AQ60" s="295" t="s">
        <v>43</v>
      </c>
      <c r="AR60" s="300">
        <v>18264.3</v>
      </c>
      <c r="AS60" s="376">
        <v>57.965895133724963</v>
      </c>
      <c r="AT60" s="385"/>
      <c r="AU60" s="468">
        <v>54</v>
      </c>
      <c r="AV60" s="382" t="s">
        <v>38</v>
      </c>
      <c r="AW60" s="380">
        <v>18907.2</v>
      </c>
      <c r="AX60" s="469">
        <f t="shared" si="2"/>
        <v>59.869287668456785</v>
      </c>
      <c r="AZ60" s="464">
        <v>54</v>
      </c>
      <c r="BA60" s="295" t="s">
        <v>43</v>
      </c>
      <c r="BB60" s="300">
        <v>19087.7</v>
      </c>
      <c r="BC60" s="465">
        <f t="shared" si="3"/>
        <v>58.530759182371803</v>
      </c>
      <c r="BD60" s="466">
        <v>91.49506279359602</v>
      </c>
      <c r="BG60" s="453">
        <v>54</v>
      </c>
      <c r="BH60" s="364" t="s">
        <v>11</v>
      </c>
      <c r="BI60" s="292">
        <v>19092.3</v>
      </c>
      <c r="BJ60" s="362">
        <f t="shared" si="4"/>
        <v>60.484706404143765</v>
      </c>
      <c r="BK60" s="459">
        <v>95.4</v>
      </c>
      <c r="BM60" s="586">
        <v>54</v>
      </c>
      <c r="BN60" s="295" t="s">
        <v>59</v>
      </c>
      <c r="BO60" s="300">
        <v>19774.599999999999</v>
      </c>
      <c r="BP60" s="567">
        <f t="shared" si="5"/>
        <v>59.699068343607905</v>
      </c>
      <c r="BQ60" s="587">
        <v>69.599999999999994</v>
      </c>
      <c r="BS60" s="855">
        <v>54</v>
      </c>
      <c r="BT60" s="287" t="s">
        <v>8</v>
      </c>
      <c r="BU60" s="292">
        <v>20293.7</v>
      </c>
      <c r="BV60" s="564">
        <f t="shared" si="0"/>
        <v>61.3517909400924</v>
      </c>
      <c r="BW60" s="564">
        <v>95.9</v>
      </c>
    </row>
    <row r="61" spans="2:75" ht="15.75">
      <c r="B61" s="263">
        <v>54</v>
      </c>
      <c r="C61" s="268" t="s">
        <v>238</v>
      </c>
      <c r="D61" s="269">
        <v>12201.2</v>
      </c>
      <c r="G61" s="388">
        <v>54</v>
      </c>
      <c r="H61" s="387" t="s">
        <v>35</v>
      </c>
      <c r="I61" s="389">
        <v>13797.7</v>
      </c>
      <c r="J61" s="376">
        <f t="shared" si="6"/>
        <v>58.235343772422233</v>
      </c>
      <c r="L61" s="435">
        <v>54</v>
      </c>
      <c r="M61" s="295" t="s">
        <v>43</v>
      </c>
      <c r="N61" s="296">
        <v>15649.4</v>
      </c>
      <c r="O61" s="376">
        <f t="shared" si="7"/>
        <v>58.345388114234588</v>
      </c>
      <c r="R61" s="435">
        <v>9</v>
      </c>
      <c r="S61" s="435">
        <v>53</v>
      </c>
      <c r="T61" s="295" t="s">
        <v>51</v>
      </c>
      <c r="U61" s="296">
        <v>15748.7</v>
      </c>
      <c r="V61" s="376">
        <f t="shared" si="13"/>
        <v>58.715606591603908</v>
      </c>
      <c r="X61" s="375">
        <v>54</v>
      </c>
      <c r="Y61" s="295" t="s">
        <v>33</v>
      </c>
      <c r="Z61" s="300">
        <v>17453.3</v>
      </c>
      <c r="AA61" s="376">
        <f t="shared" si="9"/>
        <v>58.255146010861111</v>
      </c>
      <c r="AC61" s="435">
        <v>9</v>
      </c>
      <c r="AD61" s="435">
        <v>51</v>
      </c>
      <c r="AE61" s="435">
        <v>53</v>
      </c>
      <c r="AF61" s="295" t="s">
        <v>51</v>
      </c>
      <c r="AG61" s="436">
        <v>17760</v>
      </c>
      <c r="AH61" s="376">
        <v>59.3</v>
      </c>
      <c r="AJ61" s="464">
        <v>55</v>
      </c>
      <c r="AK61" s="295" t="s">
        <v>8</v>
      </c>
      <c r="AL61" s="467">
        <v>17399.2</v>
      </c>
      <c r="AM61" s="376">
        <f t="shared" si="1"/>
        <v>57.887154782064812</v>
      </c>
      <c r="AP61" s="464">
        <v>55</v>
      </c>
      <c r="AQ61" s="295" t="s">
        <v>40</v>
      </c>
      <c r="AR61" s="300">
        <v>18197.099999999999</v>
      </c>
      <c r="AS61" s="376">
        <v>57.752620704757732</v>
      </c>
      <c r="AT61" s="385"/>
      <c r="AU61" s="468">
        <v>55</v>
      </c>
      <c r="AV61" s="382" t="s">
        <v>43</v>
      </c>
      <c r="AW61" s="380">
        <v>18678.8</v>
      </c>
      <c r="AX61" s="469">
        <f t="shared" si="2"/>
        <v>59.146063430945382</v>
      </c>
      <c r="AZ61" s="464">
        <v>55</v>
      </c>
      <c r="BA61" s="295" t="s">
        <v>66</v>
      </c>
      <c r="BB61" s="300">
        <v>19057</v>
      </c>
      <c r="BC61" s="465">
        <f t="shared" si="3"/>
        <v>58.436620322954546</v>
      </c>
      <c r="BD61" s="466">
        <v>71.288291692072889</v>
      </c>
      <c r="BG61" s="453">
        <v>55</v>
      </c>
      <c r="BH61" s="364" t="s">
        <v>43</v>
      </c>
      <c r="BI61" s="292">
        <v>19051.099999999999</v>
      </c>
      <c r="BJ61" s="362">
        <f t="shared" si="4"/>
        <v>60.354184156753412</v>
      </c>
      <c r="BK61" s="459">
        <v>95.7</v>
      </c>
      <c r="BM61" s="586">
        <v>55</v>
      </c>
      <c r="BN61" s="295" t="s">
        <v>8</v>
      </c>
      <c r="BO61" s="300">
        <v>19755.400000000001</v>
      </c>
      <c r="BP61" s="567">
        <f t="shared" si="5"/>
        <v>59.641103979615863</v>
      </c>
      <c r="BQ61" s="587">
        <v>93.8</v>
      </c>
      <c r="BS61" s="855">
        <v>55</v>
      </c>
      <c r="BT61" s="287" t="s">
        <v>38</v>
      </c>
      <c r="BU61" s="292">
        <v>20242.5</v>
      </c>
      <c r="BV61" s="564">
        <f t="shared" si="0"/>
        <v>61.197003410162779</v>
      </c>
      <c r="BW61" s="564">
        <v>80.400000000000006</v>
      </c>
    </row>
    <row r="62" spans="2:75" ht="15.75">
      <c r="B62" s="263">
        <v>55</v>
      </c>
      <c r="C62" s="268" t="s">
        <v>51</v>
      </c>
      <c r="D62" s="269">
        <v>12188.5</v>
      </c>
      <c r="G62" s="388">
        <v>55</v>
      </c>
      <c r="H62" s="387" t="s">
        <v>45</v>
      </c>
      <c r="I62" s="389">
        <v>13738.1</v>
      </c>
      <c r="J62" s="376">
        <f t="shared" si="6"/>
        <v>57.983792681382681</v>
      </c>
      <c r="L62" s="435">
        <v>55</v>
      </c>
      <c r="M62" s="295" t="s">
        <v>66</v>
      </c>
      <c r="N62" s="296">
        <v>15468.8</v>
      </c>
      <c r="O62" s="376">
        <f t="shared" si="7"/>
        <v>57.672060249049281</v>
      </c>
      <c r="R62" s="435">
        <v>10</v>
      </c>
      <c r="S62" s="435">
        <v>54</v>
      </c>
      <c r="T62" s="295" t="s">
        <v>43</v>
      </c>
      <c r="U62" s="296">
        <v>15649.4</v>
      </c>
      <c r="V62" s="376">
        <f t="shared" si="13"/>
        <v>58.345388114234588</v>
      </c>
      <c r="X62" s="375">
        <v>55</v>
      </c>
      <c r="Y62" s="295" t="s">
        <v>45</v>
      </c>
      <c r="Z62" s="300">
        <v>17420.900000000001</v>
      </c>
      <c r="AA62" s="376">
        <f t="shared" si="9"/>
        <v>58.147002179565497</v>
      </c>
      <c r="AC62" s="435">
        <v>10</v>
      </c>
      <c r="AD62" s="435">
        <v>52</v>
      </c>
      <c r="AE62" s="435">
        <v>54</v>
      </c>
      <c r="AF62" s="295" t="s">
        <v>43</v>
      </c>
      <c r="AG62" s="436">
        <v>17755.2</v>
      </c>
      <c r="AH62" s="376">
        <v>59.3</v>
      </c>
      <c r="AJ62" s="464">
        <v>56</v>
      </c>
      <c r="AK62" s="295" t="s">
        <v>9</v>
      </c>
      <c r="AL62" s="467">
        <v>17191.2</v>
      </c>
      <c r="AM62" s="376">
        <f t="shared" si="1"/>
        <v>57.195138586224225</v>
      </c>
      <c r="AP62" s="464">
        <v>56</v>
      </c>
      <c r="AQ62" s="295" t="s">
        <v>53</v>
      </c>
      <c r="AR62" s="300">
        <v>17872.5</v>
      </c>
      <c r="AS62" s="376">
        <v>56.722429043407054</v>
      </c>
      <c r="AT62" s="385"/>
      <c r="AU62" s="468">
        <v>56</v>
      </c>
      <c r="AV62" s="382" t="s">
        <v>8</v>
      </c>
      <c r="AW62" s="380">
        <v>18405.7</v>
      </c>
      <c r="AX62" s="469">
        <f t="shared" si="2"/>
        <v>58.281297497213501</v>
      </c>
      <c r="AZ62" s="464">
        <v>56</v>
      </c>
      <c r="BA62" s="295" t="s">
        <v>11</v>
      </c>
      <c r="BB62" s="300">
        <v>19012.400000000001</v>
      </c>
      <c r="BC62" s="465">
        <f t="shared" si="3"/>
        <v>58.299858331749022</v>
      </c>
      <c r="BD62" s="466">
        <v>91.615869084390653</v>
      </c>
      <c r="BG62" s="453">
        <v>56</v>
      </c>
      <c r="BH62" s="364" t="s">
        <v>9</v>
      </c>
      <c r="BI62" s="292">
        <v>18989</v>
      </c>
      <c r="BJ62" s="362">
        <f t="shared" si="4"/>
        <v>60.15745038095389</v>
      </c>
      <c r="BK62" s="459">
        <v>81.099999999999994</v>
      </c>
      <c r="BM62" s="586">
        <v>56</v>
      </c>
      <c r="BN62" s="295" t="s">
        <v>19</v>
      </c>
      <c r="BO62" s="300">
        <v>19423.599999999999</v>
      </c>
      <c r="BP62" s="567">
        <f t="shared" si="5"/>
        <v>58.639407314378168</v>
      </c>
      <c r="BQ62" s="587">
        <v>70.5</v>
      </c>
      <c r="BS62" s="855">
        <v>56</v>
      </c>
      <c r="BT62" s="287" t="s">
        <v>43</v>
      </c>
      <c r="BU62" s="292">
        <v>20086.2</v>
      </c>
      <c r="BV62" s="564">
        <f t="shared" si="0"/>
        <v>60.724478196725286</v>
      </c>
      <c r="BW62" s="564">
        <v>96.5</v>
      </c>
    </row>
    <row r="63" spans="2:75" ht="15.75">
      <c r="B63" s="263">
        <v>56</v>
      </c>
      <c r="C63" s="268" t="s">
        <v>8</v>
      </c>
      <c r="D63" s="269">
        <v>12156.2</v>
      </c>
      <c r="G63" s="388">
        <v>56</v>
      </c>
      <c r="H63" s="387" t="s">
        <v>4</v>
      </c>
      <c r="I63" s="389">
        <v>13736.4</v>
      </c>
      <c r="J63" s="376">
        <f t="shared" si="6"/>
        <v>57.976617566369818</v>
      </c>
      <c r="L63" s="435">
        <v>56</v>
      </c>
      <c r="M63" s="295" t="s">
        <v>42</v>
      </c>
      <c r="N63" s="296">
        <v>15427</v>
      </c>
      <c r="O63" s="376">
        <f t="shared" si="7"/>
        <v>57.516218029975398</v>
      </c>
      <c r="R63" s="435">
        <v>11</v>
      </c>
      <c r="S63" s="435">
        <v>56</v>
      </c>
      <c r="T63" s="295" t="s">
        <v>42</v>
      </c>
      <c r="U63" s="296">
        <v>15427</v>
      </c>
      <c r="V63" s="376">
        <f t="shared" si="13"/>
        <v>57.516218029975398</v>
      </c>
      <c r="X63" s="375">
        <v>56</v>
      </c>
      <c r="Y63" s="295" t="s">
        <v>66</v>
      </c>
      <c r="Z63" s="300">
        <v>17201.400000000001</v>
      </c>
      <c r="AA63" s="376">
        <f t="shared" si="9"/>
        <v>57.414361100263356</v>
      </c>
      <c r="AC63" s="435">
        <v>11</v>
      </c>
      <c r="AD63" s="435">
        <v>55</v>
      </c>
      <c r="AE63" s="435">
        <v>52</v>
      </c>
      <c r="AF63" s="295" t="s">
        <v>45</v>
      </c>
      <c r="AG63" s="436">
        <v>17420.900000000001</v>
      </c>
      <c r="AH63" s="376">
        <v>58.1</v>
      </c>
      <c r="AJ63" s="464">
        <v>57</v>
      </c>
      <c r="AK63" s="295" t="s">
        <v>43</v>
      </c>
      <c r="AL63" s="467">
        <v>17153</v>
      </c>
      <c r="AM63" s="376">
        <f t="shared" si="1"/>
        <v>57.06804715025735</v>
      </c>
      <c r="AP63" s="464">
        <v>57</v>
      </c>
      <c r="AQ63" s="295" t="s">
        <v>8</v>
      </c>
      <c r="AR63" s="300">
        <v>17680.3</v>
      </c>
      <c r="AS63" s="376">
        <v>56.112438786747788</v>
      </c>
      <c r="AT63" s="385"/>
      <c r="AU63" s="468">
        <v>57</v>
      </c>
      <c r="AV63" s="382" t="s">
        <v>53</v>
      </c>
      <c r="AW63" s="380">
        <v>17912.400000000001</v>
      </c>
      <c r="AX63" s="469">
        <f t="shared" si="2"/>
        <v>56.719272469348468</v>
      </c>
      <c r="AZ63" s="464">
        <v>57</v>
      </c>
      <c r="BA63" s="295" t="s">
        <v>8</v>
      </c>
      <c r="BB63" s="300">
        <v>18954.2</v>
      </c>
      <c r="BC63" s="465">
        <f t="shared" si="3"/>
        <v>58.121393132462885</v>
      </c>
      <c r="BD63" s="466">
        <v>91.11282026630775</v>
      </c>
      <c r="BG63" s="453">
        <v>57</v>
      </c>
      <c r="BH63" s="364" t="s">
        <v>10</v>
      </c>
      <c r="BI63" s="292">
        <v>18939.5</v>
      </c>
      <c r="BJ63" s="362">
        <f t="shared" si="4"/>
        <v>60.000633603142674</v>
      </c>
      <c r="BK63" s="459">
        <v>88.5</v>
      </c>
      <c r="BM63" s="586">
        <v>57</v>
      </c>
      <c r="BN63" s="295" t="s">
        <v>64</v>
      </c>
      <c r="BO63" s="300">
        <v>19139.7</v>
      </c>
      <c r="BP63" s="567">
        <f t="shared" si="5"/>
        <v>57.782319661391504</v>
      </c>
      <c r="BQ63" s="587">
        <v>54.5</v>
      </c>
      <c r="BS63" s="856">
        <v>57</v>
      </c>
      <c r="BT63" s="295" t="s">
        <v>19</v>
      </c>
      <c r="BU63" s="300">
        <v>19732.599999999999</v>
      </c>
      <c r="BV63" s="567">
        <f t="shared" si="0"/>
        <v>59.655476818148834</v>
      </c>
      <c r="BW63" s="567">
        <v>71.099999999999994</v>
      </c>
    </row>
    <row r="64" spans="2:75" ht="15.75">
      <c r="B64" s="263">
        <v>57</v>
      </c>
      <c r="C64" s="268" t="s">
        <v>66</v>
      </c>
      <c r="D64" s="269">
        <v>12084.6</v>
      </c>
      <c r="G64" s="388">
        <v>57</v>
      </c>
      <c r="H64" s="387" t="s">
        <v>66</v>
      </c>
      <c r="I64" s="389">
        <v>13357.7</v>
      </c>
      <c r="J64" s="376">
        <f t="shared" si="6"/>
        <v>56.378255180855106</v>
      </c>
      <c r="L64" s="435">
        <v>57</v>
      </c>
      <c r="M64" s="295" t="s">
        <v>8</v>
      </c>
      <c r="N64" s="296">
        <v>15298.1</v>
      </c>
      <c r="O64" s="376">
        <f t="shared" si="7"/>
        <v>57.035642383118336</v>
      </c>
      <c r="R64" s="435">
        <v>12</v>
      </c>
      <c r="S64" s="435">
        <v>59</v>
      </c>
      <c r="T64" s="295" t="s">
        <v>40</v>
      </c>
      <c r="U64" s="296">
        <v>14935.3</v>
      </c>
      <c r="V64" s="376">
        <f t="shared" si="13"/>
        <v>55.683021400343002</v>
      </c>
      <c r="X64" s="375">
        <v>57</v>
      </c>
      <c r="Y64" s="295" t="s">
        <v>8</v>
      </c>
      <c r="Z64" s="300">
        <v>16732.7</v>
      </c>
      <c r="AA64" s="376">
        <f t="shared" si="9"/>
        <v>55.849947096304753</v>
      </c>
      <c r="AC64" s="435">
        <v>12</v>
      </c>
      <c r="AD64" s="435">
        <v>60</v>
      </c>
      <c r="AE64" s="435">
        <v>56</v>
      </c>
      <c r="AF64" s="295" t="s">
        <v>42</v>
      </c>
      <c r="AG64" s="436">
        <v>16152.7</v>
      </c>
      <c r="AH64" s="376">
        <v>53.9</v>
      </c>
      <c r="AJ64" s="464">
        <v>58</v>
      </c>
      <c r="AK64" s="295" t="s">
        <v>42</v>
      </c>
      <c r="AL64" s="467">
        <v>16640.7</v>
      </c>
      <c r="AM64" s="376">
        <f t="shared" si="1"/>
        <v>55.363624567905759</v>
      </c>
      <c r="AP64" s="464">
        <v>58</v>
      </c>
      <c r="AQ64" s="295" t="s">
        <v>33</v>
      </c>
      <c r="AR64" s="300">
        <v>17145.599999999999</v>
      </c>
      <c r="AS64" s="376">
        <v>54.415447162212338</v>
      </c>
      <c r="AT64" s="385"/>
      <c r="AU64" s="468">
        <v>58</v>
      </c>
      <c r="AV64" s="382" t="s">
        <v>11</v>
      </c>
      <c r="AW64" s="380">
        <v>17719.2</v>
      </c>
      <c r="AX64" s="469">
        <f t="shared" si="2"/>
        <v>56.10750835950958</v>
      </c>
      <c r="AZ64" s="464">
        <v>58</v>
      </c>
      <c r="BA64" s="295" t="s">
        <v>53</v>
      </c>
      <c r="BB64" s="300">
        <v>18152.8</v>
      </c>
      <c r="BC64" s="465">
        <f t="shared" si="3"/>
        <v>55.663970268065768</v>
      </c>
      <c r="BD64" s="466">
        <v>85.95116454149877</v>
      </c>
      <c r="BG64" s="464">
        <v>58</v>
      </c>
      <c r="BH64" s="387" t="s">
        <v>64</v>
      </c>
      <c r="BI64" s="300">
        <v>18822.099999999999</v>
      </c>
      <c r="BJ64" s="376">
        <f t="shared" si="4"/>
        <v>59.62870855839445</v>
      </c>
      <c r="BK64" s="466">
        <v>56.8</v>
      </c>
      <c r="BM64" s="586">
        <v>58</v>
      </c>
      <c r="BN64" s="295" t="s">
        <v>10</v>
      </c>
      <c r="BO64" s="300">
        <v>19000.599999999999</v>
      </c>
      <c r="BP64" s="567">
        <f t="shared" si="5"/>
        <v>57.362379920178228</v>
      </c>
      <c r="BQ64" s="587">
        <v>84.4</v>
      </c>
      <c r="BS64" s="856">
        <v>58</v>
      </c>
      <c r="BT64" s="295" t="s">
        <v>10</v>
      </c>
      <c r="BU64" s="300">
        <v>19100</v>
      </c>
      <c r="BV64" s="567">
        <f t="shared" si="0"/>
        <v>57.743004329213733</v>
      </c>
      <c r="BW64" s="567">
        <v>84.8</v>
      </c>
    </row>
    <row r="65" spans="2:75" ht="15.75">
      <c r="B65" s="263">
        <v>58</v>
      </c>
      <c r="C65" s="268" t="s">
        <v>10</v>
      </c>
      <c r="D65" s="269">
        <v>11914.3</v>
      </c>
      <c r="G65" s="388">
        <v>58</v>
      </c>
      <c r="H65" s="387" t="s">
        <v>8</v>
      </c>
      <c r="I65" s="389">
        <v>13312.6</v>
      </c>
      <c r="J65" s="376">
        <f t="shared" si="6"/>
        <v>56.187903600219478</v>
      </c>
      <c r="L65" s="435">
        <v>58</v>
      </c>
      <c r="M65" s="295" t="s">
        <v>53</v>
      </c>
      <c r="N65" s="296">
        <v>15035.7</v>
      </c>
      <c r="O65" s="376">
        <f t="shared" si="7"/>
        <v>56.057340988740592</v>
      </c>
      <c r="R65" s="435">
        <v>13</v>
      </c>
      <c r="S65" s="435">
        <v>66</v>
      </c>
      <c r="T65" s="295" t="s">
        <v>50</v>
      </c>
      <c r="U65" s="296">
        <v>13752.2</v>
      </c>
      <c r="V65" s="376">
        <f t="shared" si="13"/>
        <v>51.272090075311318</v>
      </c>
      <c r="X65" s="375">
        <v>58</v>
      </c>
      <c r="Y65" s="295" t="s">
        <v>11</v>
      </c>
      <c r="Z65" s="300">
        <v>16430.099999999999</v>
      </c>
      <c r="AA65" s="376">
        <f t="shared" si="9"/>
        <v>54.839937116364766</v>
      </c>
      <c r="AC65" s="451">
        <v>13</v>
      </c>
      <c r="AD65" s="451">
        <v>67</v>
      </c>
      <c r="AE65" s="451">
        <v>66</v>
      </c>
      <c r="AF65" s="347" t="s">
        <v>50</v>
      </c>
      <c r="AG65" s="452">
        <v>14864.7</v>
      </c>
      <c r="AH65" s="394">
        <v>49.6</v>
      </c>
      <c r="AJ65" s="464">
        <v>59</v>
      </c>
      <c r="AK65" s="295" t="s">
        <v>10</v>
      </c>
      <c r="AL65" s="467">
        <v>16576.5</v>
      </c>
      <c r="AM65" s="376">
        <f t="shared" si="1"/>
        <v>55.150031107458808</v>
      </c>
      <c r="AP65" s="464">
        <v>59</v>
      </c>
      <c r="AQ65" s="295" t="s">
        <v>11</v>
      </c>
      <c r="AR65" s="300">
        <v>17122.099999999999</v>
      </c>
      <c r="AS65" s="376">
        <v>54.34086458660623</v>
      </c>
      <c r="AT65" s="385"/>
      <c r="AU65" s="468">
        <v>59</v>
      </c>
      <c r="AV65" s="382" t="s">
        <v>33</v>
      </c>
      <c r="AW65" s="380">
        <v>17541.3</v>
      </c>
      <c r="AX65" s="469">
        <f t="shared" si="2"/>
        <v>55.544191407437424</v>
      </c>
      <c r="AZ65" s="464">
        <v>59</v>
      </c>
      <c r="BA65" s="295" t="s">
        <v>33</v>
      </c>
      <c r="BB65" s="300">
        <v>17839.900000000001</v>
      </c>
      <c r="BC65" s="465">
        <f t="shared" si="3"/>
        <v>54.704489840975853</v>
      </c>
      <c r="BD65" s="466">
        <v>78.788748691631298</v>
      </c>
      <c r="BG65" s="464">
        <v>59</v>
      </c>
      <c r="BH65" s="387" t="s">
        <v>59</v>
      </c>
      <c r="BI65" s="300">
        <v>18417.3</v>
      </c>
      <c r="BJ65" s="376">
        <f t="shared" si="4"/>
        <v>58.346295797627157</v>
      </c>
      <c r="BK65" s="466">
        <v>68.2</v>
      </c>
      <c r="BM65" s="586">
        <v>59</v>
      </c>
      <c r="BN65" s="295" t="s">
        <v>11</v>
      </c>
      <c r="BO65" s="300">
        <v>18826.7</v>
      </c>
      <c r="BP65" s="567">
        <f t="shared" si="5"/>
        <v>56.837379769229365</v>
      </c>
      <c r="BQ65" s="587">
        <v>89.3</v>
      </c>
      <c r="BS65" s="856">
        <v>59</v>
      </c>
      <c r="BT65" s="295" t="s">
        <v>33</v>
      </c>
      <c r="BU65" s="300">
        <v>19078.8</v>
      </c>
      <c r="BV65" s="567">
        <f t="shared" si="0"/>
        <v>57.678912617602244</v>
      </c>
      <c r="BW65" s="567">
        <v>83.4</v>
      </c>
    </row>
    <row r="66" spans="2:75" ht="15.75">
      <c r="B66" s="263">
        <v>59</v>
      </c>
      <c r="C66" s="268" t="s">
        <v>40</v>
      </c>
      <c r="D66" s="269">
        <v>11863.2</v>
      </c>
      <c r="G66" s="388">
        <v>59</v>
      </c>
      <c r="H66" s="387" t="s">
        <v>33</v>
      </c>
      <c r="I66" s="389">
        <v>13260.4</v>
      </c>
      <c r="J66" s="376">
        <f t="shared" si="6"/>
        <v>55.967585362765369</v>
      </c>
      <c r="L66" s="435">
        <v>59</v>
      </c>
      <c r="M66" s="295" t="s">
        <v>40</v>
      </c>
      <c r="N66" s="296">
        <v>14935.3</v>
      </c>
      <c r="O66" s="376">
        <f t="shared" si="7"/>
        <v>55.683021400343002</v>
      </c>
      <c r="R66" s="435">
        <v>14</v>
      </c>
      <c r="S66" s="435">
        <v>69</v>
      </c>
      <c r="T66" s="295" t="s">
        <v>47</v>
      </c>
      <c r="U66" s="296">
        <v>13454.6</v>
      </c>
      <c r="V66" s="376">
        <f t="shared" si="13"/>
        <v>50.162553128029231</v>
      </c>
      <c r="X66" s="375">
        <v>59</v>
      </c>
      <c r="Y66" s="295" t="s">
        <v>10</v>
      </c>
      <c r="Z66" s="300">
        <v>16425.099999999999</v>
      </c>
      <c r="AA66" s="376">
        <f t="shared" si="9"/>
        <v>54.823248253510506</v>
      </c>
      <c r="AC66" s="451">
        <v>14</v>
      </c>
      <c r="AD66" s="451">
        <v>68</v>
      </c>
      <c r="AE66" s="451">
        <v>69</v>
      </c>
      <c r="AF66" s="347" t="s">
        <v>47</v>
      </c>
      <c r="AG66" s="452">
        <v>14375.3</v>
      </c>
      <c r="AH66" s="394">
        <v>48</v>
      </c>
      <c r="AJ66" s="464">
        <v>60</v>
      </c>
      <c r="AK66" s="295" t="s">
        <v>33</v>
      </c>
      <c r="AL66" s="467">
        <v>16500.7</v>
      </c>
      <c r="AM66" s="376">
        <f t="shared" si="1"/>
        <v>54.897844436089983</v>
      </c>
      <c r="AP66" s="464">
        <v>60</v>
      </c>
      <c r="AQ66" s="295" t="s">
        <v>42</v>
      </c>
      <c r="AR66" s="300">
        <v>16876.5</v>
      </c>
      <c r="AS66" s="376">
        <v>53.561397328356932</v>
      </c>
      <c r="AT66" s="385"/>
      <c r="AU66" s="468">
        <v>60</v>
      </c>
      <c r="AV66" s="382" t="s">
        <v>10</v>
      </c>
      <c r="AW66" s="380">
        <v>17318.3</v>
      </c>
      <c r="AX66" s="469">
        <f t="shared" si="2"/>
        <v>54.838066166784884</v>
      </c>
      <c r="AZ66" s="464">
        <v>60</v>
      </c>
      <c r="BA66" s="295" t="s">
        <v>10</v>
      </c>
      <c r="BB66" s="300">
        <v>17521.400000000001</v>
      </c>
      <c r="BC66" s="465">
        <f t="shared" si="3"/>
        <v>53.72783750467628</v>
      </c>
      <c r="BD66" s="466">
        <v>79.744219916257066</v>
      </c>
      <c r="BG66" s="464">
        <v>60</v>
      </c>
      <c r="BH66" s="387" t="s">
        <v>42</v>
      </c>
      <c r="BI66" s="300">
        <v>18238.900000000001</v>
      </c>
      <c r="BJ66" s="376">
        <f t="shared" si="4"/>
        <v>57.781121794364111</v>
      </c>
      <c r="BK66" s="466">
        <v>77.5</v>
      </c>
      <c r="BM66" s="586">
        <v>60</v>
      </c>
      <c r="BN66" s="295" t="s">
        <v>53</v>
      </c>
      <c r="BO66" s="300">
        <v>18778.8</v>
      </c>
      <c r="BP66" s="567">
        <f t="shared" si="5"/>
        <v>56.692770756978362</v>
      </c>
      <c r="BQ66" s="587">
        <v>88.4</v>
      </c>
      <c r="BS66" s="856">
        <v>60</v>
      </c>
      <c r="BT66" s="295" t="s">
        <v>53</v>
      </c>
      <c r="BU66" s="300">
        <v>19043.7</v>
      </c>
      <c r="BV66" s="567">
        <f t="shared" si="0"/>
        <v>57.572798510170031</v>
      </c>
      <c r="BW66" s="567">
        <v>88.9</v>
      </c>
    </row>
    <row r="67" spans="2:75" ht="15.75">
      <c r="B67" s="263">
        <v>60</v>
      </c>
      <c r="C67" s="268" t="s">
        <v>33</v>
      </c>
      <c r="D67" s="269">
        <v>11826.2</v>
      </c>
      <c r="G67" s="388">
        <v>60</v>
      </c>
      <c r="H67" s="387" t="s">
        <v>51</v>
      </c>
      <c r="I67" s="389">
        <v>13066.7</v>
      </c>
      <c r="J67" s="376">
        <f t="shared" si="6"/>
        <v>55.150044316886849</v>
      </c>
      <c r="L67" s="435">
        <v>60</v>
      </c>
      <c r="M67" s="295" t="s">
        <v>4</v>
      </c>
      <c r="N67" s="296">
        <v>14757.6</v>
      </c>
      <c r="O67" s="376">
        <f t="shared" si="7"/>
        <v>55.020505555141305</v>
      </c>
      <c r="R67" s="999" t="s">
        <v>319</v>
      </c>
      <c r="S67" s="1000"/>
      <c r="T67" s="1000"/>
      <c r="U67" s="1000"/>
      <c r="V67" s="1001"/>
      <c r="X67" s="375">
        <v>60</v>
      </c>
      <c r="Y67" s="295" t="s">
        <v>42</v>
      </c>
      <c r="Z67" s="300">
        <v>16152.7</v>
      </c>
      <c r="AA67" s="376">
        <f t="shared" si="9"/>
        <v>53.91403900521027</v>
      </c>
      <c r="AC67" s="425"/>
      <c r="AD67" s="425" t="s">
        <v>319</v>
      </c>
      <c r="AE67" s="426"/>
      <c r="AF67" s="426"/>
      <c r="AG67" s="427"/>
      <c r="AH67" s="428"/>
      <c r="AJ67" s="464">
        <v>61</v>
      </c>
      <c r="AK67" s="295" t="s">
        <v>11</v>
      </c>
      <c r="AL67" s="467">
        <v>16067.9</v>
      </c>
      <c r="AM67" s="376">
        <f t="shared" si="1"/>
        <v>53.457918428590915</v>
      </c>
      <c r="AP67" s="464">
        <v>61</v>
      </c>
      <c r="AQ67" s="295" t="s">
        <v>10</v>
      </c>
      <c r="AR67" s="300">
        <v>16859.5</v>
      </c>
      <c r="AS67" s="376">
        <v>53.507443975790814</v>
      </c>
      <c r="AT67" s="385"/>
      <c r="AU67" s="468">
        <v>61</v>
      </c>
      <c r="AV67" s="382" t="s">
        <v>42</v>
      </c>
      <c r="AW67" s="380">
        <v>17241.400000000001</v>
      </c>
      <c r="AX67" s="469">
        <f t="shared" si="2"/>
        <v>54.594563785591255</v>
      </c>
      <c r="AZ67" s="464">
        <v>61</v>
      </c>
      <c r="BA67" s="295" t="s">
        <v>42</v>
      </c>
      <c r="BB67" s="300">
        <v>17437</v>
      </c>
      <c r="BC67" s="465">
        <f t="shared" si="3"/>
        <v>53.469032301587781</v>
      </c>
      <c r="BD67" s="466">
        <v>73.634114000489859</v>
      </c>
      <c r="BG67" s="464">
        <v>61</v>
      </c>
      <c r="BH67" s="387" t="s">
        <v>53</v>
      </c>
      <c r="BI67" s="300">
        <v>18138.599999999999</v>
      </c>
      <c r="BJ67" s="376">
        <f t="shared" si="4"/>
        <v>57.463369818314291</v>
      </c>
      <c r="BK67" s="466">
        <v>88.2</v>
      </c>
      <c r="BM67" s="586">
        <v>61</v>
      </c>
      <c r="BN67" s="295" t="s">
        <v>33</v>
      </c>
      <c r="BO67" s="300">
        <v>18607.400000000001</v>
      </c>
      <c r="BP67" s="567">
        <f t="shared" si="5"/>
        <v>56.175318049257626</v>
      </c>
      <c r="BQ67" s="587">
        <v>83.4</v>
      </c>
      <c r="BS67" s="856">
        <v>61</v>
      </c>
      <c r="BT67" s="295" t="s">
        <v>11</v>
      </c>
      <c r="BU67" s="300">
        <v>18962.5</v>
      </c>
      <c r="BV67" s="567">
        <f t="shared" si="0"/>
        <v>57.327315161922265</v>
      </c>
      <c r="BW67" s="567">
        <v>89.7</v>
      </c>
    </row>
    <row r="68" spans="2:75" ht="15.75">
      <c r="B68" s="263">
        <v>61</v>
      </c>
      <c r="C68" s="268" t="s">
        <v>53</v>
      </c>
      <c r="D68" s="269">
        <v>11800.8</v>
      </c>
      <c r="G68" s="388">
        <v>61</v>
      </c>
      <c r="H68" s="387" t="s">
        <v>10</v>
      </c>
      <c r="I68" s="389">
        <v>12993.3</v>
      </c>
      <c r="J68" s="376">
        <f t="shared" si="6"/>
        <v>54.84024817456632</v>
      </c>
      <c r="L68" s="435">
        <v>61</v>
      </c>
      <c r="M68" s="295" t="s">
        <v>10</v>
      </c>
      <c r="N68" s="296">
        <v>14570.4</v>
      </c>
      <c r="O68" s="376">
        <f t="shared" si="7"/>
        <v>54.322571023786445</v>
      </c>
      <c r="R68" s="434">
        <v>1</v>
      </c>
      <c r="S68" s="434">
        <v>14</v>
      </c>
      <c r="T68" s="147" t="s">
        <v>54</v>
      </c>
      <c r="U68" s="90">
        <v>21347.8</v>
      </c>
      <c r="V68" s="234">
        <f>U68/26822*100</f>
        <v>79.590634553724556</v>
      </c>
      <c r="X68" s="375">
        <v>61</v>
      </c>
      <c r="Y68" s="295" t="s">
        <v>25</v>
      </c>
      <c r="Z68" s="300">
        <v>16149.6</v>
      </c>
      <c r="AA68" s="376">
        <f t="shared" si="9"/>
        <v>53.903691910240624</v>
      </c>
      <c r="AC68" s="434">
        <v>1</v>
      </c>
      <c r="AD68" s="434">
        <v>13</v>
      </c>
      <c r="AE68" s="434">
        <v>14</v>
      </c>
      <c r="AF68" s="147" t="s">
        <v>54</v>
      </c>
      <c r="AG68" s="429">
        <v>23574</v>
      </c>
      <c r="AH68" s="234">
        <v>78.7</v>
      </c>
      <c r="AJ68" s="464">
        <v>62</v>
      </c>
      <c r="AK68" s="295" t="s">
        <v>6</v>
      </c>
      <c r="AL68" s="467">
        <v>16024.7</v>
      </c>
      <c r="AM68" s="376">
        <f t="shared" si="1"/>
        <v>53.314191987916338</v>
      </c>
      <c r="AP68" s="464">
        <v>62</v>
      </c>
      <c r="AQ68" s="295" t="s">
        <v>6</v>
      </c>
      <c r="AR68" s="300">
        <v>16522.599999999999</v>
      </c>
      <c r="AS68" s="376">
        <v>52.438215476995232</v>
      </c>
      <c r="AT68" s="385"/>
      <c r="AU68" s="468">
        <v>62</v>
      </c>
      <c r="AV68" s="382" t="s">
        <v>6</v>
      </c>
      <c r="AW68" s="380">
        <v>16744.3</v>
      </c>
      <c r="AX68" s="469">
        <f t="shared" si="2"/>
        <v>53.02050613030702</v>
      </c>
      <c r="AZ68" s="464">
        <v>62</v>
      </c>
      <c r="BA68" s="295" t="s">
        <v>62</v>
      </c>
      <c r="BB68" s="300">
        <v>16951.599999999999</v>
      </c>
      <c r="BC68" s="465">
        <f t="shared" si="3"/>
        <v>51.980595742593074</v>
      </c>
      <c r="BD68" s="466">
        <v>87.147138810489565</v>
      </c>
      <c r="BG68" s="464">
        <v>62</v>
      </c>
      <c r="BH68" s="387" t="s">
        <v>33</v>
      </c>
      <c r="BI68" s="300">
        <v>18038.8</v>
      </c>
      <c r="BJ68" s="376">
        <f t="shared" si="4"/>
        <v>57.147201850121178</v>
      </c>
      <c r="BK68" s="466">
        <v>84.4</v>
      </c>
      <c r="BM68" s="586">
        <v>62</v>
      </c>
      <c r="BN68" s="295" t="s">
        <v>42</v>
      </c>
      <c r="BO68" s="300">
        <v>18419</v>
      </c>
      <c r="BP68" s="567">
        <f t="shared" si="5"/>
        <v>55.606542727585598</v>
      </c>
      <c r="BQ68" s="587">
        <v>74.900000000000006</v>
      </c>
      <c r="BS68" s="856">
        <v>62</v>
      </c>
      <c r="BT68" s="295" t="s">
        <v>42</v>
      </c>
      <c r="BU68" s="300">
        <v>18707.3</v>
      </c>
      <c r="BV68" s="567">
        <f t="shared" si="0"/>
        <v>56.55579606742932</v>
      </c>
      <c r="BW68" s="567">
        <v>75.900000000000006</v>
      </c>
    </row>
    <row r="69" spans="2:75" ht="15.75">
      <c r="B69" s="263">
        <v>62</v>
      </c>
      <c r="C69" s="268" t="s">
        <v>50</v>
      </c>
      <c r="D69" s="269">
        <v>11610.2</v>
      </c>
      <c r="G69" s="388">
        <v>62</v>
      </c>
      <c r="H69" s="387" t="s">
        <v>63</v>
      </c>
      <c r="I69" s="389">
        <v>12525.4</v>
      </c>
      <c r="J69" s="376">
        <f t="shared" si="6"/>
        <v>52.865403283670275</v>
      </c>
      <c r="L69" s="435">
        <v>62</v>
      </c>
      <c r="M69" s="295" t="s">
        <v>11</v>
      </c>
      <c r="N69" s="296">
        <v>14345.5</v>
      </c>
      <c r="O69" s="376">
        <f t="shared" si="7"/>
        <v>53.48408023264485</v>
      </c>
      <c r="R69" s="327">
        <v>2</v>
      </c>
      <c r="S69" s="327">
        <v>20</v>
      </c>
      <c r="T69" s="277" t="s">
        <v>55</v>
      </c>
      <c r="U69" s="278">
        <v>20301.400000000001</v>
      </c>
      <c r="V69" s="308">
        <f>U69/26822*100</f>
        <v>75.689359481023047</v>
      </c>
      <c r="X69" s="375">
        <v>62</v>
      </c>
      <c r="Y69" s="295" t="s">
        <v>6</v>
      </c>
      <c r="Z69" s="300">
        <v>16001.4</v>
      </c>
      <c r="AA69" s="376">
        <f t="shared" si="9"/>
        <v>53.409034015240273</v>
      </c>
      <c r="AC69" s="327">
        <v>2</v>
      </c>
      <c r="AD69" s="327">
        <v>16</v>
      </c>
      <c r="AE69" s="327">
        <v>20</v>
      </c>
      <c r="AF69" s="277" t="s">
        <v>55</v>
      </c>
      <c r="AG69" s="430">
        <v>23117.3</v>
      </c>
      <c r="AH69" s="308">
        <v>77.2</v>
      </c>
      <c r="AJ69" s="464">
        <v>63</v>
      </c>
      <c r="AK69" s="295" t="s">
        <v>62</v>
      </c>
      <c r="AL69" s="467">
        <v>15903.6</v>
      </c>
      <c r="AM69" s="376">
        <f t="shared" si="1"/>
        <v>52.911292173895689</v>
      </c>
      <c r="AP69" s="464">
        <v>63</v>
      </c>
      <c r="AQ69" s="295" t="s">
        <v>62</v>
      </c>
      <c r="AR69" s="300">
        <v>16194.6</v>
      </c>
      <c r="AS69" s="376">
        <v>51.397233145131352</v>
      </c>
      <c r="AT69" s="385"/>
      <c r="AU69" s="468">
        <v>63</v>
      </c>
      <c r="AV69" s="382" t="s">
        <v>62</v>
      </c>
      <c r="AW69" s="380">
        <v>16451.7</v>
      </c>
      <c r="AX69" s="469">
        <f t="shared" si="2"/>
        <v>52.093993819029279</v>
      </c>
      <c r="AZ69" s="464">
        <v>63</v>
      </c>
      <c r="BA69" s="295" t="s">
        <v>6</v>
      </c>
      <c r="BB69" s="300">
        <v>16926.5</v>
      </c>
      <c r="BC69" s="465">
        <f t="shared" si="3"/>
        <v>51.903628792385483</v>
      </c>
      <c r="BD69" s="466">
        <v>81.161623184514255</v>
      </c>
      <c r="BG69" s="464">
        <v>63</v>
      </c>
      <c r="BH69" s="387" t="s">
        <v>4</v>
      </c>
      <c r="BI69" s="300">
        <v>17377.599999999999</v>
      </c>
      <c r="BJ69" s="376">
        <f t="shared" si="4"/>
        <v>55.052509860448907</v>
      </c>
      <c r="BK69" s="466">
        <v>85.1</v>
      </c>
      <c r="BM69" s="586">
        <v>63</v>
      </c>
      <c r="BN69" s="295" t="s">
        <v>63</v>
      </c>
      <c r="BO69" s="300">
        <v>18373.599999999999</v>
      </c>
      <c r="BP69" s="567">
        <f t="shared" si="5"/>
        <v>55.469481158562715</v>
      </c>
      <c r="BQ69" s="587">
        <v>60.4</v>
      </c>
      <c r="BS69" s="856">
        <v>63</v>
      </c>
      <c r="BT69" s="295" t="s">
        <v>63</v>
      </c>
      <c r="BU69" s="300">
        <v>18330.599999999999</v>
      </c>
      <c r="BV69" s="567">
        <f t="shared" si="0"/>
        <v>55.416958908747915</v>
      </c>
      <c r="BW69" s="567">
        <v>60.9</v>
      </c>
    </row>
    <row r="70" spans="2:75" ht="15.75">
      <c r="B70" s="263">
        <v>63</v>
      </c>
      <c r="C70" s="268" t="s">
        <v>23</v>
      </c>
      <c r="D70" s="269">
        <v>11459.7</v>
      </c>
      <c r="G70" s="388">
        <v>63</v>
      </c>
      <c r="H70" s="387" t="s">
        <v>25</v>
      </c>
      <c r="I70" s="389">
        <v>12470.3</v>
      </c>
      <c r="J70" s="376">
        <f t="shared" si="6"/>
        <v>52.632845144135402</v>
      </c>
      <c r="L70" s="435">
        <v>63</v>
      </c>
      <c r="M70" s="295" t="s">
        <v>28</v>
      </c>
      <c r="N70" s="296">
        <v>14071.5</v>
      </c>
      <c r="O70" s="376">
        <f t="shared" si="7"/>
        <v>52.462530758332719</v>
      </c>
      <c r="R70" s="327">
        <v>3</v>
      </c>
      <c r="S70" s="327">
        <v>27</v>
      </c>
      <c r="T70" s="277" t="s">
        <v>56</v>
      </c>
      <c r="U70" s="278">
        <v>19215.599999999999</v>
      </c>
      <c r="V70" s="308">
        <f>U70/26822*100</f>
        <v>71.641190067854737</v>
      </c>
      <c r="X70" s="375">
        <v>63</v>
      </c>
      <c r="Y70" s="295" t="s">
        <v>53</v>
      </c>
      <c r="Z70" s="300">
        <v>15999.4</v>
      </c>
      <c r="AA70" s="376">
        <f t="shared" si="9"/>
        <v>53.402358470098562</v>
      </c>
      <c r="AC70" s="327">
        <v>3</v>
      </c>
      <c r="AD70" s="327">
        <v>18</v>
      </c>
      <c r="AE70" s="327">
        <v>27</v>
      </c>
      <c r="AF70" s="277" t="s">
        <v>56</v>
      </c>
      <c r="AG70" s="430">
        <v>22709.9</v>
      </c>
      <c r="AH70" s="308">
        <v>75.8</v>
      </c>
      <c r="AJ70" s="464">
        <v>64</v>
      </c>
      <c r="AK70" s="295" t="s">
        <v>25</v>
      </c>
      <c r="AL70" s="467">
        <v>15809.3</v>
      </c>
      <c r="AM70" s="376">
        <f t="shared" si="1"/>
        <v>52.597555985108343</v>
      </c>
      <c r="AP70" s="464">
        <v>64</v>
      </c>
      <c r="AQ70" s="295" t="s">
        <v>63</v>
      </c>
      <c r="AR70" s="300">
        <v>16153.1</v>
      </c>
      <c r="AS70" s="376">
        <v>51.265523490337593</v>
      </c>
      <c r="AT70" s="385"/>
      <c r="AU70" s="468">
        <v>64</v>
      </c>
      <c r="AV70" s="382" t="s">
        <v>25</v>
      </c>
      <c r="AW70" s="380">
        <v>16294</v>
      </c>
      <c r="AX70" s="469">
        <f t="shared" si="2"/>
        <v>51.594639781132848</v>
      </c>
      <c r="AZ70" s="464">
        <v>64</v>
      </c>
      <c r="BA70" s="295" t="s">
        <v>25</v>
      </c>
      <c r="BB70" s="300">
        <v>16710</v>
      </c>
      <c r="BC70" s="465">
        <f t="shared" si="3"/>
        <v>51.239750516690485</v>
      </c>
      <c r="BD70" s="466">
        <v>79.884117832659271</v>
      </c>
      <c r="BG70" s="464">
        <v>64</v>
      </c>
      <c r="BH70" s="387" t="s">
        <v>23</v>
      </c>
      <c r="BI70" s="300">
        <v>17204.3</v>
      </c>
      <c r="BJ70" s="376">
        <f t="shared" si="4"/>
        <v>54.503492737323981</v>
      </c>
      <c r="BK70" s="466">
        <v>84.7</v>
      </c>
      <c r="BM70" s="586">
        <v>64</v>
      </c>
      <c r="BN70" s="295" t="s">
        <v>4</v>
      </c>
      <c r="BO70" s="300">
        <v>17637</v>
      </c>
      <c r="BP70" s="567">
        <f t="shared" si="5"/>
        <v>53.245702485825895</v>
      </c>
      <c r="BQ70" s="587">
        <v>84.1</v>
      </c>
      <c r="BS70" s="856">
        <v>64</v>
      </c>
      <c r="BT70" s="295" t="s">
        <v>25</v>
      </c>
      <c r="BU70" s="300">
        <v>17992.8</v>
      </c>
      <c r="BV70" s="567">
        <f t="shared" ref="BV70:BV88" si="14">BU70/33077.6*100</f>
        <v>54.395723994485692</v>
      </c>
      <c r="BW70" s="567">
        <v>84.7</v>
      </c>
    </row>
    <row r="71" spans="2:75" ht="15.75">
      <c r="B71" s="263">
        <v>64</v>
      </c>
      <c r="C71" s="268" t="s">
        <v>6</v>
      </c>
      <c r="D71" s="269">
        <v>11436.1</v>
      </c>
      <c r="G71" s="388">
        <v>64</v>
      </c>
      <c r="H71" s="387" t="s">
        <v>50</v>
      </c>
      <c r="I71" s="389">
        <v>12457.1</v>
      </c>
      <c r="J71" s="376">
        <f t="shared" si="6"/>
        <v>52.577132486388386</v>
      </c>
      <c r="L71" s="435">
        <v>64</v>
      </c>
      <c r="M71" s="295" t="s">
        <v>23</v>
      </c>
      <c r="N71" s="296">
        <v>13986.8</v>
      </c>
      <c r="O71" s="376">
        <f t="shared" si="7"/>
        <v>52.146745209156663</v>
      </c>
      <c r="R71" s="435">
        <v>4</v>
      </c>
      <c r="S71" s="435">
        <v>58</v>
      </c>
      <c r="T71" s="295" t="s">
        <v>53</v>
      </c>
      <c r="U71" s="296">
        <v>15035.7</v>
      </c>
      <c r="V71" s="376">
        <f>U71/26822*100</f>
        <v>56.057340988740592</v>
      </c>
      <c r="X71" s="375">
        <v>64</v>
      </c>
      <c r="Y71" s="295" t="s">
        <v>62</v>
      </c>
      <c r="Z71" s="300">
        <v>15678.3</v>
      </c>
      <c r="AA71" s="376">
        <f t="shared" si="9"/>
        <v>52.330599697597805</v>
      </c>
      <c r="AC71" s="435">
        <v>4</v>
      </c>
      <c r="AD71" s="435">
        <v>63</v>
      </c>
      <c r="AE71" s="435">
        <v>58</v>
      </c>
      <c r="AF71" s="295" t="s">
        <v>53</v>
      </c>
      <c r="AG71" s="436">
        <v>15999.4</v>
      </c>
      <c r="AH71" s="376">
        <v>53.4</v>
      </c>
      <c r="AJ71" s="464">
        <v>65</v>
      </c>
      <c r="AK71" s="295" t="s">
        <v>4</v>
      </c>
      <c r="AL71" s="467">
        <v>15557.1</v>
      </c>
      <c r="AM71" s="376">
        <f t="shared" ref="AM71:AM86" si="15">AL71/30057.1*100</f>
        <v>51.758486347651647</v>
      </c>
      <c r="AP71" s="464">
        <v>65</v>
      </c>
      <c r="AQ71" s="295" t="s">
        <v>25</v>
      </c>
      <c r="AR71" s="300">
        <v>16020.4</v>
      </c>
      <c r="AS71" s="376">
        <v>50.844369967659716</v>
      </c>
      <c r="AT71" s="385"/>
      <c r="AU71" s="468">
        <v>65</v>
      </c>
      <c r="AV71" s="382" t="s">
        <v>63</v>
      </c>
      <c r="AW71" s="380">
        <v>16266.5</v>
      </c>
      <c r="AX71" s="469">
        <f t="shared" ref="AX71:AX86" si="16">AW71/31580.8*100</f>
        <v>51.507561556388694</v>
      </c>
      <c r="AZ71" s="464">
        <v>65</v>
      </c>
      <c r="BA71" s="295" t="s">
        <v>63</v>
      </c>
      <c r="BB71" s="300">
        <v>16557.400000000001</v>
      </c>
      <c r="BC71" s="465">
        <f t="shared" ref="BC71:BC86" si="17">BB71/32611.4*100</f>
        <v>50.771815990727177</v>
      </c>
      <c r="BD71" s="466">
        <v>56.787633717121622</v>
      </c>
      <c r="BG71" s="464">
        <v>65</v>
      </c>
      <c r="BH71" s="295" t="s">
        <v>63</v>
      </c>
      <c r="BI71" s="300">
        <v>16931.8</v>
      </c>
      <c r="BJ71" s="376">
        <f t="shared" ref="BJ71:BJ88" si="18">BI71/31565.5*100</f>
        <v>53.640208455433935</v>
      </c>
      <c r="BK71" s="466">
        <v>59.7</v>
      </c>
      <c r="BM71" s="586">
        <v>65</v>
      </c>
      <c r="BN71" s="295" t="s">
        <v>25</v>
      </c>
      <c r="BO71" s="300">
        <v>17551.599999999999</v>
      </c>
      <c r="BP71" s="567">
        <f t="shared" ref="BP71:BP88" si="19">BO71/33123.8*100</f>
        <v>52.987881825152904</v>
      </c>
      <c r="BQ71" s="587">
        <v>81</v>
      </c>
      <c r="BS71" s="856">
        <v>65</v>
      </c>
      <c r="BT71" s="295" t="s">
        <v>4</v>
      </c>
      <c r="BU71" s="300">
        <v>17922.400000000001</v>
      </c>
      <c r="BV71" s="567">
        <f t="shared" si="14"/>
        <v>54.182891140832481</v>
      </c>
      <c r="BW71" s="567">
        <v>86.5</v>
      </c>
    </row>
    <row r="72" spans="2:75" ht="15.75">
      <c r="B72" s="263">
        <v>65</v>
      </c>
      <c r="C72" s="268" t="s">
        <v>25</v>
      </c>
      <c r="D72" s="269">
        <v>11271.9</v>
      </c>
      <c r="G72" s="388">
        <v>65</v>
      </c>
      <c r="H72" s="387" t="s">
        <v>23</v>
      </c>
      <c r="I72" s="389">
        <v>12442.2</v>
      </c>
      <c r="J72" s="376">
        <f t="shared" ref="J72:J87" si="20">I72/23693*100</f>
        <v>52.5142447136285</v>
      </c>
      <c r="L72" s="435">
        <v>65</v>
      </c>
      <c r="M72" s="295" t="s">
        <v>62</v>
      </c>
      <c r="N72" s="296">
        <v>13850.5</v>
      </c>
      <c r="O72" s="376">
        <f t="shared" ref="O72:O87" si="21">N72/26822*100</f>
        <v>51.638580269927672</v>
      </c>
      <c r="R72" s="999" t="s">
        <v>320</v>
      </c>
      <c r="S72" s="1000"/>
      <c r="T72" s="1000"/>
      <c r="U72" s="1000"/>
      <c r="V72" s="1001"/>
      <c r="X72" s="375">
        <v>65</v>
      </c>
      <c r="Y72" s="295" t="s">
        <v>4</v>
      </c>
      <c r="Z72" s="300">
        <v>15029</v>
      </c>
      <c r="AA72" s="376">
        <f t="shared" ref="AA72:AA87" si="22">Z72/29960.1*100</f>
        <v>50.163383967343236</v>
      </c>
      <c r="AC72" s="425"/>
      <c r="AD72" s="425" t="s">
        <v>320</v>
      </c>
      <c r="AE72" s="426"/>
      <c r="AF72" s="426"/>
      <c r="AG72" s="427"/>
      <c r="AH72" s="428"/>
      <c r="AJ72" s="464">
        <v>66</v>
      </c>
      <c r="AK72" s="295" t="s">
        <v>63</v>
      </c>
      <c r="AL72" s="467">
        <v>15471.8</v>
      </c>
      <c r="AM72" s="376">
        <f t="shared" si="15"/>
        <v>51.474693167338174</v>
      </c>
      <c r="AP72" s="470">
        <v>66</v>
      </c>
      <c r="AQ72" s="347" t="s">
        <v>4</v>
      </c>
      <c r="AR72" s="348">
        <v>15331.6</v>
      </c>
      <c r="AS72" s="394">
        <v>48.658307070745536</v>
      </c>
      <c r="AT72" s="405"/>
      <c r="AU72" s="471">
        <v>66</v>
      </c>
      <c r="AV72" s="398" t="s">
        <v>4</v>
      </c>
      <c r="AW72" s="397">
        <v>15693.3</v>
      </c>
      <c r="AX72" s="472">
        <f t="shared" si="16"/>
        <v>49.69253470463066</v>
      </c>
      <c r="AZ72" s="471">
        <v>66</v>
      </c>
      <c r="BA72" s="398" t="s">
        <v>4</v>
      </c>
      <c r="BB72" s="397">
        <v>16081</v>
      </c>
      <c r="BC72" s="472">
        <f t="shared" si="17"/>
        <v>49.310977142962273</v>
      </c>
      <c r="BD72" s="473">
        <v>78.242380600210197</v>
      </c>
      <c r="BG72" s="464">
        <v>66</v>
      </c>
      <c r="BH72" s="295" t="s">
        <v>6</v>
      </c>
      <c r="BI72" s="300">
        <v>16657.5</v>
      </c>
      <c r="BJ72" s="376">
        <f t="shared" si="18"/>
        <v>52.771221745259858</v>
      </c>
      <c r="BK72" s="466">
        <v>81.2</v>
      </c>
      <c r="BM72" s="586">
        <v>66</v>
      </c>
      <c r="BN72" s="295" t="s">
        <v>62</v>
      </c>
      <c r="BO72" s="300">
        <v>17337.2</v>
      </c>
      <c r="BP72" s="567">
        <f t="shared" si="19"/>
        <v>52.340613093908303</v>
      </c>
      <c r="BQ72" s="587">
        <v>89.9</v>
      </c>
      <c r="BS72" s="856">
        <v>66</v>
      </c>
      <c r="BT72" s="295" t="s">
        <v>6</v>
      </c>
      <c r="BU72" s="300">
        <v>17767.2</v>
      </c>
      <c r="BV72" s="567">
        <f t="shared" si="14"/>
        <v>53.713691440733314</v>
      </c>
      <c r="BW72" s="567">
        <v>83.3</v>
      </c>
    </row>
    <row r="73" spans="2:75" ht="15.75">
      <c r="B73" s="263">
        <v>66</v>
      </c>
      <c r="C73" s="268" t="s">
        <v>11</v>
      </c>
      <c r="D73" s="269">
        <v>11192.7</v>
      </c>
      <c r="G73" s="388">
        <v>66</v>
      </c>
      <c r="H73" s="387" t="s">
        <v>11</v>
      </c>
      <c r="I73" s="389">
        <v>12356.9</v>
      </c>
      <c r="J73" s="376">
        <f t="shared" si="20"/>
        <v>52.15422276621787</v>
      </c>
      <c r="L73" s="435">
        <v>66</v>
      </c>
      <c r="M73" s="295" t="s">
        <v>50</v>
      </c>
      <c r="N73" s="296">
        <v>13752.2</v>
      </c>
      <c r="O73" s="376">
        <f t="shared" si="21"/>
        <v>51.272090075311318</v>
      </c>
      <c r="R73" s="272">
        <v>1</v>
      </c>
      <c r="S73" s="272">
        <v>11</v>
      </c>
      <c r="T73" s="147" t="s">
        <v>61</v>
      </c>
      <c r="U73" s="90">
        <v>21761.8</v>
      </c>
      <c r="V73" s="234">
        <f t="shared" ref="V73:V84" si="23">U73/26822*100</f>
        <v>81.134143613451641</v>
      </c>
      <c r="X73" s="393">
        <v>66</v>
      </c>
      <c r="Y73" s="347" t="s">
        <v>63</v>
      </c>
      <c r="Z73" s="348">
        <v>14892.9</v>
      </c>
      <c r="AA73" s="394">
        <f t="shared" si="22"/>
        <v>49.709113120450198</v>
      </c>
      <c r="AC73" s="272">
        <v>1</v>
      </c>
      <c r="AD73" s="272">
        <v>11</v>
      </c>
      <c r="AE73" s="272">
        <v>11</v>
      </c>
      <c r="AF73" s="147" t="s">
        <v>61</v>
      </c>
      <c r="AG73" s="429">
        <v>24376.400000000001</v>
      </c>
      <c r="AH73" s="234">
        <v>81.400000000000006</v>
      </c>
      <c r="AJ73" s="464">
        <v>67</v>
      </c>
      <c r="AK73" s="295" t="s">
        <v>50</v>
      </c>
      <c r="AL73" s="467">
        <v>15318.9</v>
      </c>
      <c r="AM73" s="376">
        <f t="shared" si="15"/>
        <v>50.965994723376504</v>
      </c>
      <c r="AP73" s="470">
        <v>67</v>
      </c>
      <c r="AQ73" s="347" t="s">
        <v>50</v>
      </c>
      <c r="AR73" s="348">
        <v>15278.2</v>
      </c>
      <c r="AS73" s="394">
        <v>48.488830069155505</v>
      </c>
      <c r="AT73" s="405"/>
      <c r="AU73" s="471">
        <v>67</v>
      </c>
      <c r="AV73" s="398" t="s">
        <v>50</v>
      </c>
      <c r="AW73" s="397">
        <v>15349.1</v>
      </c>
      <c r="AX73" s="472">
        <f t="shared" si="16"/>
        <v>48.602631978923903</v>
      </c>
      <c r="AZ73" s="471">
        <v>67</v>
      </c>
      <c r="BA73" s="398" t="s">
        <v>50</v>
      </c>
      <c r="BB73" s="397">
        <v>15538.2</v>
      </c>
      <c r="BC73" s="472">
        <f t="shared" si="17"/>
        <v>47.646528514568523</v>
      </c>
      <c r="BD73" s="473">
        <v>70.565635005336176</v>
      </c>
      <c r="BG73" s="464">
        <v>67</v>
      </c>
      <c r="BH73" s="295" t="s">
        <v>62</v>
      </c>
      <c r="BI73" s="300">
        <v>16624</v>
      </c>
      <c r="BJ73" s="376">
        <f t="shared" si="18"/>
        <v>52.665093218862367</v>
      </c>
      <c r="BK73" s="466">
        <v>89.7</v>
      </c>
      <c r="BM73" s="586">
        <v>67</v>
      </c>
      <c r="BN73" s="295" t="s">
        <v>6</v>
      </c>
      <c r="BO73" s="300">
        <v>17305</v>
      </c>
      <c r="BP73" s="567">
        <f t="shared" si="19"/>
        <v>52.24340202512996</v>
      </c>
      <c r="BQ73" s="587">
        <v>81.7</v>
      </c>
      <c r="BS73" s="856">
        <v>67</v>
      </c>
      <c r="BT73" s="295" t="s">
        <v>62</v>
      </c>
      <c r="BU73" s="300">
        <v>17528.099999999999</v>
      </c>
      <c r="BV73" s="567">
        <f t="shared" si="14"/>
        <v>52.990845768737749</v>
      </c>
      <c r="BW73" s="567">
        <v>90.2</v>
      </c>
    </row>
    <row r="74" spans="2:75" ht="15.75">
      <c r="B74" s="263">
        <v>67</v>
      </c>
      <c r="C74" s="268" t="s">
        <v>63</v>
      </c>
      <c r="D74" s="269">
        <v>11075.9</v>
      </c>
      <c r="G74" s="388">
        <v>67</v>
      </c>
      <c r="H74" s="387" t="s">
        <v>6</v>
      </c>
      <c r="I74" s="389">
        <v>12226.7</v>
      </c>
      <c r="J74" s="376">
        <f t="shared" si="20"/>
        <v>51.604693369349597</v>
      </c>
      <c r="L74" s="435">
        <v>67</v>
      </c>
      <c r="M74" s="295" t="s">
        <v>6</v>
      </c>
      <c r="N74" s="296">
        <v>13669.5</v>
      </c>
      <c r="O74" s="376">
        <f t="shared" si="21"/>
        <v>50.963761091641189</v>
      </c>
      <c r="R74" s="272">
        <v>2</v>
      </c>
      <c r="S74" s="272">
        <v>13</v>
      </c>
      <c r="T74" s="147" t="s">
        <v>65</v>
      </c>
      <c r="U74" s="90">
        <v>21639.3</v>
      </c>
      <c r="V74" s="234">
        <f t="shared" si="23"/>
        <v>80.677428976213548</v>
      </c>
      <c r="X74" s="393">
        <v>67</v>
      </c>
      <c r="Y74" s="347" t="s">
        <v>50</v>
      </c>
      <c r="Z74" s="348">
        <v>14864.7</v>
      </c>
      <c r="AA74" s="394">
        <f t="shared" si="22"/>
        <v>49.614987933952158</v>
      </c>
      <c r="AC74" s="272">
        <v>2</v>
      </c>
      <c r="AD74" s="272">
        <v>14</v>
      </c>
      <c r="AE74" s="272">
        <v>13</v>
      </c>
      <c r="AF74" s="147" t="s">
        <v>65</v>
      </c>
      <c r="AG74" s="429">
        <v>23522</v>
      </c>
      <c r="AH74" s="234">
        <v>78.5</v>
      </c>
      <c r="AJ74" s="470">
        <v>68</v>
      </c>
      <c r="AK74" s="347" t="s">
        <v>47</v>
      </c>
      <c r="AL74" s="474">
        <v>14929.3</v>
      </c>
      <c r="AM74" s="394">
        <f t="shared" si="15"/>
        <v>49.669795156552027</v>
      </c>
      <c r="AP74" s="470">
        <v>68</v>
      </c>
      <c r="AQ74" s="347" t="s">
        <v>47</v>
      </c>
      <c r="AR74" s="348">
        <v>15109.6</v>
      </c>
      <c r="AS74" s="394">
        <v>47.953739760764485</v>
      </c>
      <c r="AT74" s="405"/>
      <c r="AU74" s="471">
        <v>68</v>
      </c>
      <c r="AV74" s="398" t="s">
        <v>47</v>
      </c>
      <c r="AW74" s="397">
        <v>15340.5</v>
      </c>
      <c r="AX74" s="472">
        <f t="shared" si="16"/>
        <v>48.575400243185733</v>
      </c>
      <c r="AZ74" s="471">
        <v>68</v>
      </c>
      <c r="BA74" s="398" t="s">
        <v>47</v>
      </c>
      <c r="BB74" s="397">
        <v>15510.4</v>
      </c>
      <c r="BC74" s="472">
        <f t="shared" si="17"/>
        <v>47.561282250991979</v>
      </c>
      <c r="BD74" s="473">
        <v>65.949784212428511</v>
      </c>
      <c r="BG74" s="464">
        <v>68</v>
      </c>
      <c r="BH74" s="295" t="s">
        <v>25</v>
      </c>
      <c r="BI74" s="300">
        <v>16492.900000000001</v>
      </c>
      <c r="BJ74" s="376">
        <f t="shared" si="18"/>
        <v>52.249766358841143</v>
      </c>
      <c r="BK74" s="466">
        <v>80.400000000000006</v>
      </c>
      <c r="BM74" s="586">
        <v>68</v>
      </c>
      <c r="BN74" s="588" t="s">
        <v>178</v>
      </c>
      <c r="BO74" s="300">
        <v>17103</v>
      </c>
      <c r="BP74" s="567">
        <f t="shared" si="19"/>
        <v>51.633568612296898</v>
      </c>
      <c r="BQ74" s="587">
        <v>84.5</v>
      </c>
      <c r="BS74" s="856">
        <v>68</v>
      </c>
      <c r="BT74" s="588" t="s">
        <v>178</v>
      </c>
      <c r="BU74" s="300">
        <v>17369.599999999999</v>
      </c>
      <c r="BV74" s="567">
        <f t="shared" si="14"/>
        <v>52.511669528623592</v>
      </c>
      <c r="BW74" s="567">
        <v>82.5</v>
      </c>
    </row>
    <row r="75" spans="2:75" ht="15.75">
      <c r="B75" s="263">
        <v>68</v>
      </c>
      <c r="C75" s="268" t="s">
        <v>47</v>
      </c>
      <c r="D75" s="269">
        <v>10916.6</v>
      </c>
      <c r="G75" s="388">
        <v>68</v>
      </c>
      <c r="H75" s="387" t="s">
        <v>62</v>
      </c>
      <c r="I75" s="389">
        <v>12150.3</v>
      </c>
      <c r="J75" s="376">
        <f t="shared" si="20"/>
        <v>51.282235259359297</v>
      </c>
      <c r="L75" s="435">
        <v>68</v>
      </c>
      <c r="M75" s="295" t="s">
        <v>25</v>
      </c>
      <c r="N75" s="296">
        <v>13554.5</v>
      </c>
      <c r="O75" s="376">
        <f t="shared" si="21"/>
        <v>50.535008575050334</v>
      </c>
      <c r="R75" s="327">
        <v>3</v>
      </c>
      <c r="S75" s="327">
        <v>19</v>
      </c>
      <c r="T75" s="277" t="s">
        <v>67</v>
      </c>
      <c r="U75" s="278">
        <v>20348.900000000001</v>
      </c>
      <c r="V75" s="308">
        <f t="shared" si="23"/>
        <v>75.866452911788841</v>
      </c>
      <c r="X75" s="393">
        <v>68</v>
      </c>
      <c r="Y75" s="347" t="s">
        <v>47</v>
      </c>
      <c r="Z75" s="348">
        <v>14375.3</v>
      </c>
      <c r="AA75" s="394">
        <f t="shared" si="22"/>
        <v>47.981482037776914</v>
      </c>
      <c r="AC75" s="327">
        <v>3</v>
      </c>
      <c r="AD75" s="327">
        <v>26</v>
      </c>
      <c r="AE75" s="327">
        <v>19</v>
      </c>
      <c r="AF75" s="277" t="s">
        <v>67</v>
      </c>
      <c r="AG75" s="430">
        <v>21640.7</v>
      </c>
      <c r="AH75" s="308">
        <v>72.2</v>
      </c>
      <c r="AJ75" s="470">
        <v>69</v>
      </c>
      <c r="AK75" s="347" t="s">
        <v>23</v>
      </c>
      <c r="AL75" s="474">
        <v>14414.8</v>
      </c>
      <c r="AM75" s="394">
        <f t="shared" si="15"/>
        <v>47.958053172129041</v>
      </c>
      <c r="AP75" s="470">
        <v>69</v>
      </c>
      <c r="AQ75" s="347" t="s">
        <v>23</v>
      </c>
      <c r="AR75" s="348">
        <v>15004.6</v>
      </c>
      <c r="AS75" s="394">
        <v>47.620498465503182</v>
      </c>
      <c r="AT75" s="405"/>
      <c r="AU75" s="471">
        <v>69</v>
      </c>
      <c r="AV75" s="398" t="s">
        <v>23</v>
      </c>
      <c r="AW75" s="397">
        <v>15158.8</v>
      </c>
      <c r="AX75" s="472">
        <f t="shared" si="16"/>
        <v>48.000050663694395</v>
      </c>
      <c r="AZ75" s="471">
        <v>69</v>
      </c>
      <c r="BA75" s="398" t="s">
        <v>23</v>
      </c>
      <c r="BB75" s="397">
        <v>15420</v>
      </c>
      <c r="BC75" s="472">
        <f t="shared" si="17"/>
        <v>47.284078573750286</v>
      </c>
      <c r="BD75" s="473">
        <v>73.853050629091982</v>
      </c>
      <c r="BG75" s="464">
        <v>69</v>
      </c>
      <c r="BH75" s="295" t="s">
        <v>50</v>
      </c>
      <c r="BI75" s="300">
        <v>16374.2</v>
      </c>
      <c r="BJ75" s="376">
        <f t="shared" si="18"/>
        <v>51.873722893665551</v>
      </c>
      <c r="BK75" s="466">
        <v>77.099999999999994</v>
      </c>
      <c r="BM75" s="586">
        <v>69</v>
      </c>
      <c r="BN75" s="295" t="s">
        <v>23</v>
      </c>
      <c r="BO75" s="300">
        <v>17093.400000000001</v>
      </c>
      <c r="BP75" s="567">
        <f t="shared" si="19"/>
        <v>51.60458643030087</v>
      </c>
      <c r="BQ75" s="587">
        <v>119.5</v>
      </c>
      <c r="BS75" s="856">
        <v>69</v>
      </c>
      <c r="BT75" s="295" t="s">
        <v>23</v>
      </c>
      <c r="BU75" s="300">
        <v>17171.7</v>
      </c>
      <c r="BV75" s="567">
        <f t="shared" si="14"/>
        <v>51.913379447118288</v>
      </c>
      <c r="BW75" s="567">
        <v>81.5</v>
      </c>
    </row>
    <row r="76" spans="2:75" ht="15.75">
      <c r="B76" s="263">
        <v>69</v>
      </c>
      <c r="C76" s="268" t="s">
        <v>62</v>
      </c>
      <c r="D76" s="269">
        <v>10732.6</v>
      </c>
      <c r="G76" s="388">
        <v>69</v>
      </c>
      <c r="H76" s="387" t="s">
        <v>47</v>
      </c>
      <c r="I76" s="389">
        <v>12090.8</v>
      </c>
      <c r="J76" s="376">
        <f t="shared" si="20"/>
        <v>51.031106233908751</v>
      </c>
      <c r="L76" s="435">
        <v>69</v>
      </c>
      <c r="M76" s="295" t="s">
        <v>47</v>
      </c>
      <c r="N76" s="296">
        <v>13454.6</v>
      </c>
      <c r="O76" s="376">
        <f t="shared" si="21"/>
        <v>50.162553128029231</v>
      </c>
      <c r="R76" s="327">
        <v>4</v>
      </c>
      <c r="S76" s="327">
        <v>26</v>
      </c>
      <c r="T76" s="277" t="s">
        <v>64</v>
      </c>
      <c r="U76" s="278">
        <v>19291.599999999999</v>
      </c>
      <c r="V76" s="308">
        <f t="shared" si="23"/>
        <v>71.92453955708001</v>
      </c>
      <c r="X76" s="393">
        <v>69</v>
      </c>
      <c r="Y76" s="347" t="s">
        <v>23</v>
      </c>
      <c r="Z76" s="348">
        <v>14142.7</v>
      </c>
      <c r="AA76" s="394">
        <f t="shared" si="22"/>
        <v>47.205116137796608</v>
      </c>
      <c r="AC76" s="431">
        <v>4</v>
      </c>
      <c r="AD76" s="431">
        <v>33</v>
      </c>
      <c r="AE76" s="431">
        <v>29</v>
      </c>
      <c r="AF76" s="287" t="s">
        <v>59</v>
      </c>
      <c r="AG76" s="432">
        <v>20328.8</v>
      </c>
      <c r="AH76" s="362">
        <v>67.900000000000006</v>
      </c>
      <c r="AJ76" s="470">
        <v>70</v>
      </c>
      <c r="AK76" s="347" t="s">
        <v>29</v>
      </c>
      <c r="AL76" s="474">
        <v>13622.9</v>
      </c>
      <c r="AM76" s="394">
        <f t="shared" si="15"/>
        <v>45.323401126522519</v>
      </c>
      <c r="AP76" s="470">
        <v>70</v>
      </c>
      <c r="AQ76" s="347" t="s">
        <v>29</v>
      </c>
      <c r="AR76" s="348">
        <v>13985.5</v>
      </c>
      <c r="AS76" s="394">
        <v>44.386153665495556</v>
      </c>
      <c r="AT76" s="405"/>
      <c r="AU76" s="471">
        <v>70</v>
      </c>
      <c r="AV76" s="398" t="s">
        <v>29</v>
      </c>
      <c r="AW76" s="397">
        <v>13947.1</v>
      </c>
      <c r="AX76" s="472">
        <f t="shared" si="16"/>
        <v>44.163225757422232</v>
      </c>
      <c r="AZ76" s="471">
        <v>70</v>
      </c>
      <c r="BA76" s="398" t="s">
        <v>29</v>
      </c>
      <c r="BB76" s="397">
        <v>14078.9</v>
      </c>
      <c r="BC76" s="472">
        <f t="shared" si="17"/>
        <v>43.171712959271908</v>
      </c>
      <c r="BD76" s="473">
        <v>72.621810941578204</v>
      </c>
      <c r="BG76" s="470">
        <v>70</v>
      </c>
      <c r="BH76" s="475" t="s">
        <v>178</v>
      </c>
      <c r="BI76" s="348">
        <v>15601.7</v>
      </c>
      <c r="BJ76" s="394">
        <f t="shared" si="18"/>
        <v>49.426430755096547</v>
      </c>
      <c r="BK76" s="476">
        <v>80.2</v>
      </c>
      <c r="BM76" s="589">
        <v>70</v>
      </c>
      <c r="BN76" s="347" t="s">
        <v>50</v>
      </c>
      <c r="BO76" s="348">
        <v>16437.900000000001</v>
      </c>
      <c r="BP76" s="571">
        <f t="shared" si="19"/>
        <v>49.62564681588465</v>
      </c>
      <c r="BQ76" s="123">
        <v>74.099999999999994</v>
      </c>
      <c r="BS76" s="857">
        <v>70</v>
      </c>
      <c r="BT76" s="347" t="s">
        <v>50</v>
      </c>
      <c r="BU76" s="348">
        <v>16502</v>
      </c>
      <c r="BV76" s="571">
        <f t="shared" si="14"/>
        <v>49.888746462863089</v>
      </c>
      <c r="BW76" s="571">
        <v>74.2</v>
      </c>
    </row>
    <row r="77" spans="2:75" ht="15.75">
      <c r="B77" s="263">
        <v>70</v>
      </c>
      <c r="C77" s="268" t="s">
        <v>78</v>
      </c>
      <c r="D77" s="269">
        <v>10192</v>
      </c>
      <c r="G77" s="477">
        <v>70</v>
      </c>
      <c r="H77" s="478" t="s">
        <v>78</v>
      </c>
      <c r="I77" s="479">
        <v>11703.3</v>
      </c>
      <c r="J77" s="480">
        <f t="shared" si="20"/>
        <v>49.395602076562696</v>
      </c>
      <c r="L77" s="435">
        <v>70</v>
      </c>
      <c r="M77" s="295" t="s">
        <v>63</v>
      </c>
      <c r="N77" s="296">
        <v>13410.2</v>
      </c>
      <c r="O77" s="376">
        <f t="shared" si="21"/>
        <v>49.997017373797632</v>
      </c>
      <c r="R77" s="327">
        <v>5</v>
      </c>
      <c r="S77" s="327">
        <v>29</v>
      </c>
      <c r="T77" s="277" t="s">
        <v>59</v>
      </c>
      <c r="U77" s="278">
        <v>19126.2</v>
      </c>
      <c r="V77" s="308">
        <f t="shared" si="23"/>
        <v>71.307881589739765</v>
      </c>
      <c r="X77" s="393">
        <v>70</v>
      </c>
      <c r="Y77" s="347" t="s">
        <v>30</v>
      </c>
      <c r="Z77" s="348">
        <v>13142.1</v>
      </c>
      <c r="AA77" s="394">
        <f t="shared" si="22"/>
        <v>43.865340903401531</v>
      </c>
      <c r="AC77" s="431">
        <v>5</v>
      </c>
      <c r="AD77" s="431">
        <v>37</v>
      </c>
      <c r="AE77" s="431">
        <v>26</v>
      </c>
      <c r="AF77" s="287" t="s">
        <v>64</v>
      </c>
      <c r="AG77" s="432">
        <v>19915.8</v>
      </c>
      <c r="AH77" s="362">
        <v>66.5</v>
      </c>
      <c r="AJ77" s="470">
        <v>71</v>
      </c>
      <c r="AK77" s="347" t="s">
        <v>30</v>
      </c>
      <c r="AL77" s="474">
        <v>12470.8</v>
      </c>
      <c r="AM77" s="394">
        <f t="shared" si="15"/>
        <v>41.49036334177282</v>
      </c>
      <c r="AP77" s="470">
        <v>71</v>
      </c>
      <c r="AQ77" s="347" t="s">
        <v>30</v>
      </c>
      <c r="AR77" s="348">
        <v>13272.4</v>
      </c>
      <c r="AS77" s="394">
        <v>42.12296921167804</v>
      </c>
      <c r="AT77" s="405"/>
      <c r="AU77" s="471">
        <v>71</v>
      </c>
      <c r="AV77" s="398" t="s">
        <v>30</v>
      </c>
      <c r="AW77" s="397">
        <v>13773.2</v>
      </c>
      <c r="AX77" s="472">
        <f t="shared" si="16"/>
        <v>43.612574728949241</v>
      </c>
      <c r="AZ77" s="471">
        <v>71</v>
      </c>
      <c r="BA77" s="398" t="s">
        <v>30</v>
      </c>
      <c r="BB77" s="397">
        <v>14019.9</v>
      </c>
      <c r="BC77" s="472">
        <f t="shared" si="17"/>
        <v>42.990794630098669</v>
      </c>
      <c r="BD77" s="473">
        <v>70.764688067837682</v>
      </c>
      <c r="BG77" s="470">
        <v>71</v>
      </c>
      <c r="BH77" s="347" t="s">
        <v>47</v>
      </c>
      <c r="BI77" s="348">
        <v>15431.8</v>
      </c>
      <c r="BJ77" s="394">
        <f t="shared" si="18"/>
        <v>48.888184885397031</v>
      </c>
      <c r="BK77" s="476">
        <v>67.7</v>
      </c>
      <c r="BM77" s="589">
        <v>71</v>
      </c>
      <c r="BN77" s="347" t="s">
        <v>47</v>
      </c>
      <c r="BO77" s="348">
        <v>15693</v>
      </c>
      <c r="BP77" s="571">
        <f t="shared" si="19"/>
        <v>47.37681063163042</v>
      </c>
      <c r="BQ77" s="123">
        <v>65.7</v>
      </c>
      <c r="BS77" s="857">
        <v>71</v>
      </c>
      <c r="BT77" s="347" t="s">
        <v>47</v>
      </c>
      <c r="BU77" s="348">
        <v>15920.7</v>
      </c>
      <c r="BV77" s="571">
        <f t="shared" si="14"/>
        <v>48.131363823251995</v>
      </c>
      <c r="BW77" s="571">
        <v>66.400000000000006</v>
      </c>
    </row>
    <row r="78" spans="2:75" ht="15.75">
      <c r="B78" s="263">
        <v>71</v>
      </c>
      <c r="C78" s="365" t="s">
        <v>30</v>
      </c>
      <c r="D78" s="269">
        <v>10091.700000000001</v>
      </c>
      <c r="G78" s="477">
        <v>71</v>
      </c>
      <c r="H78" s="478" t="s">
        <v>26</v>
      </c>
      <c r="I78" s="479">
        <v>10964.6</v>
      </c>
      <c r="J78" s="480">
        <f t="shared" si="20"/>
        <v>46.277803570674884</v>
      </c>
      <c r="L78" s="451">
        <v>71</v>
      </c>
      <c r="M78" s="347" t="s">
        <v>30</v>
      </c>
      <c r="N78" s="355">
        <v>11683.4</v>
      </c>
      <c r="O78" s="394">
        <f t="shared" si="21"/>
        <v>43.55901871597942</v>
      </c>
      <c r="R78" s="431">
        <v>6</v>
      </c>
      <c r="S78" s="431">
        <v>42</v>
      </c>
      <c r="T78" s="287" t="s">
        <v>69</v>
      </c>
      <c r="U78" s="288">
        <v>16976</v>
      </c>
      <c r="V78" s="362">
        <f t="shared" si="23"/>
        <v>63.291328014316605</v>
      </c>
      <c r="X78" s="393">
        <v>71</v>
      </c>
      <c r="Y78" s="347" t="s">
        <v>31</v>
      </c>
      <c r="Z78" s="348">
        <v>12132.7</v>
      </c>
      <c r="AA78" s="394">
        <f t="shared" si="22"/>
        <v>40.496193270382946</v>
      </c>
      <c r="AC78" s="431">
        <v>6</v>
      </c>
      <c r="AD78" s="431">
        <v>41</v>
      </c>
      <c r="AE78" s="431">
        <v>44</v>
      </c>
      <c r="AF78" s="287" t="s">
        <v>68</v>
      </c>
      <c r="AG78" s="432">
        <v>19240.400000000001</v>
      </c>
      <c r="AH78" s="362">
        <v>64.2</v>
      </c>
      <c r="AJ78" s="470">
        <v>72</v>
      </c>
      <c r="AK78" s="347" t="s">
        <v>26</v>
      </c>
      <c r="AL78" s="474">
        <v>10680.9</v>
      </c>
      <c r="AM78" s="394">
        <f t="shared" si="15"/>
        <v>35.535364356508111</v>
      </c>
      <c r="AP78" s="470">
        <v>72</v>
      </c>
      <c r="AQ78" s="347" t="s">
        <v>34</v>
      </c>
      <c r="AR78" s="348">
        <v>11905.8</v>
      </c>
      <c r="AS78" s="394">
        <v>37.785754410686565</v>
      </c>
      <c r="AT78" s="405"/>
      <c r="AU78" s="471">
        <v>72</v>
      </c>
      <c r="AV78" s="398" t="s">
        <v>34</v>
      </c>
      <c r="AW78" s="397">
        <v>12449.2</v>
      </c>
      <c r="AX78" s="472">
        <f t="shared" si="16"/>
        <v>39.420154017630971</v>
      </c>
      <c r="AZ78" s="471">
        <v>72</v>
      </c>
      <c r="BA78" s="398" t="s">
        <v>34</v>
      </c>
      <c r="BB78" s="397">
        <v>12240.7</v>
      </c>
      <c r="BC78" s="472">
        <f t="shared" si="17"/>
        <v>37.535033761200069</v>
      </c>
      <c r="BD78" s="473">
        <v>50.025951521740019</v>
      </c>
      <c r="BG78" s="470">
        <v>72</v>
      </c>
      <c r="BH78" s="347" t="s">
        <v>30</v>
      </c>
      <c r="BI78" s="348">
        <v>13660.9</v>
      </c>
      <c r="BJ78" s="394">
        <f t="shared" si="18"/>
        <v>43.277945858611453</v>
      </c>
      <c r="BK78" s="476">
        <v>70</v>
      </c>
      <c r="BM78" s="589">
        <v>72</v>
      </c>
      <c r="BN78" s="347" t="s">
        <v>30</v>
      </c>
      <c r="BO78" s="348">
        <v>14091.4</v>
      </c>
      <c r="BP78" s="571">
        <f t="shared" si="19"/>
        <v>42.541616601959916</v>
      </c>
      <c r="BQ78" s="123">
        <v>69.900000000000006</v>
      </c>
      <c r="BS78" s="857">
        <v>72</v>
      </c>
      <c r="BT78" s="347" t="s">
        <v>29</v>
      </c>
      <c r="BU78" s="348">
        <v>14823.3</v>
      </c>
      <c r="BV78" s="571">
        <f t="shared" si="14"/>
        <v>44.81371078917455</v>
      </c>
      <c r="BW78" s="571">
        <v>75.599999999999994</v>
      </c>
    </row>
    <row r="79" spans="2:75" ht="15.75">
      <c r="B79" s="263">
        <v>72</v>
      </c>
      <c r="C79" s="268" t="s">
        <v>26</v>
      </c>
      <c r="D79" s="269">
        <v>9807.7000000000007</v>
      </c>
      <c r="G79" s="477">
        <v>72</v>
      </c>
      <c r="H79" s="478" t="s">
        <v>34</v>
      </c>
      <c r="I79" s="479">
        <v>10929.5</v>
      </c>
      <c r="J79" s="480">
        <f t="shared" si="20"/>
        <v>46.129658548938508</v>
      </c>
      <c r="L79" s="451">
        <v>72</v>
      </c>
      <c r="M79" s="347" t="s">
        <v>58</v>
      </c>
      <c r="N79" s="355">
        <v>11101.5</v>
      </c>
      <c r="O79" s="394">
        <f t="shared" si="21"/>
        <v>41.389530982029676</v>
      </c>
      <c r="R79" s="431">
        <v>7</v>
      </c>
      <c r="S79" s="431">
        <v>44</v>
      </c>
      <c r="T79" s="287" t="s">
        <v>68</v>
      </c>
      <c r="U79" s="288">
        <v>16839.8</v>
      </c>
      <c r="V79" s="362">
        <f t="shared" si="23"/>
        <v>62.78353590336291</v>
      </c>
      <c r="X79" s="393">
        <v>72</v>
      </c>
      <c r="Y79" s="347" t="s">
        <v>34</v>
      </c>
      <c r="Z79" s="348">
        <v>11777</v>
      </c>
      <c r="AA79" s="394">
        <f t="shared" si="22"/>
        <v>39.308947566930684</v>
      </c>
      <c r="AC79" s="431">
        <v>7</v>
      </c>
      <c r="AD79" s="431">
        <v>42</v>
      </c>
      <c r="AE79" s="431">
        <v>42</v>
      </c>
      <c r="AF79" s="287" t="s">
        <v>69</v>
      </c>
      <c r="AG79" s="432">
        <v>18704.900000000001</v>
      </c>
      <c r="AH79" s="362">
        <v>62.4</v>
      </c>
      <c r="AJ79" s="470">
        <v>73</v>
      </c>
      <c r="AK79" s="347" t="s">
        <v>58</v>
      </c>
      <c r="AL79" s="474">
        <v>10552.3</v>
      </c>
      <c r="AM79" s="394">
        <f t="shared" si="15"/>
        <v>35.107512035425906</v>
      </c>
      <c r="AP79" s="470">
        <v>73</v>
      </c>
      <c r="AQ79" s="347" t="s">
        <v>31</v>
      </c>
      <c r="AR79" s="348">
        <v>11310.7</v>
      </c>
      <c r="AS79" s="394">
        <v>35.897069698210338</v>
      </c>
      <c r="AT79" s="405"/>
      <c r="AU79" s="471">
        <v>73</v>
      </c>
      <c r="AV79" s="398" t="s">
        <v>31</v>
      </c>
      <c r="AW79" s="397">
        <v>11899.6</v>
      </c>
      <c r="AX79" s="472">
        <f t="shared" si="16"/>
        <v>37.679856115107917</v>
      </c>
      <c r="AZ79" s="471">
        <v>73</v>
      </c>
      <c r="BA79" s="398" t="s">
        <v>26</v>
      </c>
      <c r="BB79" s="397">
        <v>11634.1</v>
      </c>
      <c r="BC79" s="472">
        <f t="shared" si="17"/>
        <v>35.674948024310517</v>
      </c>
      <c r="BD79" s="473">
        <v>60.095975040290917</v>
      </c>
      <c r="BG79" s="470">
        <v>73</v>
      </c>
      <c r="BH79" s="347" t="s">
        <v>29</v>
      </c>
      <c r="BI79" s="348">
        <v>13086.9</v>
      </c>
      <c r="BJ79" s="394">
        <f t="shared" si="18"/>
        <v>41.459504839144003</v>
      </c>
      <c r="BK79" s="476">
        <v>70.2</v>
      </c>
      <c r="BM79" s="589">
        <v>73</v>
      </c>
      <c r="BN79" s="347" t="s">
        <v>29</v>
      </c>
      <c r="BO79" s="348">
        <v>13491.5</v>
      </c>
      <c r="BP79" s="571">
        <f t="shared" si="19"/>
        <v>40.730532124937355</v>
      </c>
      <c r="BQ79" s="123">
        <v>67.8</v>
      </c>
      <c r="BS79" s="857">
        <v>73</v>
      </c>
      <c r="BT79" s="347" t="s">
        <v>30</v>
      </c>
      <c r="BU79" s="348">
        <v>14694.7</v>
      </c>
      <c r="BV79" s="571">
        <f t="shared" si="14"/>
        <v>44.424928047984139</v>
      </c>
      <c r="BW79" s="571">
        <v>72.8</v>
      </c>
    </row>
    <row r="80" spans="2:75" ht="15.75">
      <c r="B80" s="263">
        <v>73</v>
      </c>
      <c r="C80" s="268" t="s">
        <v>34</v>
      </c>
      <c r="D80" s="390">
        <v>9777.1</v>
      </c>
      <c r="G80" s="477">
        <v>73</v>
      </c>
      <c r="H80" s="481" t="s">
        <v>30</v>
      </c>
      <c r="I80" s="479">
        <v>10180.299999999999</v>
      </c>
      <c r="J80" s="480">
        <f t="shared" si="20"/>
        <v>42.967543156206474</v>
      </c>
      <c r="L80" s="451">
        <v>73</v>
      </c>
      <c r="M80" s="347" t="s">
        <v>34</v>
      </c>
      <c r="N80" s="355">
        <v>10921.7</v>
      </c>
      <c r="O80" s="394">
        <f t="shared" si="21"/>
        <v>40.719185743046751</v>
      </c>
      <c r="R80" s="435">
        <v>8</v>
      </c>
      <c r="S80" s="435">
        <v>55</v>
      </c>
      <c r="T80" s="295" t="s">
        <v>66</v>
      </c>
      <c r="U80" s="296">
        <v>15468.8</v>
      </c>
      <c r="V80" s="376">
        <f t="shared" si="23"/>
        <v>57.672060249049281</v>
      </c>
      <c r="X80" s="393">
        <v>73</v>
      </c>
      <c r="Y80" s="347" t="s">
        <v>58</v>
      </c>
      <c r="Z80" s="348">
        <v>11317.8</v>
      </c>
      <c r="AA80" s="394">
        <f t="shared" si="22"/>
        <v>37.776242402395184</v>
      </c>
      <c r="AC80" s="435">
        <v>8</v>
      </c>
      <c r="AD80" s="435">
        <v>56</v>
      </c>
      <c r="AE80" s="435">
        <v>55</v>
      </c>
      <c r="AF80" s="295" t="s">
        <v>66</v>
      </c>
      <c r="AG80" s="436">
        <v>17201.400000000001</v>
      </c>
      <c r="AH80" s="376">
        <v>57.4</v>
      </c>
      <c r="AJ80" s="470">
        <v>74</v>
      </c>
      <c r="AK80" s="347" t="s">
        <v>34</v>
      </c>
      <c r="AL80" s="474">
        <v>10179.5</v>
      </c>
      <c r="AM80" s="394">
        <f t="shared" si="15"/>
        <v>33.867206084419323</v>
      </c>
      <c r="AP80" s="470">
        <v>74</v>
      </c>
      <c r="AQ80" s="347" t="s">
        <v>58</v>
      </c>
      <c r="AR80" s="348">
        <v>11188</v>
      </c>
      <c r="AS80" s="394">
        <v>35.507653441747834</v>
      </c>
      <c r="AT80" s="405"/>
      <c r="AU80" s="471">
        <v>74</v>
      </c>
      <c r="AV80" s="398" t="s">
        <v>26</v>
      </c>
      <c r="AW80" s="397">
        <v>11210.9</v>
      </c>
      <c r="AX80" s="472">
        <f t="shared" si="16"/>
        <v>35.499100719424462</v>
      </c>
      <c r="AZ80" s="471">
        <v>74</v>
      </c>
      <c r="BA80" s="398" t="s">
        <v>58</v>
      </c>
      <c r="BB80" s="397">
        <v>11304.3</v>
      </c>
      <c r="BC80" s="472">
        <f t="shared" si="17"/>
        <v>34.663645228355726</v>
      </c>
      <c r="BD80" s="473">
        <v>50.680337680620127</v>
      </c>
      <c r="BG80" s="470">
        <v>74</v>
      </c>
      <c r="BH80" s="347" t="s">
        <v>60</v>
      </c>
      <c r="BI80" s="348">
        <v>12180.6</v>
      </c>
      <c r="BJ80" s="394">
        <f t="shared" si="18"/>
        <v>38.588332198127709</v>
      </c>
      <c r="BK80" s="476">
        <v>46.3</v>
      </c>
      <c r="BM80" s="589">
        <v>74</v>
      </c>
      <c r="BN80" s="347" t="s">
        <v>34</v>
      </c>
      <c r="BO80" s="348">
        <v>12292.8</v>
      </c>
      <c r="BP80" s="571">
        <f t="shared" si="19"/>
        <v>37.111684045912604</v>
      </c>
      <c r="BQ80" s="123">
        <v>49.1</v>
      </c>
      <c r="BS80" s="857">
        <v>74</v>
      </c>
      <c r="BT80" s="347" t="s">
        <v>34</v>
      </c>
      <c r="BU80" s="348">
        <v>12613.8</v>
      </c>
      <c r="BV80" s="571">
        <f t="shared" si="14"/>
        <v>38.133963770043778</v>
      </c>
      <c r="BW80" s="571">
        <v>50.3</v>
      </c>
    </row>
    <row r="81" spans="2:75" ht="15.75">
      <c r="B81" s="263">
        <v>74</v>
      </c>
      <c r="C81" s="268" t="s">
        <v>58</v>
      </c>
      <c r="D81" s="269">
        <v>8028.9</v>
      </c>
      <c r="G81" s="477">
        <v>74</v>
      </c>
      <c r="H81" s="478" t="s">
        <v>58</v>
      </c>
      <c r="I81" s="479">
        <v>9286.4</v>
      </c>
      <c r="J81" s="480">
        <f t="shared" si="20"/>
        <v>39.194698856202251</v>
      </c>
      <c r="L81" s="451">
        <v>74</v>
      </c>
      <c r="M81" s="347" t="s">
        <v>78</v>
      </c>
      <c r="N81" s="355">
        <v>10501.2</v>
      </c>
      <c r="O81" s="394">
        <f t="shared" si="21"/>
        <v>39.1514428454254</v>
      </c>
      <c r="R81" s="435">
        <v>9</v>
      </c>
      <c r="S81" s="435">
        <v>65</v>
      </c>
      <c r="T81" s="295" t="s">
        <v>62</v>
      </c>
      <c r="U81" s="296">
        <v>13850.5</v>
      </c>
      <c r="V81" s="376">
        <f t="shared" si="23"/>
        <v>51.638580269927672</v>
      </c>
      <c r="X81" s="393">
        <v>74</v>
      </c>
      <c r="Y81" s="347" t="s">
        <v>29</v>
      </c>
      <c r="Z81" s="348">
        <v>10634</v>
      </c>
      <c r="AA81" s="394">
        <f t="shared" si="22"/>
        <v>35.4938735184462</v>
      </c>
      <c r="AC81" s="435">
        <v>9</v>
      </c>
      <c r="AD81" s="435">
        <v>64</v>
      </c>
      <c r="AE81" s="435">
        <v>65</v>
      </c>
      <c r="AF81" s="295" t="s">
        <v>62</v>
      </c>
      <c r="AG81" s="436">
        <v>15678.3</v>
      </c>
      <c r="AH81" s="376">
        <v>52.3</v>
      </c>
      <c r="AJ81" s="470">
        <v>75</v>
      </c>
      <c r="AK81" s="347" t="s">
        <v>31</v>
      </c>
      <c r="AL81" s="474">
        <v>10111.299999999999</v>
      </c>
      <c r="AM81" s="394">
        <f t="shared" si="15"/>
        <v>33.640304620206209</v>
      </c>
      <c r="AP81" s="470">
        <v>75</v>
      </c>
      <c r="AQ81" s="347" t="s">
        <v>26</v>
      </c>
      <c r="AR81" s="348">
        <v>11137.9</v>
      </c>
      <c r="AS81" s="394">
        <v>35.348649738008866</v>
      </c>
      <c r="AT81" s="405"/>
      <c r="AU81" s="471">
        <v>75</v>
      </c>
      <c r="AV81" s="398" t="s">
        <v>58</v>
      </c>
      <c r="AW81" s="397">
        <v>11202.6</v>
      </c>
      <c r="AX81" s="472">
        <f t="shared" si="16"/>
        <v>35.472818927956226</v>
      </c>
      <c r="AZ81" s="471">
        <v>75</v>
      </c>
      <c r="BA81" s="398" t="s">
        <v>31</v>
      </c>
      <c r="BB81" s="397">
        <v>10699.1</v>
      </c>
      <c r="BC81" s="472">
        <f t="shared" si="17"/>
        <v>32.807852468768587</v>
      </c>
      <c r="BD81" s="473">
        <v>50.117340653266574</v>
      </c>
      <c r="BG81" s="470">
        <v>75</v>
      </c>
      <c r="BH81" s="347" t="s">
        <v>34</v>
      </c>
      <c r="BI81" s="348">
        <v>12004.3</v>
      </c>
      <c r="BJ81" s="394">
        <f t="shared" si="18"/>
        <v>38.029811027862699</v>
      </c>
      <c r="BK81" s="476">
        <v>50.7</v>
      </c>
      <c r="BM81" s="589">
        <v>75</v>
      </c>
      <c r="BN81" s="347" t="s">
        <v>58</v>
      </c>
      <c r="BO81" s="348">
        <v>12166.3</v>
      </c>
      <c r="BP81" s="571">
        <f t="shared" si="19"/>
        <v>36.72978341856912</v>
      </c>
      <c r="BQ81" s="123">
        <v>53.4</v>
      </c>
      <c r="BS81" s="857">
        <v>75</v>
      </c>
      <c r="BT81" s="347" t="s">
        <v>26</v>
      </c>
      <c r="BU81" s="348">
        <v>12583.5</v>
      </c>
      <c r="BV81" s="571">
        <f t="shared" si="14"/>
        <v>38.042360993542459</v>
      </c>
      <c r="BW81" s="571">
        <v>68</v>
      </c>
    </row>
    <row r="82" spans="2:75" ht="15.75">
      <c r="B82" s="263">
        <v>75</v>
      </c>
      <c r="C82" s="365" t="s">
        <v>28</v>
      </c>
      <c r="D82" s="269">
        <v>7776.6</v>
      </c>
      <c r="G82" s="477">
        <v>75</v>
      </c>
      <c r="H82" s="478" t="s">
        <v>60</v>
      </c>
      <c r="I82" s="479">
        <v>8054.3</v>
      </c>
      <c r="J82" s="480">
        <f t="shared" si="20"/>
        <v>33.994428734225302</v>
      </c>
      <c r="L82" s="451">
        <v>75</v>
      </c>
      <c r="M82" s="347" t="s">
        <v>26</v>
      </c>
      <c r="N82" s="355">
        <v>8713.1</v>
      </c>
      <c r="O82" s="394">
        <f t="shared" si="21"/>
        <v>32.484900454850496</v>
      </c>
      <c r="R82" s="435">
        <v>10</v>
      </c>
      <c r="S82" s="435">
        <v>70</v>
      </c>
      <c r="T82" s="295" t="s">
        <v>63</v>
      </c>
      <c r="U82" s="296">
        <v>13410.2</v>
      </c>
      <c r="V82" s="376">
        <f t="shared" si="23"/>
        <v>49.997017373797632</v>
      </c>
      <c r="X82" s="393">
        <v>75</v>
      </c>
      <c r="Y82" s="347" t="s">
        <v>26</v>
      </c>
      <c r="Z82" s="348">
        <v>10577.6</v>
      </c>
      <c r="AA82" s="394">
        <f t="shared" si="22"/>
        <v>35.305623145450113</v>
      </c>
      <c r="AC82" s="435">
        <v>10</v>
      </c>
      <c r="AD82" s="435">
        <v>66</v>
      </c>
      <c r="AE82" s="435">
        <v>70</v>
      </c>
      <c r="AF82" s="295" t="s">
        <v>63</v>
      </c>
      <c r="AG82" s="436">
        <v>14892.9</v>
      </c>
      <c r="AH82" s="376">
        <v>49.7</v>
      </c>
      <c r="AJ82" s="470">
        <v>76</v>
      </c>
      <c r="AK82" s="347" t="s">
        <v>28</v>
      </c>
      <c r="AL82" s="474">
        <v>8232.4</v>
      </c>
      <c r="AM82" s="394">
        <f t="shared" si="15"/>
        <v>27.389202551144322</v>
      </c>
      <c r="AP82" s="470">
        <v>76</v>
      </c>
      <c r="AQ82" s="347" t="s">
        <v>60</v>
      </c>
      <c r="AR82" s="348">
        <v>9850.1</v>
      </c>
      <c r="AS82" s="394">
        <v>31.261524594794455</v>
      </c>
      <c r="AT82" s="405"/>
      <c r="AU82" s="471">
        <v>76</v>
      </c>
      <c r="AV82" s="398" t="s">
        <v>78</v>
      </c>
      <c r="AW82" s="397">
        <v>9813.2000000000007</v>
      </c>
      <c r="AX82" s="472">
        <f t="shared" si="16"/>
        <v>31.07331036579188</v>
      </c>
      <c r="AZ82" s="471">
        <v>76</v>
      </c>
      <c r="BA82" s="398" t="s">
        <v>60</v>
      </c>
      <c r="BB82" s="397">
        <v>10268.200000000001</v>
      </c>
      <c r="BC82" s="472">
        <f t="shared" si="17"/>
        <v>31.48653538333221</v>
      </c>
      <c r="BD82" s="473">
        <v>36.988926592747895</v>
      </c>
      <c r="BG82" s="470">
        <v>76</v>
      </c>
      <c r="BH82" s="347" t="s">
        <v>78</v>
      </c>
      <c r="BI82" s="348">
        <v>11050.7</v>
      </c>
      <c r="BJ82" s="394">
        <f t="shared" si="18"/>
        <v>35.00879124360457</v>
      </c>
      <c r="BK82" s="476">
        <v>39.1</v>
      </c>
      <c r="BM82" s="589">
        <v>76</v>
      </c>
      <c r="BN82" s="347" t="s">
        <v>26</v>
      </c>
      <c r="BO82" s="348">
        <v>11877.5</v>
      </c>
      <c r="BP82" s="571">
        <f t="shared" si="19"/>
        <v>35.857902776855312</v>
      </c>
      <c r="BQ82" s="123">
        <v>63.7</v>
      </c>
      <c r="BS82" s="857">
        <v>76</v>
      </c>
      <c r="BT82" s="347" t="s">
        <v>58</v>
      </c>
      <c r="BU82" s="348">
        <v>12216.9</v>
      </c>
      <c r="BV82" s="571">
        <f t="shared" si="14"/>
        <v>36.93405809369483</v>
      </c>
      <c r="BW82" s="571">
        <v>55</v>
      </c>
    </row>
    <row r="83" spans="2:75" ht="15.75">
      <c r="B83" s="263">
        <v>76</v>
      </c>
      <c r="C83" s="268" t="s">
        <v>29</v>
      </c>
      <c r="D83" s="269">
        <v>7055.6</v>
      </c>
      <c r="G83" s="477">
        <v>76</v>
      </c>
      <c r="H83" s="481" t="s">
        <v>28</v>
      </c>
      <c r="I83" s="479">
        <v>7664.2</v>
      </c>
      <c r="J83" s="480">
        <f t="shared" si="20"/>
        <v>32.347950871565438</v>
      </c>
      <c r="L83" s="451">
        <v>76</v>
      </c>
      <c r="M83" s="347" t="s">
        <v>31</v>
      </c>
      <c r="N83" s="355">
        <v>8621.9</v>
      </c>
      <c r="O83" s="394">
        <f t="shared" si="21"/>
        <v>32.144881067780176</v>
      </c>
      <c r="R83" s="451">
        <v>11</v>
      </c>
      <c r="S83" s="451">
        <v>72</v>
      </c>
      <c r="T83" s="347" t="s">
        <v>58</v>
      </c>
      <c r="U83" s="355">
        <v>11101.5</v>
      </c>
      <c r="V83" s="394">
        <f t="shared" si="23"/>
        <v>41.389530982029676</v>
      </c>
      <c r="X83" s="393">
        <v>76</v>
      </c>
      <c r="Y83" s="347" t="s">
        <v>60</v>
      </c>
      <c r="Z83" s="348">
        <v>9335.9</v>
      </c>
      <c r="AA83" s="394">
        <f t="shared" si="22"/>
        <v>31.161110944222482</v>
      </c>
      <c r="AC83" s="451">
        <v>11</v>
      </c>
      <c r="AD83" s="451">
        <v>73</v>
      </c>
      <c r="AE83" s="451">
        <v>72</v>
      </c>
      <c r="AF83" s="347" t="s">
        <v>58</v>
      </c>
      <c r="AG83" s="452">
        <v>11317.8</v>
      </c>
      <c r="AH83" s="394">
        <v>37.799999999999997</v>
      </c>
      <c r="AJ83" s="470">
        <v>77</v>
      </c>
      <c r="AK83" s="347" t="s">
        <v>78</v>
      </c>
      <c r="AL83" s="474">
        <v>8139.2</v>
      </c>
      <c r="AM83" s="394">
        <f t="shared" si="15"/>
        <v>27.079126063392678</v>
      </c>
      <c r="AP83" s="470">
        <v>77</v>
      </c>
      <c r="AQ83" s="347" t="s">
        <v>78</v>
      </c>
      <c r="AR83" s="348">
        <v>9338.4</v>
      </c>
      <c r="AS83" s="394">
        <v>29.637528682554343</v>
      </c>
      <c r="AT83" s="405"/>
      <c r="AU83" s="471">
        <v>77</v>
      </c>
      <c r="AV83" s="398" t="s">
        <v>60</v>
      </c>
      <c r="AW83" s="397">
        <v>9809.6</v>
      </c>
      <c r="AX83" s="472">
        <f t="shared" si="16"/>
        <v>31.06191103455264</v>
      </c>
      <c r="AZ83" s="471">
        <v>77</v>
      </c>
      <c r="BA83" s="398" t="s">
        <v>78</v>
      </c>
      <c r="BB83" s="397">
        <v>10085.700000000001</v>
      </c>
      <c r="BC83" s="472">
        <f t="shared" si="17"/>
        <v>30.926915127838733</v>
      </c>
      <c r="BD83" s="473">
        <v>34.443226407942056</v>
      </c>
      <c r="BG83" s="470">
        <v>77</v>
      </c>
      <c r="BH83" s="347" t="s">
        <v>58</v>
      </c>
      <c r="BI83" s="348">
        <v>11026.4</v>
      </c>
      <c r="BJ83" s="394">
        <f t="shared" si="18"/>
        <v>34.931808461769968</v>
      </c>
      <c r="BK83" s="476">
        <v>51.3</v>
      </c>
      <c r="BM83" s="589">
        <v>77</v>
      </c>
      <c r="BN83" s="347" t="s">
        <v>60</v>
      </c>
      <c r="BO83" s="348">
        <v>11374.6</v>
      </c>
      <c r="BP83" s="571">
        <f t="shared" si="19"/>
        <v>34.339659097084265</v>
      </c>
      <c r="BQ83" s="123">
        <v>39.799999999999997</v>
      </c>
      <c r="BS83" s="857">
        <v>77</v>
      </c>
      <c r="BT83" s="347" t="s">
        <v>60</v>
      </c>
      <c r="BU83" s="348">
        <v>11421.3</v>
      </c>
      <c r="BV83" s="571">
        <f t="shared" si="14"/>
        <v>34.528804991897836</v>
      </c>
      <c r="BW83" s="571">
        <v>41.6</v>
      </c>
    </row>
    <row r="84" spans="2:75" ht="15.75">
      <c r="B84" s="263">
        <v>77</v>
      </c>
      <c r="C84" s="268" t="s">
        <v>27</v>
      </c>
      <c r="D84" s="269">
        <v>5838.5</v>
      </c>
      <c r="G84" s="477">
        <v>77</v>
      </c>
      <c r="H84" s="478" t="s">
        <v>29</v>
      </c>
      <c r="I84" s="479">
        <v>7156.6</v>
      </c>
      <c r="J84" s="480">
        <f t="shared" si="20"/>
        <v>30.205545941839361</v>
      </c>
      <c r="L84" s="451">
        <v>77</v>
      </c>
      <c r="M84" s="347" t="s">
        <v>29</v>
      </c>
      <c r="N84" s="355">
        <v>8553.2000000000007</v>
      </c>
      <c r="O84" s="394">
        <f t="shared" si="21"/>
        <v>31.88874804265156</v>
      </c>
      <c r="R84" s="451">
        <v>12</v>
      </c>
      <c r="S84" s="451">
        <v>78</v>
      </c>
      <c r="T84" s="347" t="s">
        <v>60</v>
      </c>
      <c r="U84" s="355">
        <v>7137.3</v>
      </c>
      <c r="V84" s="394">
        <f t="shared" si="23"/>
        <v>26.609872492729846</v>
      </c>
      <c r="X84" s="393">
        <v>77</v>
      </c>
      <c r="Y84" s="347" t="s">
        <v>78</v>
      </c>
      <c r="Z84" s="348">
        <v>9023.9</v>
      </c>
      <c r="AA84" s="394">
        <f t="shared" si="22"/>
        <v>30.119725902116485</v>
      </c>
      <c r="AC84" s="451">
        <v>12</v>
      </c>
      <c r="AD84" s="451">
        <v>76</v>
      </c>
      <c r="AE84" s="451">
        <v>78</v>
      </c>
      <c r="AF84" s="347" t="s">
        <v>60</v>
      </c>
      <c r="AG84" s="452">
        <v>9335.9</v>
      </c>
      <c r="AH84" s="394">
        <v>31.2</v>
      </c>
      <c r="AJ84" s="470">
        <v>78</v>
      </c>
      <c r="AK84" s="347" t="s">
        <v>60</v>
      </c>
      <c r="AL84" s="474">
        <v>7920.9</v>
      </c>
      <c r="AM84" s="394">
        <f t="shared" si="15"/>
        <v>26.352841757854218</v>
      </c>
      <c r="AP84" s="482">
        <v>78</v>
      </c>
      <c r="AQ84" s="357" t="s">
        <v>28</v>
      </c>
      <c r="AR84" s="412">
        <v>8442.7999999999993</v>
      </c>
      <c r="AS84" s="409">
        <v>26.795139120306455</v>
      </c>
      <c r="AT84" s="405"/>
      <c r="AU84" s="483">
        <v>78</v>
      </c>
      <c r="AV84" s="484" t="s">
        <v>28</v>
      </c>
      <c r="AW84" s="485">
        <v>8688.6</v>
      </c>
      <c r="AX84" s="359">
        <f t="shared" si="16"/>
        <v>27.512285945891175</v>
      </c>
      <c r="AZ84" s="486">
        <v>78</v>
      </c>
      <c r="BA84" s="398" t="s">
        <v>28</v>
      </c>
      <c r="BB84" s="397">
        <v>8769.7999999999993</v>
      </c>
      <c r="BC84" s="472">
        <f t="shared" si="17"/>
        <v>26.891823104803837</v>
      </c>
      <c r="BD84" s="473">
        <v>44.387194736176134</v>
      </c>
      <c r="BG84" s="470">
        <v>78</v>
      </c>
      <c r="BH84" s="347" t="s">
        <v>26</v>
      </c>
      <c r="BI84" s="348">
        <v>10524.5</v>
      </c>
      <c r="BJ84" s="394">
        <f t="shared" si="18"/>
        <v>33.34178137523562</v>
      </c>
      <c r="BK84" s="476">
        <v>59.1</v>
      </c>
      <c r="BM84" s="589">
        <v>78</v>
      </c>
      <c r="BN84" s="347" t="s">
        <v>78</v>
      </c>
      <c r="BO84" s="348">
        <v>11159.5</v>
      </c>
      <c r="BP84" s="571">
        <f t="shared" si="19"/>
        <v>33.690277081735786</v>
      </c>
      <c r="BQ84" s="123">
        <v>37.299999999999997</v>
      </c>
      <c r="BS84" s="857">
        <v>78</v>
      </c>
      <c r="BT84" s="347" t="s">
        <v>78</v>
      </c>
      <c r="BU84" s="348">
        <v>11172.7</v>
      </c>
      <c r="BV84" s="571">
        <f t="shared" si="14"/>
        <v>33.777238977434884</v>
      </c>
      <c r="BW84" s="571">
        <v>37.299999999999997</v>
      </c>
    </row>
    <row r="85" spans="2:75" ht="15" customHeight="1">
      <c r="B85" s="404">
        <v>78</v>
      </c>
      <c r="C85" s="268" t="s">
        <v>60</v>
      </c>
      <c r="D85" s="269">
        <v>5252.5</v>
      </c>
      <c r="G85" s="401">
        <v>78</v>
      </c>
      <c r="H85" s="487" t="s">
        <v>31</v>
      </c>
      <c r="I85" s="402">
        <v>5813.5</v>
      </c>
      <c r="J85" s="394">
        <f t="shared" si="20"/>
        <v>24.536783016080697</v>
      </c>
      <c r="L85" s="451">
        <v>78</v>
      </c>
      <c r="M85" s="347" t="s">
        <v>60</v>
      </c>
      <c r="N85" s="355">
        <v>7137.3</v>
      </c>
      <c r="O85" s="394">
        <f t="shared" si="21"/>
        <v>26.609872492729846</v>
      </c>
      <c r="R85" s="999" t="s">
        <v>321</v>
      </c>
      <c r="S85" s="1000"/>
      <c r="T85" s="1000"/>
      <c r="U85" s="1000"/>
      <c r="V85" s="1001"/>
      <c r="X85" s="393">
        <v>78</v>
      </c>
      <c r="Y85" s="347" t="s">
        <v>27</v>
      </c>
      <c r="Z85" s="348">
        <v>8671.4</v>
      </c>
      <c r="AA85" s="394">
        <f t="shared" si="22"/>
        <v>28.943161070890948</v>
      </c>
      <c r="AC85" s="425"/>
      <c r="AD85" s="425" t="s">
        <v>321</v>
      </c>
      <c r="AE85" s="426"/>
      <c r="AF85" s="426"/>
      <c r="AG85" s="427"/>
      <c r="AH85" s="428"/>
      <c r="AJ85" s="482">
        <v>79</v>
      </c>
      <c r="AK85" s="357" t="s">
        <v>27</v>
      </c>
      <c r="AL85" s="488">
        <v>6177.4</v>
      </c>
      <c r="AM85" s="409">
        <f t="shared" si="15"/>
        <v>20.552215616277021</v>
      </c>
      <c r="AP85" s="489">
        <v>79</v>
      </c>
      <c r="AQ85" s="490" t="s">
        <v>27</v>
      </c>
      <c r="AR85" s="491">
        <v>5370.3</v>
      </c>
      <c r="AS85" s="492">
        <v>17.043864075636254</v>
      </c>
      <c r="AT85" s="493"/>
      <c r="AU85" s="494">
        <v>79</v>
      </c>
      <c r="AV85" s="495" t="s">
        <v>27</v>
      </c>
      <c r="AW85" s="496">
        <v>5641.6</v>
      </c>
      <c r="AX85" s="497">
        <f t="shared" si="16"/>
        <v>17.86401864423954</v>
      </c>
      <c r="AZ85" s="483">
        <v>79</v>
      </c>
      <c r="BA85" s="484" t="s">
        <v>27</v>
      </c>
      <c r="BB85" s="485">
        <v>5873.9</v>
      </c>
      <c r="BC85" s="359">
        <f t="shared" si="17"/>
        <v>18.011799554756923</v>
      </c>
      <c r="BD85" s="498">
        <v>26.827463679088016</v>
      </c>
      <c r="BG85" s="470">
        <v>79</v>
      </c>
      <c r="BH85" s="347" t="s">
        <v>28</v>
      </c>
      <c r="BI85" s="348">
        <v>9649.9</v>
      </c>
      <c r="BJ85" s="394">
        <f t="shared" si="18"/>
        <v>30.571034832332767</v>
      </c>
      <c r="BK85" s="476">
        <v>49.3</v>
      </c>
      <c r="BM85" s="589">
        <v>79</v>
      </c>
      <c r="BN85" s="347" t="s">
        <v>28</v>
      </c>
      <c r="BO85" s="348">
        <v>10521.9</v>
      </c>
      <c r="BP85" s="571">
        <f t="shared" si="19"/>
        <v>31.76537716083299</v>
      </c>
      <c r="BQ85" s="123">
        <v>51.9</v>
      </c>
      <c r="BS85" s="857">
        <v>79</v>
      </c>
      <c r="BT85" s="347" t="s">
        <v>28</v>
      </c>
      <c r="BU85" s="348">
        <v>10913.1</v>
      </c>
      <c r="BV85" s="571">
        <f t="shared" si="14"/>
        <v>32.992417829588604</v>
      </c>
      <c r="BW85" s="571">
        <v>53.8</v>
      </c>
    </row>
    <row r="86" spans="2:75" s="413" customFormat="1" ht="14.25" customHeight="1">
      <c r="B86" s="404">
        <v>79</v>
      </c>
      <c r="C86" s="268" t="s">
        <v>31</v>
      </c>
      <c r="D86" s="269">
        <v>4934.1000000000004</v>
      </c>
      <c r="G86" s="401">
        <v>79</v>
      </c>
      <c r="H86" s="487" t="s">
        <v>27</v>
      </c>
      <c r="I86" s="402">
        <v>5679.2</v>
      </c>
      <c r="J86" s="394">
        <f t="shared" si="20"/>
        <v>23.96994893006373</v>
      </c>
      <c r="L86" s="460">
        <v>79</v>
      </c>
      <c r="M86" s="347" t="s">
        <v>243</v>
      </c>
      <c r="N86" s="462">
        <v>4658.8999999999996</v>
      </c>
      <c r="O86" s="394">
        <f t="shared" si="21"/>
        <v>17.369696517783908</v>
      </c>
      <c r="R86" s="272">
        <v>1</v>
      </c>
      <c r="S86" s="272">
        <v>1</v>
      </c>
      <c r="T86" s="147" t="s">
        <v>72</v>
      </c>
      <c r="U86" s="90">
        <v>47347.8</v>
      </c>
      <c r="V86" s="234">
        <f>U86/26822*100</f>
        <v>176.52598613078817</v>
      </c>
      <c r="X86" s="393">
        <v>79</v>
      </c>
      <c r="Y86" s="347" t="s">
        <v>28</v>
      </c>
      <c r="Z86" s="348">
        <v>8421.5</v>
      </c>
      <c r="AA86" s="394">
        <f t="shared" si="22"/>
        <v>28.109051705434894</v>
      </c>
      <c r="AC86" s="272">
        <v>1</v>
      </c>
      <c r="AD86" s="272">
        <v>1</v>
      </c>
      <c r="AE86" s="272">
        <v>1</v>
      </c>
      <c r="AF86" s="147" t="s">
        <v>72</v>
      </c>
      <c r="AG86" s="429">
        <v>54544.5</v>
      </c>
      <c r="AH86" s="234">
        <v>182.1</v>
      </c>
      <c r="AJ86" s="482">
        <v>80</v>
      </c>
      <c r="AK86" s="357" t="s">
        <v>243</v>
      </c>
      <c r="AL86" s="488">
        <v>5187.7</v>
      </c>
      <c r="AM86" s="409">
        <f t="shared" si="15"/>
        <v>17.259482784433626</v>
      </c>
      <c r="AP86" s="489">
        <v>80</v>
      </c>
      <c r="AQ86" s="490" t="s">
        <v>243</v>
      </c>
      <c r="AR86" s="491">
        <v>4944.3</v>
      </c>
      <c r="AS86" s="492">
        <v>15.691856534861801</v>
      </c>
      <c r="AT86" s="493"/>
      <c r="AU86" s="494">
        <v>80</v>
      </c>
      <c r="AV86" s="495" t="s">
        <v>243</v>
      </c>
      <c r="AW86" s="496">
        <v>5122.7</v>
      </c>
      <c r="AX86" s="497">
        <f t="shared" si="16"/>
        <v>16.220931705339954</v>
      </c>
      <c r="AY86" s="72"/>
      <c r="AZ86" s="494">
        <v>80</v>
      </c>
      <c r="BA86" s="495" t="s">
        <v>243</v>
      </c>
      <c r="BB86" s="496">
        <v>5458.5</v>
      </c>
      <c r="BC86" s="497">
        <f t="shared" si="17"/>
        <v>16.738011860883002</v>
      </c>
      <c r="BD86" s="499">
        <v>26.93028763135823</v>
      </c>
      <c r="BE86" s="72"/>
      <c r="BF86" s="72"/>
      <c r="BG86" s="470">
        <v>80</v>
      </c>
      <c r="BH86" s="347" t="s">
        <v>31</v>
      </c>
      <c r="BI86" s="348">
        <v>9585.9</v>
      </c>
      <c r="BJ86" s="394">
        <f t="shared" si="18"/>
        <v>30.368281826677858</v>
      </c>
      <c r="BK86" s="476">
        <v>43.5</v>
      </c>
      <c r="BM86" s="589">
        <v>80</v>
      </c>
      <c r="BN86" s="347" t="s">
        <v>31</v>
      </c>
      <c r="BO86" s="348">
        <v>9457.9</v>
      </c>
      <c r="BP86" s="571">
        <f t="shared" si="19"/>
        <v>28.553185322939996</v>
      </c>
      <c r="BQ86" s="123">
        <v>42.4</v>
      </c>
      <c r="BS86" s="857">
        <v>80</v>
      </c>
      <c r="BT86" s="347" t="s">
        <v>31</v>
      </c>
      <c r="BU86" s="348">
        <v>10853.2</v>
      </c>
      <c r="BV86" s="571">
        <f t="shared" si="14"/>
        <v>32.811328512346726</v>
      </c>
      <c r="BW86" s="571">
        <v>49.3</v>
      </c>
    </row>
    <row r="87" spans="2:75" ht="14.25" customHeight="1">
      <c r="B87" s="404">
        <v>80</v>
      </c>
      <c r="C87" s="500" t="s">
        <v>243</v>
      </c>
      <c r="D87" s="501">
        <v>4778.6000000000004</v>
      </c>
      <c r="G87" s="407">
        <v>80</v>
      </c>
      <c r="H87" s="502" t="s">
        <v>243</v>
      </c>
      <c r="I87" s="408">
        <v>3812.4</v>
      </c>
      <c r="J87" s="409">
        <f t="shared" si="20"/>
        <v>16.090828514751195</v>
      </c>
      <c r="L87" s="463">
        <v>80</v>
      </c>
      <c r="M87" s="357" t="s">
        <v>27</v>
      </c>
      <c r="N87" s="358">
        <v>4453.3</v>
      </c>
      <c r="O87" s="409">
        <f t="shared" si="21"/>
        <v>16.603161583774515</v>
      </c>
      <c r="R87" s="272">
        <v>2</v>
      </c>
      <c r="S87" s="272">
        <v>2</v>
      </c>
      <c r="T87" s="147" t="s">
        <v>79</v>
      </c>
      <c r="U87" s="90">
        <v>42987.5</v>
      </c>
      <c r="V87" s="234">
        <f t="shared" ref="V87:V94" si="24">U87/26822*100</f>
        <v>160.26955484303929</v>
      </c>
      <c r="X87" s="393">
        <v>80</v>
      </c>
      <c r="Y87" s="347" t="s">
        <v>243</v>
      </c>
      <c r="Z87" s="348">
        <v>5503.2</v>
      </c>
      <c r="AA87" s="394">
        <f t="shared" si="22"/>
        <v>18.368430011915848</v>
      </c>
      <c r="AC87" s="272">
        <v>2</v>
      </c>
      <c r="AD87" s="272">
        <v>2</v>
      </c>
      <c r="AE87" s="272">
        <v>6</v>
      </c>
      <c r="AF87" s="147" t="s">
        <v>76</v>
      </c>
      <c r="AG87" s="429">
        <v>52418.8</v>
      </c>
      <c r="AH87" s="234">
        <v>175</v>
      </c>
      <c r="BG87" s="470">
        <v>81</v>
      </c>
      <c r="BH87" s="347" t="s">
        <v>243</v>
      </c>
      <c r="BI87" s="348">
        <v>9392.6</v>
      </c>
      <c r="BJ87" s="394">
        <f t="shared" si="18"/>
        <v>29.755904389285771</v>
      </c>
      <c r="BK87" s="476">
        <v>46.8</v>
      </c>
      <c r="BM87" s="589">
        <v>81</v>
      </c>
      <c r="BN87" s="347" t="s">
        <v>243</v>
      </c>
      <c r="BO87" s="348">
        <v>9443.1</v>
      </c>
      <c r="BP87" s="571">
        <f t="shared" si="19"/>
        <v>28.50850445902946</v>
      </c>
      <c r="BQ87" s="123">
        <v>45</v>
      </c>
      <c r="BS87" s="857">
        <v>81</v>
      </c>
      <c r="BT87" s="347" t="s">
        <v>243</v>
      </c>
      <c r="BU87" s="348">
        <v>9781.9</v>
      </c>
      <c r="BV87" s="571">
        <f t="shared" si="14"/>
        <v>29.572580840206058</v>
      </c>
      <c r="BW87" s="571">
        <v>47.5</v>
      </c>
    </row>
    <row r="88" spans="2:75">
      <c r="R88" s="272">
        <v>3</v>
      </c>
      <c r="S88" s="272">
        <v>6</v>
      </c>
      <c r="T88" s="147" t="s">
        <v>76</v>
      </c>
      <c r="U88" s="90">
        <v>33869.199999999997</v>
      </c>
      <c r="V88" s="234">
        <f t="shared" si="24"/>
        <v>126.27395421668778</v>
      </c>
      <c r="AC88" s="272">
        <v>3</v>
      </c>
      <c r="AD88" s="272">
        <v>4</v>
      </c>
      <c r="AE88" s="272">
        <v>2</v>
      </c>
      <c r="AF88" s="147" t="s">
        <v>79</v>
      </c>
      <c r="AG88" s="429">
        <v>46528.1</v>
      </c>
      <c r="AH88" s="234">
        <v>155.30000000000001</v>
      </c>
      <c r="BG88" s="482">
        <v>82</v>
      </c>
      <c r="BH88" s="357" t="s">
        <v>27</v>
      </c>
      <c r="BI88" s="412">
        <v>5873.9</v>
      </c>
      <c r="BJ88" s="409">
        <f t="shared" si="18"/>
        <v>18.608607498693193</v>
      </c>
      <c r="BK88" s="503">
        <v>27.1</v>
      </c>
      <c r="BM88" s="589">
        <v>82</v>
      </c>
      <c r="BN88" s="347" t="s">
        <v>27</v>
      </c>
      <c r="BO88" s="348">
        <v>6092.1</v>
      </c>
      <c r="BP88" s="571">
        <f t="shared" si="19"/>
        <v>18.391911556041272</v>
      </c>
      <c r="BQ88" s="123">
        <v>27.5</v>
      </c>
      <c r="BS88" s="858">
        <v>82</v>
      </c>
      <c r="BT88" s="357" t="s">
        <v>27</v>
      </c>
      <c r="BU88" s="412">
        <v>5891.4</v>
      </c>
      <c r="BV88" s="851">
        <f t="shared" si="14"/>
        <v>17.810844801315696</v>
      </c>
      <c r="BW88" s="851">
        <v>27.2</v>
      </c>
    </row>
    <row r="89" spans="2:75">
      <c r="R89" s="272">
        <v>4</v>
      </c>
      <c r="S89" s="272">
        <v>8</v>
      </c>
      <c r="T89" s="147" t="s">
        <v>77</v>
      </c>
      <c r="U89" s="90">
        <v>30326.799999999999</v>
      </c>
      <c r="V89" s="234">
        <f t="shared" si="24"/>
        <v>113.06688539258818</v>
      </c>
      <c r="AC89" s="272">
        <v>4</v>
      </c>
      <c r="AD89" s="272">
        <v>8</v>
      </c>
      <c r="AE89" s="272">
        <v>8</v>
      </c>
      <c r="AF89" s="147" t="s">
        <v>77</v>
      </c>
      <c r="AG89" s="429">
        <v>32076.2</v>
      </c>
      <c r="AH89" s="234">
        <v>107.1</v>
      </c>
    </row>
    <row r="90" spans="2:75">
      <c r="R90" s="327">
        <v>5</v>
      </c>
      <c r="S90" s="327">
        <v>17</v>
      </c>
      <c r="T90" s="277" t="s">
        <v>73</v>
      </c>
      <c r="U90" s="278">
        <v>20593.900000000001</v>
      </c>
      <c r="V90" s="308">
        <f t="shared" si="24"/>
        <v>76.779882186265013</v>
      </c>
      <c r="AC90" s="327">
        <v>5</v>
      </c>
      <c r="AD90" s="280">
        <v>20</v>
      </c>
      <c r="AE90" s="327">
        <v>22</v>
      </c>
      <c r="AF90" s="277" t="s">
        <v>74</v>
      </c>
      <c r="AG90" s="430">
        <v>22456.7</v>
      </c>
      <c r="AH90" s="308">
        <v>75</v>
      </c>
    </row>
    <row r="91" spans="2:75">
      <c r="R91" s="327">
        <v>6</v>
      </c>
      <c r="S91" s="327">
        <v>22</v>
      </c>
      <c r="T91" s="277" t="s">
        <v>74</v>
      </c>
      <c r="U91" s="278">
        <v>20088.7</v>
      </c>
      <c r="V91" s="308">
        <f t="shared" si="24"/>
        <v>74.8963537394676</v>
      </c>
      <c r="AC91" s="327">
        <v>6</v>
      </c>
      <c r="AD91" s="327">
        <v>25</v>
      </c>
      <c r="AE91" s="327">
        <v>17</v>
      </c>
      <c r="AF91" s="277" t="s">
        <v>73</v>
      </c>
      <c r="AG91" s="430">
        <v>21859.3</v>
      </c>
      <c r="AH91" s="308">
        <v>73</v>
      </c>
    </row>
    <row r="92" spans="2:75">
      <c r="R92" s="327">
        <v>7</v>
      </c>
      <c r="S92" s="327">
        <v>31</v>
      </c>
      <c r="T92" s="277" t="s">
        <v>71</v>
      </c>
      <c r="U92" s="278">
        <v>18984.400000000001</v>
      </c>
      <c r="V92" s="308">
        <f t="shared" si="24"/>
        <v>70.779211095369476</v>
      </c>
      <c r="AC92" s="431">
        <v>7</v>
      </c>
      <c r="AD92" s="431">
        <v>35</v>
      </c>
      <c r="AE92" s="431">
        <v>36</v>
      </c>
      <c r="AF92" s="287" t="s">
        <v>75</v>
      </c>
      <c r="AG92" s="432">
        <v>20215.5</v>
      </c>
      <c r="AH92" s="362">
        <v>67.5</v>
      </c>
    </row>
    <row r="93" spans="2:75">
      <c r="R93" s="431">
        <v>8</v>
      </c>
      <c r="S93" s="431">
        <v>36</v>
      </c>
      <c r="T93" s="287" t="s">
        <v>75</v>
      </c>
      <c r="U93" s="288">
        <v>17835.900000000001</v>
      </c>
      <c r="V93" s="362">
        <f t="shared" si="24"/>
        <v>66.497278353590332</v>
      </c>
      <c r="AC93" s="431">
        <v>8</v>
      </c>
      <c r="AD93" s="431">
        <v>36</v>
      </c>
      <c r="AE93" s="431">
        <v>31</v>
      </c>
      <c r="AF93" s="287" t="s">
        <v>71</v>
      </c>
      <c r="AG93" s="432">
        <v>20019.7</v>
      </c>
      <c r="AH93" s="362">
        <v>66.8</v>
      </c>
    </row>
    <row r="94" spans="2:75">
      <c r="R94" s="451">
        <v>9</v>
      </c>
      <c r="S94" s="451">
        <v>74</v>
      </c>
      <c r="T94" s="347" t="s">
        <v>78</v>
      </c>
      <c r="U94" s="355">
        <v>10501.2</v>
      </c>
      <c r="V94" s="394">
        <f t="shared" si="24"/>
        <v>39.1514428454254</v>
      </c>
      <c r="AC94" s="451">
        <v>9</v>
      </c>
      <c r="AD94" s="451">
        <v>77</v>
      </c>
      <c r="AE94" s="451">
        <v>74</v>
      </c>
      <c r="AF94" s="347" t="s">
        <v>78</v>
      </c>
      <c r="AG94" s="452">
        <v>9023.9</v>
      </c>
      <c r="AH94" s="394">
        <v>30.1</v>
      </c>
    </row>
  </sheetData>
  <mergeCells count="34">
    <mergeCell ref="AJ4:AM4"/>
    <mergeCell ref="BS2:BW3"/>
    <mergeCell ref="BS4:BW4"/>
    <mergeCell ref="B2:D3"/>
    <mergeCell ref="G2:J3"/>
    <mergeCell ref="L2:O3"/>
    <mergeCell ref="X2:AA3"/>
    <mergeCell ref="AJ2:AM3"/>
    <mergeCell ref="AP2:AS3"/>
    <mergeCell ref="AU2:AX3"/>
    <mergeCell ref="S3:V3"/>
    <mergeCell ref="AD3:AH3"/>
    <mergeCell ref="B4:D4"/>
    <mergeCell ref="G4:J4"/>
    <mergeCell ref="L4:O4"/>
    <mergeCell ref="S4:V4"/>
    <mergeCell ref="X4:AA4"/>
    <mergeCell ref="AD4:AH4"/>
    <mergeCell ref="AP4:AS4"/>
    <mergeCell ref="AU4:AX4"/>
    <mergeCell ref="AZ4:BD4"/>
    <mergeCell ref="BG4:BK4"/>
    <mergeCell ref="BM2:BQ3"/>
    <mergeCell ref="BM4:BQ4"/>
    <mergeCell ref="BG2:BK3"/>
    <mergeCell ref="AZ2:BD3"/>
    <mergeCell ref="R72:V72"/>
    <mergeCell ref="R85:V85"/>
    <mergeCell ref="R7:V7"/>
    <mergeCell ref="R26:V26"/>
    <mergeCell ref="R37:V37"/>
    <mergeCell ref="R44:V44"/>
    <mergeCell ref="R52:V52"/>
    <mergeCell ref="R67:V67"/>
  </mergeCells>
  <pageMargins left="0.70866141732283472" right="0.35433070866141736" top="0.74803149606299213" bottom="0.69" header="0.31496062992125984" footer="0.31496062992125984"/>
  <pageSetup paperSize="9" scale="10" fitToHeight="2" orientation="portrait" r:id="rId1"/>
  <headerFooter differentFirst="1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H101"/>
  <sheetViews>
    <sheetView zoomScaleNormal="100" workbookViewId="0">
      <pane xSplit="1" ySplit="1" topLeftCell="D2" activePane="bottomRight" state="frozen"/>
      <selection pane="topRight" activeCell="B1" sqref="B1"/>
      <selection pane="bottomLeft" activeCell="A10" sqref="A10"/>
      <selection pane="bottomRight" activeCell="EE9" sqref="EE9"/>
    </sheetView>
  </sheetViews>
  <sheetFormatPr defaultRowHeight="12.75"/>
  <cols>
    <col min="1" max="1" width="38.5703125" style="34" customWidth="1"/>
    <col min="2" max="2" width="8.140625" style="2" hidden="1" customWidth="1"/>
    <col min="3" max="3" width="8" style="2" hidden="1" customWidth="1"/>
    <col min="4" max="4" width="8.28515625" style="2" customWidth="1"/>
    <col min="5" max="5" width="8.28515625" style="2" hidden="1" customWidth="1"/>
    <col min="6" max="9" width="8.7109375" style="2" hidden="1" customWidth="1"/>
    <col min="10" max="10" width="8.7109375" hidden="1" customWidth="1"/>
    <col min="11" max="13" width="8.7109375" style="2" hidden="1" customWidth="1"/>
    <col min="14" max="14" width="8.140625" hidden="1" customWidth="1"/>
    <col min="15" max="15" width="8.140625" style="2" hidden="1" customWidth="1"/>
    <col min="16" max="16" width="9.140625" style="2" hidden="1" customWidth="1"/>
    <col min="17" max="17" width="10.85546875" style="2" hidden="1" customWidth="1"/>
    <col min="18" max="18" width="8.140625" style="2" customWidth="1"/>
    <col min="19" max="19" width="9.140625" style="2" hidden="1" customWidth="1"/>
    <col min="20" max="20" width="10.85546875" style="2" hidden="1" customWidth="1"/>
    <col min="21" max="21" width="9.140625" style="2" hidden="1" customWidth="1"/>
    <col min="22" max="22" width="10.85546875" style="2" hidden="1" customWidth="1"/>
    <col min="23" max="23" width="8.140625" style="2" hidden="1" customWidth="1"/>
    <col min="24" max="24" width="9.140625" style="2" hidden="1" customWidth="1"/>
    <col min="25" max="25" width="10.85546875" style="2" hidden="1" customWidth="1"/>
    <col min="26" max="26" width="8.140625" style="2" hidden="1" customWidth="1"/>
    <col min="27" max="27" width="9.140625" style="2" hidden="1" customWidth="1"/>
    <col min="28" max="28" width="10.85546875" style="2" hidden="1" customWidth="1"/>
    <col min="29" max="30" width="10.140625" style="2" hidden="1" customWidth="1"/>
    <col min="31" max="31" width="8.140625" style="2" hidden="1" customWidth="1"/>
    <col min="32" max="32" width="9.140625" style="2" hidden="1" customWidth="1"/>
    <col min="33" max="33" width="10.85546875" style="2" hidden="1" customWidth="1"/>
    <col min="34" max="35" width="10.140625" style="2" hidden="1" customWidth="1"/>
    <col min="36" max="36" width="8.140625" style="2" hidden="1" customWidth="1"/>
    <col min="37" max="37" width="9.140625" style="2" hidden="1" customWidth="1"/>
    <col min="38" max="38" width="12.7109375" style="2" hidden="1" customWidth="1"/>
    <col min="39" max="39" width="10.140625" style="2" hidden="1" customWidth="1"/>
    <col min="40" max="40" width="14" style="2" hidden="1" customWidth="1"/>
    <col min="41" max="41" width="9" style="2" hidden="1" customWidth="1"/>
    <col min="42" max="42" width="8.85546875" style="2" hidden="1" customWidth="1"/>
    <col min="43" max="43" width="12.140625" style="2" hidden="1" customWidth="1"/>
    <col min="44" max="44" width="10.140625" style="2" hidden="1" customWidth="1"/>
    <col min="45" max="45" width="13" style="2" hidden="1" customWidth="1"/>
    <col min="46" max="46" width="8.85546875" style="2" hidden="1" customWidth="1"/>
    <col min="47" max="47" width="11.28515625" style="2" hidden="1" customWidth="1"/>
    <col min="48" max="48" width="10.140625" style="2" hidden="1" customWidth="1"/>
    <col min="49" max="49" width="13" style="2" hidden="1" customWidth="1"/>
    <col min="50" max="50" width="9.140625" style="2" hidden="1" customWidth="1"/>
    <col min="51" max="51" width="8.85546875" style="2" hidden="1" customWidth="1"/>
    <col min="52" max="52" width="11.28515625" style="2" hidden="1" customWidth="1"/>
    <col min="53" max="53" width="10.140625" style="2" hidden="1" customWidth="1"/>
    <col min="54" max="54" width="13" style="2" hidden="1" customWidth="1"/>
    <col min="55" max="55" width="9.140625" style="2" hidden="1" customWidth="1"/>
    <col min="56" max="56" width="8.85546875" style="2" hidden="1" customWidth="1"/>
    <col min="57" max="57" width="11.28515625" style="2" hidden="1" customWidth="1"/>
    <col min="58" max="58" width="10.140625" style="2" hidden="1" customWidth="1"/>
    <col min="59" max="59" width="13" style="2" hidden="1" customWidth="1"/>
    <col min="60" max="60" width="9.140625" style="2" hidden="1" customWidth="1"/>
    <col min="61" max="61" width="8.85546875" style="2" hidden="1" customWidth="1"/>
    <col min="62" max="62" width="11.28515625" style="2" hidden="1" customWidth="1"/>
    <col min="63" max="63" width="10.140625" style="2" hidden="1" customWidth="1"/>
    <col min="64" max="64" width="13" style="2" hidden="1" customWidth="1"/>
    <col min="65" max="65" width="9.140625" style="2" hidden="1" customWidth="1"/>
    <col min="66" max="66" width="8.85546875" style="2" hidden="1" customWidth="1"/>
    <col min="67" max="67" width="11.28515625" style="2" hidden="1" customWidth="1"/>
    <col min="68" max="68" width="10.140625" style="2" hidden="1" customWidth="1"/>
    <col min="69" max="69" width="13" style="2" hidden="1" customWidth="1"/>
    <col min="70" max="70" width="9.140625" style="2" hidden="1" customWidth="1"/>
    <col min="71" max="71" width="8.85546875" style="2" hidden="1" customWidth="1"/>
    <col min="72" max="72" width="11.28515625" style="2" hidden="1" customWidth="1"/>
    <col min="73" max="73" width="10.140625" style="2" hidden="1" customWidth="1"/>
    <col min="74" max="74" width="13" style="2" hidden="1" customWidth="1"/>
    <col min="75" max="75" width="9.140625" style="2" hidden="1" customWidth="1"/>
    <col min="76" max="76" width="8.42578125" style="2" customWidth="1"/>
    <col min="77" max="77" width="10.140625" style="2" hidden="1" customWidth="1"/>
    <col min="78" max="78" width="8.42578125" style="2" hidden="1" customWidth="1"/>
    <col min="79" max="79" width="9.85546875" style="2" hidden="1" customWidth="1"/>
    <col min="80" max="80" width="0" style="2" hidden="1" customWidth="1"/>
    <col min="81" max="81" width="8.140625" style="2" customWidth="1"/>
    <col min="82" max="82" width="8.7109375" style="2" hidden="1" customWidth="1"/>
    <col min="83" max="83" width="10" style="2" hidden="1" customWidth="1"/>
    <col min="84" max="84" width="8.140625" style="2" customWidth="1"/>
    <col min="85" max="85" width="9.140625" style="2" hidden="1" customWidth="1"/>
    <col min="86" max="86" width="10.85546875" style="2" hidden="1" customWidth="1"/>
    <col min="87" max="88" width="10.140625" style="2" hidden="1" customWidth="1"/>
    <col min="89" max="89" width="8.140625" style="2" customWidth="1"/>
    <col min="90" max="90" width="9.140625" style="2" hidden="1" customWidth="1"/>
    <col min="91" max="91" width="10.85546875" style="2" hidden="1" customWidth="1"/>
    <col min="92" max="93" width="10.140625" style="2" hidden="1" customWidth="1"/>
    <col min="94" max="94" width="8.140625" style="2" customWidth="1"/>
    <col min="95" max="95" width="9.140625" style="2" hidden="1" customWidth="1"/>
    <col min="96" max="96" width="10.85546875" style="2" hidden="1" customWidth="1"/>
    <col min="97" max="98" width="10.140625" style="2" hidden="1" customWidth="1"/>
    <col min="99" max="99" width="8.140625" style="2" customWidth="1"/>
    <col min="100" max="100" width="9.140625" style="2" hidden="1" customWidth="1"/>
    <col min="101" max="101" width="10.85546875" style="2" hidden="1" customWidth="1"/>
    <col min="102" max="103" width="10.140625" style="2" hidden="1" customWidth="1"/>
    <col min="104" max="104" width="8.140625" style="2" customWidth="1"/>
    <col min="105" max="105" width="9.140625" style="2" hidden="1" customWidth="1"/>
    <col min="106" max="106" width="10.85546875" style="2" hidden="1" customWidth="1"/>
    <col min="107" max="108" width="10.140625" style="2" hidden="1" customWidth="1"/>
    <col min="109" max="109" width="8.140625" style="2" customWidth="1"/>
    <col min="110" max="110" width="9.140625" style="2" hidden="1" customWidth="1"/>
    <col min="111" max="111" width="10.85546875" style="2" hidden="1" customWidth="1"/>
    <col min="112" max="113" width="10.140625" style="2" hidden="1" customWidth="1"/>
    <col min="114" max="114" width="8.140625" style="2" customWidth="1"/>
    <col min="115" max="115" width="9.140625" style="2" hidden="1" customWidth="1"/>
    <col min="116" max="116" width="10.85546875" style="2" hidden="1" customWidth="1"/>
    <col min="117" max="118" width="10.140625" style="2" hidden="1" customWidth="1"/>
    <col min="119" max="119" width="8.140625" style="2" customWidth="1"/>
    <col min="120" max="120" width="9.140625" style="2" hidden="1" customWidth="1"/>
    <col min="121" max="121" width="10.85546875" style="2" hidden="1" customWidth="1"/>
    <col min="122" max="123" width="10.140625" style="2" hidden="1" customWidth="1"/>
    <col min="124" max="124" width="8.140625" style="2" customWidth="1"/>
    <col min="125" max="125" width="9.140625" style="2" hidden="1" customWidth="1"/>
    <col min="126" max="126" width="10.85546875" style="2" hidden="1" customWidth="1"/>
    <col min="127" max="128" width="10.140625" style="2" hidden="1" customWidth="1"/>
    <col min="129" max="129" width="8.140625" style="2" customWidth="1"/>
    <col min="130" max="130" width="9.140625" style="2" hidden="1" customWidth="1"/>
    <col min="131" max="131" width="10.85546875" style="2" hidden="1" customWidth="1"/>
    <col min="132" max="133" width="10.140625" style="2" hidden="1" customWidth="1"/>
    <col min="134" max="134" width="10.5703125" style="2" customWidth="1"/>
    <col min="135" max="135" width="9.140625" style="2" customWidth="1"/>
    <col min="136" max="136" width="9.5703125" style="2" customWidth="1"/>
    <col min="137" max="138" width="10.140625" style="2" customWidth="1"/>
    <col min="139" max="16384" width="9.140625" style="2"/>
  </cols>
  <sheetData>
    <row r="1" spans="1:138">
      <c r="A1" s="1"/>
    </row>
    <row r="2" spans="1:138" ht="15">
      <c r="A2" s="3" t="s">
        <v>92</v>
      </c>
    </row>
    <row r="3" spans="1:138" ht="15">
      <c r="A3" s="4" t="s">
        <v>80</v>
      </c>
    </row>
    <row r="4" spans="1:138" ht="15" hidden="1" customHeight="1">
      <c r="A4" s="5"/>
    </row>
    <row r="5" spans="1:138" ht="21" customHeight="1">
      <c r="A5" s="1025"/>
      <c r="B5" s="6">
        <v>2011</v>
      </c>
      <c r="C5" s="7">
        <v>2012</v>
      </c>
      <c r="D5" s="7">
        <v>2013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7">
        <v>2014</v>
      </c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2"/>
      <c r="BX5" s="1028">
        <v>2015</v>
      </c>
      <c r="BY5" s="1028"/>
      <c r="BZ5" s="1028"/>
      <c r="CA5" s="1028"/>
      <c r="CB5" s="1028"/>
      <c r="CC5" s="1028"/>
      <c r="CD5" s="1028"/>
      <c r="CE5" s="1028"/>
      <c r="CF5" s="1028"/>
      <c r="CG5" s="1028"/>
      <c r="CH5" s="1028"/>
      <c r="CI5" s="1028"/>
      <c r="CJ5" s="1028"/>
      <c r="CK5" s="1028"/>
      <c r="CL5" s="1028"/>
      <c r="CM5" s="1028"/>
      <c r="CN5" s="1028"/>
      <c r="CO5" s="1028"/>
      <c r="CP5" s="1028"/>
      <c r="CQ5" s="1028"/>
      <c r="CR5" s="1028"/>
      <c r="CS5" s="1028"/>
      <c r="CT5" s="1028"/>
      <c r="CU5" s="1028"/>
      <c r="CV5" s="1028"/>
      <c r="CW5" s="1028"/>
      <c r="CX5" s="1028"/>
      <c r="CY5" s="1028"/>
      <c r="CZ5" s="1028"/>
      <c r="DA5" s="1028"/>
      <c r="DB5" s="1028"/>
      <c r="DC5" s="1028"/>
      <c r="DD5" s="1028"/>
      <c r="DE5" s="1028"/>
      <c r="DF5" s="1028"/>
      <c r="DG5" s="1028"/>
      <c r="DH5" s="1028"/>
      <c r="DI5" s="1028"/>
      <c r="DJ5" s="1028"/>
      <c r="DK5" s="1028"/>
      <c r="DL5" s="1028"/>
      <c r="DM5" s="1028"/>
      <c r="DN5" s="1028"/>
      <c r="DO5" s="1028"/>
      <c r="DP5" s="1028"/>
      <c r="DQ5" s="1028"/>
      <c r="DR5" s="1028"/>
      <c r="DS5" s="1028"/>
      <c r="DT5" s="1028"/>
      <c r="DU5" s="1028"/>
      <c r="DV5" s="1028"/>
      <c r="DW5" s="1028"/>
      <c r="DX5" s="1028"/>
      <c r="DY5" s="1028"/>
      <c r="DZ5" s="925"/>
      <c r="EA5" s="925"/>
      <c r="EB5" s="925"/>
      <c r="EC5" s="925"/>
      <c r="ED5" s="1029">
        <v>2016</v>
      </c>
      <c r="EE5" s="1029"/>
      <c r="EF5" s="1029"/>
      <c r="EG5" s="1029"/>
      <c r="EH5" s="1029"/>
    </row>
    <row r="6" spans="1:138" ht="42" customHeight="1">
      <c r="A6" s="1026"/>
      <c r="B6" s="1024" t="s">
        <v>81</v>
      </c>
      <c r="C6" s="1024" t="s">
        <v>81</v>
      </c>
      <c r="D6" s="1024" t="s">
        <v>81</v>
      </c>
      <c r="E6" s="1024" t="s">
        <v>93</v>
      </c>
      <c r="F6" s="1024" t="s">
        <v>94</v>
      </c>
      <c r="G6" s="1024" t="s">
        <v>96</v>
      </c>
      <c r="H6" s="1024" t="s">
        <v>97</v>
      </c>
      <c r="I6" s="1024" t="s">
        <v>98</v>
      </c>
      <c r="J6" s="1024" t="s">
        <v>99</v>
      </c>
      <c r="K6" s="1024" t="s">
        <v>101</v>
      </c>
      <c r="L6" s="1024" t="s">
        <v>102</v>
      </c>
      <c r="M6" s="1024" t="s">
        <v>103</v>
      </c>
      <c r="N6" s="1024" t="s">
        <v>104</v>
      </c>
      <c r="O6" s="1024" t="s">
        <v>100</v>
      </c>
      <c r="P6" s="1023" t="s">
        <v>109</v>
      </c>
      <c r="Q6" s="1023"/>
      <c r="R6" s="1024" t="s">
        <v>81</v>
      </c>
      <c r="S6" s="1023" t="s">
        <v>108</v>
      </c>
      <c r="T6" s="1023"/>
      <c r="U6" s="1023" t="s">
        <v>109</v>
      </c>
      <c r="V6" s="1023"/>
      <c r="W6" s="1024" t="s">
        <v>93</v>
      </c>
      <c r="X6" s="1023" t="s">
        <v>128</v>
      </c>
      <c r="Y6" s="1023"/>
      <c r="Z6" s="1024" t="s">
        <v>94</v>
      </c>
      <c r="AA6" s="1023" t="s">
        <v>128</v>
      </c>
      <c r="AB6" s="1023"/>
      <c r="AC6" s="1023" t="s">
        <v>108</v>
      </c>
      <c r="AD6" s="1023"/>
      <c r="AE6" s="1024" t="s">
        <v>96</v>
      </c>
      <c r="AF6" s="1023" t="s">
        <v>128</v>
      </c>
      <c r="AG6" s="1023"/>
      <c r="AH6" s="1023" t="s">
        <v>108</v>
      </c>
      <c r="AI6" s="1023"/>
      <c r="AJ6" s="1024" t="s">
        <v>97</v>
      </c>
      <c r="AK6" s="1023" t="s">
        <v>128</v>
      </c>
      <c r="AL6" s="1023"/>
      <c r="AM6" s="1023" t="s">
        <v>108</v>
      </c>
      <c r="AN6" s="1023"/>
      <c r="AO6" s="1024" t="s">
        <v>98</v>
      </c>
      <c r="AP6" s="1023" t="s">
        <v>128</v>
      </c>
      <c r="AQ6" s="1023"/>
      <c r="AR6" s="1023" t="s">
        <v>108</v>
      </c>
      <c r="AS6" s="1023"/>
      <c r="AT6" s="1024" t="s">
        <v>99</v>
      </c>
      <c r="AU6" s="1023" t="s">
        <v>128</v>
      </c>
      <c r="AV6" s="1023"/>
      <c r="AW6" s="1023" t="s">
        <v>108</v>
      </c>
      <c r="AX6" s="1023"/>
      <c r="AY6" s="1024" t="s">
        <v>101</v>
      </c>
      <c r="AZ6" s="1023" t="s">
        <v>128</v>
      </c>
      <c r="BA6" s="1023"/>
      <c r="BB6" s="1023" t="s">
        <v>108</v>
      </c>
      <c r="BC6" s="1023"/>
      <c r="BD6" s="1024" t="s">
        <v>102</v>
      </c>
      <c r="BE6" s="1023" t="s">
        <v>128</v>
      </c>
      <c r="BF6" s="1023"/>
      <c r="BG6" s="1023" t="s">
        <v>108</v>
      </c>
      <c r="BH6" s="1023"/>
      <c r="BI6" s="1024" t="s">
        <v>103</v>
      </c>
      <c r="BJ6" s="1023" t="s">
        <v>128</v>
      </c>
      <c r="BK6" s="1023"/>
      <c r="BL6" s="1023" t="s">
        <v>108</v>
      </c>
      <c r="BM6" s="1023"/>
      <c r="BN6" s="1024" t="s">
        <v>104</v>
      </c>
      <c r="BO6" s="1023" t="s">
        <v>128</v>
      </c>
      <c r="BP6" s="1023"/>
      <c r="BQ6" s="1023" t="s">
        <v>108</v>
      </c>
      <c r="BR6" s="1023"/>
      <c r="BS6" s="1024" t="s">
        <v>100</v>
      </c>
      <c r="BT6" s="1023" t="s">
        <v>128</v>
      </c>
      <c r="BU6" s="1023"/>
      <c r="BV6" s="1023" t="s">
        <v>108</v>
      </c>
      <c r="BW6" s="1023"/>
      <c r="BX6" s="1024" t="s">
        <v>81</v>
      </c>
      <c r="BY6" s="1023" t="s">
        <v>128</v>
      </c>
      <c r="BZ6" s="1023"/>
      <c r="CA6" s="1023" t="s">
        <v>108</v>
      </c>
      <c r="CB6" s="1023"/>
      <c r="CC6" s="1024" t="s">
        <v>93</v>
      </c>
      <c r="CD6" s="1023" t="s">
        <v>175</v>
      </c>
      <c r="CE6" s="1023"/>
      <c r="CF6" s="1024" t="s">
        <v>94</v>
      </c>
      <c r="CG6" s="1023" t="s">
        <v>175</v>
      </c>
      <c r="CH6" s="1023"/>
      <c r="CI6" s="1023" t="s">
        <v>108</v>
      </c>
      <c r="CJ6" s="1023"/>
      <c r="CK6" s="1024" t="s">
        <v>96</v>
      </c>
      <c r="CL6" s="1023" t="s">
        <v>175</v>
      </c>
      <c r="CM6" s="1023"/>
      <c r="CN6" s="1023" t="s">
        <v>108</v>
      </c>
      <c r="CO6" s="1023"/>
      <c r="CP6" s="1024" t="s">
        <v>97</v>
      </c>
      <c r="CQ6" s="1023" t="s">
        <v>175</v>
      </c>
      <c r="CR6" s="1023"/>
      <c r="CS6" s="1023" t="s">
        <v>108</v>
      </c>
      <c r="CT6" s="1023"/>
      <c r="CU6" s="1024" t="s">
        <v>98</v>
      </c>
      <c r="CV6" s="1023" t="s">
        <v>175</v>
      </c>
      <c r="CW6" s="1023"/>
      <c r="CX6" s="1023" t="s">
        <v>108</v>
      </c>
      <c r="CY6" s="1023"/>
      <c r="CZ6" s="1024" t="s">
        <v>99</v>
      </c>
      <c r="DA6" s="1023" t="s">
        <v>175</v>
      </c>
      <c r="DB6" s="1023"/>
      <c r="DC6" s="1023" t="s">
        <v>108</v>
      </c>
      <c r="DD6" s="1023"/>
      <c r="DE6" s="1024" t="s">
        <v>101</v>
      </c>
      <c r="DF6" s="1023" t="s">
        <v>175</v>
      </c>
      <c r="DG6" s="1023"/>
      <c r="DH6" s="1023" t="s">
        <v>108</v>
      </c>
      <c r="DI6" s="1023"/>
      <c r="DJ6" s="1024" t="s">
        <v>102</v>
      </c>
      <c r="DK6" s="1023" t="s">
        <v>175</v>
      </c>
      <c r="DL6" s="1023"/>
      <c r="DM6" s="1023" t="s">
        <v>108</v>
      </c>
      <c r="DN6" s="1023"/>
      <c r="DO6" s="1024" t="s">
        <v>103</v>
      </c>
      <c r="DP6" s="1023" t="s">
        <v>175</v>
      </c>
      <c r="DQ6" s="1023"/>
      <c r="DR6" s="1023" t="s">
        <v>108</v>
      </c>
      <c r="DS6" s="1023"/>
      <c r="DT6" s="1024" t="s">
        <v>104</v>
      </c>
      <c r="DU6" s="1023" t="s">
        <v>175</v>
      </c>
      <c r="DV6" s="1023"/>
      <c r="DW6" s="1023" t="s">
        <v>108</v>
      </c>
      <c r="DX6" s="1023"/>
      <c r="DY6" s="1024" t="s">
        <v>100</v>
      </c>
      <c r="DZ6" s="1023" t="s">
        <v>175</v>
      </c>
      <c r="EA6" s="1023"/>
      <c r="EB6" s="1023" t="s">
        <v>108</v>
      </c>
      <c r="EC6" s="1023"/>
      <c r="ED6" s="1030" t="s">
        <v>428</v>
      </c>
      <c r="EE6" s="1023" t="s">
        <v>175</v>
      </c>
      <c r="EF6" s="1023"/>
      <c r="EG6" s="1023" t="s">
        <v>108</v>
      </c>
      <c r="EH6" s="1023"/>
    </row>
    <row r="7" spans="1:138" ht="20.25" customHeight="1">
      <c r="A7" s="1027"/>
      <c r="B7" s="1024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4"/>
      <c r="N7" s="1024"/>
      <c r="O7" s="1024"/>
      <c r="P7" s="8" t="s">
        <v>82</v>
      </c>
      <c r="Q7" s="8" t="s">
        <v>83</v>
      </c>
      <c r="R7" s="1024"/>
      <c r="S7" s="8" t="s">
        <v>82</v>
      </c>
      <c r="T7" s="8" t="s">
        <v>83</v>
      </c>
      <c r="U7" s="8" t="s">
        <v>82</v>
      </c>
      <c r="V7" s="8" t="s">
        <v>83</v>
      </c>
      <c r="W7" s="1024"/>
      <c r="X7" s="8" t="s">
        <v>82</v>
      </c>
      <c r="Y7" s="8" t="s">
        <v>83</v>
      </c>
      <c r="Z7" s="1024"/>
      <c r="AA7" s="8" t="s">
        <v>82</v>
      </c>
      <c r="AB7" s="8" t="s">
        <v>83</v>
      </c>
      <c r="AC7" s="8" t="s">
        <v>82</v>
      </c>
      <c r="AD7" s="8" t="s">
        <v>83</v>
      </c>
      <c r="AE7" s="1024"/>
      <c r="AF7" s="8" t="s">
        <v>82</v>
      </c>
      <c r="AG7" s="8" t="s">
        <v>83</v>
      </c>
      <c r="AH7" s="8" t="s">
        <v>82</v>
      </c>
      <c r="AI7" s="8" t="s">
        <v>83</v>
      </c>
      <c r="AJ7" s="1024"/>
      <c r="AK7" s="8" t="s">
        <v>82</v>
      </c>
      <c r="AL7" s="8" t="s">
        <v>83</v>
      </c>
      <c r="AM7" s="8" t="s">
        <v>82</v>
      </c>
      <c r="AN7" s="8" t="s">
        <v>83</v>
      </c>
      <c r="AO7" s="1024"/>
      <c r="AP7" s="8" t="s">
        <v>82</v>
      </c>
      <c r="AQ7" s="8" t="s">
        <v>83</v>
      </c>
      <c r="AR7" s="8" t="s">
        <v>82</v>
      </c>
      <c r="AS7" s="8" t="s">
        <v>83</v>
      </c>
      <c r="AT7" s="1024"/>
      <c r="AU7" s="8" t="s">
        <v>82</v>
      </c>
      <c r="AV7" s="8" t="s">
        <v>83</v>
      </c>
      <c r="AW7" s="8" t="s">
        <v>82</v>
      </c>
      <c r="AX7" s="8" t="s">
        <v>83</v>
      </c>
      <c r="AY7" s="1024"/>
      <c r="AZ7" s="8" t="s">
        <v>82</v>
      </c>
      <c r="BA7" s="8" t="s">
        <v>83</v>
      </c>
      <c r="BB7" s="8" t="s">
        <v>82</v>
      </c>
      <c r="BC7" s="8" t="s">
        <v>83</v>
      </c>
      <c r="BD7" s="1024"/>
      <c r="BE7" s="8" t="s">
        <v>82</v>
      </c>
      <c r="BF7" s="8" t="s">
        <v>83</v>
      </c>
      <c r="BG7" s="8" t="s">
        <v>82</v>
      </c>
      <c r="BH7" s="8" t="s">
        <v>83</v>
      </c>
      <c r="BI7" s="1024"/>
      <c r="BJ7" s="8" t="s">
        <v>82</v>
      </c>
      <c r="BK7" s="8" t="s">
        <v>83</v>
      </c>
      <c r="BL7" s="8" t="s">
        <v>82</v>
      </c>
      <c r="BM7" s="8" t="s">
        <v>83</v>
      </c>
      <c r="BN7" s="1024"/>
      <c r="BO7" s="8" t="s">
        <v>82</v>
      </c>
      <c r="BP7" s="8" t="s">
        <v>83</v>
      </c>
      <c r="BQ7" s="8" t="s">
        <v>82</v>
      </c>
      <c r="BR7" s="8" t="s">
        <v>83</v>
      </c>
      <c r="BS7" s="1024"/>
      <c r="BT7" s="8" t="s">
        <v>82</v>
      </c>
      <c r="BU7" s="8" t="s">
        <v>83</v>
      </c>
      <c r="BV7" s="8" t="s">
        <v>82</v>
      </c>
      <c r="BW7" s="8" t="s">
        <v>83</v>
      </c>
      <c r="BX7" s="1024"/>
      <c r="BY7" s="8" t="s">
        <v>82</v>
      </c>
      <c r="BZ7" s="8" t="s">
        <v>83</v>
      </c>
      <c r="CA7" s="8" t="s">
        <v>82</v>
      </c>
      <c r="CB7" s="8" t="s">
        <v>83</v>
      </c>
      <c r="CC7" s="1024"/>
      <c r="CD7" s="91" t="s">
        <v>82</v>
      </c>
      <c r="CE7" s="8" t="s">
        <v>83</v>
      </c>
      <c r="CF7" s="1024"/>
      <c r="CG7" s="92" t="s">
        <v>82</v>
      </c>
      <c r="CH7" s="8" t="s">
        <v>83</v>
      </c>
      <c r="CI7" s="8" t="s">
        <v>82</v>
      </c>
      <c r="CJ7" s="8" t="s">
        <v>83</v>
      </c>
      <c r="CK7" s="1024"/>
      <c r="CL7" s="92" t="s">
        <v>82</v>
      </c>
      <c r="CM7" s="8" t="s">
        <v>83</v>
      </c>
      <c r="CN7" s="8" t="s">
        <v>82</v>
      </c>
      <c r="CO7" s="8" t="s">
        <v>83</v>
      </c>
      <c r="CP7" s="1024"/>
      <c r="CQ7" s="92" t="s">
        <v>82</v>
      </c>
      <c r="CR7" s="8" t="s">
        <v>83</v>
      </c>
      <c r="CS7" s="8" t="s">
        <v>82</v>
      </c>
      <c r="CT7" s="8" t="s">
        <v>83</v>
      </c>
      <c r="CU7" s="1024"/>
      <c r="CV7" s="92" t="s">
        <v>82</v>
      </c>
      <c r="CW7" s="8" t="s">
        <v>83</v>
      </c>
      <c r="CX7" s="8" t="s">
        <v>82</v>
      </c>
      <c r="CY7" s="8" t="s">
        <v>83</v>
      </c>
      <c r="CZ7" s="1024"/>
      <c r="DA7" s="92" t="s">
        <v>82</v>
      </c>
      <c r="DB7" s="8" t="s">
        <v>83</v>
      </c>
      <c r="DC7" s="8" t="s">
        <v>82</v>
      </c>
      <c r="DD7" s="8" t="s">
        <v>83</v>
      </c>
      <c r="DE7" s="1024"/>
      <c r="DF7" s="92" t="s">
        <v>82</v>
      </c>
      <c r="DG7" s="8" t="s">
        <v>83</v>
      </c>
      <c r="DH7" s="8" t="s">
        <v>82</v>
      </c>
      <c r="DI7" s="8" t="s">
        <v>83</v>
      </c>
      <c r="DJ7" s="1024"/>
      <c r="DK7" s="92" t="s">
        <v>82</v>
      </c>
      <c r="DL7" s="8" t="s">
        <v>83</v>
      </c>
      <c r="DM7" s="8" t="s">
        <v>82</v>
      </c>
      <c r="DN7" s="8" t="s">
        <v>83</v>
      </c>
      <c r="DO7" s="1024"/>
      <c r="DP7" s="92" t="s">
        <v>82</v>
      </c>
      <c r="DQ7" s="8" t="s">
        <v>83</v>
      </c>
      <c r="DR7" s="8" t="s">
        <v>82</v>
      </c>
      <c r="DS7" s="8" t="s">
        <v>83</v>
      </c>
      <c r="DT7" s="1024"/>
      <c r="DU7" s="92" t="s">
        <v>82</v>
      </c>
      <c r="DV7" s="8" t="s">
        <v>83</v>
      </c>
      <c r="DW7" s="8" t="s">
        <v>82</v>
      </c>
      <c r="DX7" s="8" t="s">
        <v>83</v>
      </c>
      <c r="DY7" s="1024"/>
      <c r="DZ7" s="92" t="s">
        <v>82</v>
      </c>
      <c r="EA7" s="8" t="s">
        <v>83</v>
      </c>
      <c r="EB7" s="8" t="s">
        <v>82</v>
      </c>
      <c r="EC7" s="8" t="s">
        <v>83</v>
      </c>
      <c r="ED7" s="1030"/>
      <c r="EE7" s="92" t="s">
        <v>82</v>
      </c>
      <c r="EF7" s="8" t="s">
        <v>83</v>
      </c>
      <c r="EG7" s="8" t="s">
        <v>82</v>
      </c>
      <c r="EH7" s="8" t="s">
        <v>83</v>
      </c>
    </row>
    <row r="8" spans="1:138" ht="15">
      <c r="A8" s="9" t="s">
        <v>105</v>
      </c>
      <c r="B8" s="10">
        <v>2400</v>
      </c>
      <c r="C8" s="10">
        <v>1766</v>
      </c>
      <c r="D8" s="11">
        <v>1560</v>
      </c>
      <c r="E8" s="11">
        <v>2296</v>
      </c>
      <c r="F8" s="11">
        <v>2404</v>
      </c>
      <c r="G8" s="11">
        <v>2568</v>
      </c>
      <c r="H8" s="11">
        <v>2517</v>
      </c>
      <c r="I8" s="11">
        <v>2295</v>
      </c>
      <c r="J8" s="11">
        <v>2537</v>
      </c>
      <c r="K8" s="11">
        <v>2526</v>
      </c>
      <c r="L8" s="11">
        <v>2679</v>
      </c>
      <c r="M8" s="11">
        <v>3169</v>
      </c>
      <c r="N8" s="11">
        <v>2999</v>
      </c>
      <c r="O8" s="11">
        <v>2893</v>
      </c>
      <c r="P8" s="12">
        <f>O8-D8</f>
        <v>1333</v>
      </c>
      <c r="Q8" s="13">
        <f>O8/D8*100-100</f>
        <v>85.448717948717956</v>
      </c>
      <c r="R8" s="11">
        <v>1949</v>
      </c>
      <c r="S8" s="12">
        <f>R8-O8</f>
        <v>-944</v>
      </c>
      <c r="T8" s="13">
        <f>R8/O8*100-100</f>
        <v>-32.630487383339087</v>
      </c>
      <c r="U8" s="12">
        <f>R8-D8</f>
        <v>389</v>
      </c>
      <c r="V8" s="13">
        <f>R8/D8*100-100</f>
        <v>24.935897435897431</v>
      </c>
      <c r="W8" s="11">
        <v>2487</v>
      </c>
      <c r="X8" s="12">
        <f>W8-R8</f>
        <v>538</v>
      </c>
      <c r="Y8" s="13">
        <f>W8/R8*100-100</f>
        <v>27.603899435608014</v>
      </c>
      <c r="Z8" s="11">
        <v>2665</v>
      </c>
      <c r="AA8" s="12">
        <f>Z8-R8</f>
        <v>716</v>
      </c>
      <c r="AB8" s="13">
        <f>Z8/R8*100-100</f>
        <v>36.736788096459719</v>
      </c>
      <c r="AC8" s="12">
        <f>Z8-W8</f>
        <v>178</v>
      </c>
      <c r="AD8" s="13">
        <f>Z8/W8*100-100</f>
        <v>7.157217531162047</v>
      </c>
      <c r="AE8" s="11">
        <v>2569</v>
      </c>
      <c r="AF8" s="12">
        <f>AE8-R8</f>
        <v>620</v>
      </c>
      <c r="AG8" s="13">
        <f>AE8/R8*100-100</f>
        <v>31.811185223191387</v>
      </c>
      <c r="AH8" s="12">
        <f>AE8-Z8</f>
        <v>-96</v>
      </c>
      <c r="AI8" s="13">
        <f>AE8/Z8*100-100</f>
        <v>-3.602251407129458</v>
      </c>
      <c r="AJ8" s="11">
        <v>2632</v>
      </c>
      <c r="AK8" s="12">
        <f>AJ8-R8</f>
        <v>683</v>
      </c>
      <c r="AL8" s="13">
        <f>AJ8/R8*100-100</f>
        <v>35.043612108773743</v>
      </c>
      <c r="AM8" s="12">
        <f>AJ8-AE8</f>
        <v>63</v>
      </c>
      <c r="AN8" s="13">
        <f>AJ8/AE8*100-100</f>
        <v>2.4523160762942808</v>
      </c>
      <c r="AO8" s="11">
        <v>2720.1</v>
      </c>
      <c r="AP8" s="12">
        <f>AO8-R8</f>
        <v>771.09999999999991</v>
      </c>
      <c r="AQ8" s="13">
        <f>AO8/R8*100-100</f>
        <v>39.563878912262709</v>
      </c>
      <c r="AR8" s="12">
        <f>AO8-AJ8</f>
        <v>88.099999999999909</v>
      </c>
      <c r="AS8" s="13">
        <f>AO8/AJ8*100-100</f>
        <v>3.3472644376899581</v>
      </c>
      <c r="AT8" s="11">
        <v>2419</v>
      </c>
      <c r="AU8" s="12">
        <f>AT8-R8</f>
        <v>470</v>
      </c>
      <c r="AV8" s="13">
        <f>AT8/R8*100-100</f>
        <v>24.114930733709599</v>
      </c>
      <c r="AW8" s="12">
        <f>AT8-AO8</f>
        <v>-301.09999999999991</v>
      </c>
      <c r="AX8" s="13">
        <f>AT8/AO8*100-100</f>
        <v>-11.069445976250876</v>
      </c>
      <c r="AY8" s="11">
        <v>2285</v>
      </c>
      <c r="AZ8" s="12">
        <f>AY8-R8</f>
        <v>336</v>
      </c>
      <c r="BA8" s="13">
        <f>AY8/R8*100-100</f>
        <v>17.23961005643919</v>
      </c>
      <c r="BB8" s="12">
        <f>AY8-AT8</f>
        <v>-134</v>
      </c>
      <c r="BC8" s="13">
        <f>AY8/AT8*100-100</f>
        <v>-5.5394791236047922</v>
      </c>
      <c r="BD8" s="11">
        <v>2558</v>
      </c>
      <c r="BE8" s="12">
        <f>BD8-R8</f>
        <v>609</v>
      </c>
      <c r="BF8" s="13">
        <f>BD8/R8*100-100</f>
        <v>31.246793227296052</v>
      </c>
      <c r="BG8" s="12">
        <f>BD8-AY8</f>
        <v>273</v>
      </c>
      <c r="BH8" s="13">
        <f>BD8/AY8*100-100</f>
        <v>11.947483588621452</v>
      </c>
      <c r="BI8" s="11">
        <v>2532</v>
      </c>
      <c r="BJ8" s="12">
        <f>BI8-R8</f>
        <v>583</v>
      </c>
      <c r="BK8" s="13">
        <f>BI8/R8*100-100</f>
        <v>29.912775782452542</v>
      </c>
      <c r="BL8" s="12">
        <f>BI8-BD8</f>
        <v>-26</v>
      </c>
      <c r="BM8" s="13">
        <f>BI8/BD8*100-100</f>
        <v>-1.0164190774042225</v>
      </c>
      <c r="BN8" s="11">
        <v>2608</v>
      </c>
      <c r="BO8" s="12">
        <f>BN8-R8</f>
        <v>659</v>
      </c>
      <c r="BP8" s="13">
        <f>BN8/R8*100-100</f>
        <v>33.812211390456639</v>
      </c>
      <c r="BQ8" s="12">
        <f>BN8-BI8</f>
        <v>76</v>
      </c>
      <c r="BR8" s="13">
        <f>BN8/BI8*100-100</f>
        <v>3.0015797788309584</v>
      </c>
      <c r="BS8" s="11">
        <v>2426</v>
      </c>
      <c r="BT8" s="12">
        <f>BS8-R8</f>
        <v>477</v>
      </c>
      <c r="BU8" s="13">
        <f>BS8/R8*100-100</f>
        <v>24.474089276552078</v>
      </c>
      <c r="BV8" s="12">
        <f>BS8-BN8</f>
        <v>-182</v>
      </c>
      <c r="BW8" s="13">
        <f>BS8/BN8*100-100</f>
        <v>-6.9785276073619684</v>
      </c>
      <c r="BX8" s="11">
        <v>2050</v>
      </c>
      <c r="BY8" s="12">
        <f>BX8-R8</f>
        <v>101</v>
      </c>
      <c r="BZ8" s="13">
        <f>BX8/R8*100-100</f>
        <v>5.1821446895844048</v>
      </c>
      <c r="CA8" s="12">
        <f>BX8-BS8</f>
        <v>-376</v>
      </c>
      <c r="CB8" s="13">
        <f>BX8/BS8*100-100</f>
        <v>-15.498763396537512</v>
      </c>
      <c r="CC8" s="11">
        <v>2507</v>
      </c>
      <c r="CD8" s="12">
        <f>CC8-BX8</f>
        <v>457</v>
      </c>
      <c r="CE8" s="13">
        <f>CC8/BX8*100-100</f>
        <v>22.292682926829272</v>
      </c>
      <c r="CF8" s="11">
        <v>2875</v>
      </c>
      <c r="CG8" s="12">
        <f>CF8-BX8</f>
        <v>825</v>
      </c>
      <c r="CH8" s="13">
        <f>CF8/BX8*100-100</f>
        <v>40.243902439024396</v>
      </c>
      <c r="CI8" s="12">
        <f>CF8-CC8</f>
        <v>368</v>
      </c>
      <c r="CJ8" s="13">
        <f>CF8/CC8*100-100</f>
        <v>14.678899082568805</v>
      </c>
      <c r="CK8" s="11">
        <v>2947</v>
      </c>
      <c r="CL8" s="12">
        <f>CK8-BX8</f>
        <v>897</v>
      </c>
      <c r="CM8" s="13">
        <f>CK8/BX8*100-100</f>
        <v>43.756097560975604</v>
      </c>
      <c r="CN8" s="12">
        <f>CK8-CF8</f>
        <v>72</v>
      </c>
      <c r="CO8" s="13">
        <f>CK8/CF8*100-100</f>
        <v>2.5043478260869563</v>
      </c>
      <c r="CP8" s="11">
        <v>2934</v>
      </c>
      <c r="CQ8" s="12">
        <f>CP8-BX8</f>
        <v>884</v>
      </c>
      <c r="CR8" s="13">
        <f>CP8/BX8*100-100</f>
        <v>43.121951219512198</v>
      </c>
      <c r="CS8" s="12">
        <f>CP8-CK8</f>
        <v>-13</v>
      </c>
      <c r="CT8" s="13">
        <f>CP8/CK8*100-100</f>
        <v>-0.4411265693926083</v>
      </c>
      <c r="CU8" s="11">
        <v>3277</v>
      </c>
      <c r="CV8" s="12">
        <f>CU8-BX8</f>
        <v>1227</v>
      </c>
      <c r="CW8" s="13">
        <f>CU8/BX8*100-100</f>
        <v>59.853658536585385</v>
      </c>
      <c r="CX8" s="12">
        <f>CU8-CP8</f>
        <v>343</v>
      </c>
      <c r="CY8" s="13">
        <f>CU8/CP8*100-100</f>
        <v>11.690524880708921</v>
      </c>
      <c r="CZ8" s="11">
        <v>3314</v>
      </c>
      <c r="DA8" s="12">
        <f>CZ8-BX8</f>
        <v>1264</v>
      </c>
      <c r="DB8" s="13">
        <f>CZ8/BX8*100-100</f>
        <v>61.658536585365852</v>
      </c>
      <c r="DC8" s="12">
        <f>CZ8-CU8</f>
        <v>37</v>
      </c>
      <c r="DD8" s="13">
        <f>CZ8/CU8*100-100</f>
        <v>1.1290814769606214</v>
      </c>
      <c r="DE8" s="11">
        <v>3519</v>
      </c>
      <c r="DF8" s="12">
        <f>DE8-BX8</f>
        <v>1469</v>
      </c>
      <c r="DG8" s="13">
        <f>DE8/BX8*100-100</f>
        <v>71.658536585365852</v>
      </c>
      <c r="DH8" s="12">
        <f>DE8-CZ8</f>
        <v>205</v>
      </c>
      <c r="DI8" s="13">
        <f>DE8/CZ8*100-100</f>
        <v>6.1858780929390491</v>
      </c>
      <c r="DJ8" s="11">
        <v>3233</v>
      </c>
      <c r="DK8" s="12">
        <f>DJ8-BX8</f>
        <v>1183</v>
      </c>
      <c r="DL8" s="13">
        <f>DJ8/BX8*100-100</f>
        <v>57.707317073170742</v>
      </c>
      <c r="DM8" s="12">
        <f>DJ8-DE8</f>
        <v>-286</v>
      </c>
      <c r="DN8" s="13">
        <f>DJ8/DE8*100-100</f>
        <v>-8.1273088945723231</v>
      </c>
      <c r="DO8" s="11">
        <v>3466</v>
      </c>
      <c r="DP8" s="12">
        <f>DO8-BX8</f>
        <v>1416</v>
      </c>
      <c r="DQ8" s="13">
        <f>DO8/BX8*100-100</f>
        <v>69.073170731707307</v>
      </c>
      <c r="DR8" s="12">
        <f>DO8-DJ8</f>
        <v>233</v>
      </c>
      <c r="DS8" s="13">
        <f>DO8/DJ8*100-100</f>
        <v>7.2069285493349753</v>
      </c>
      <c r="DT8" s="11">
        <v>3505</v>
      </c>
      <c r="DU8" s="12">
        <f>DT8-BX8</f>
        <v>1455</v>
      </c>
      <c r="DV8" s="13">
        <f>DT8/BX8*100-100</f>
        <v>70.975609756097555</v>
      </c>
      <c r="DW8" s="12">
        <f>DT8-DO8</f>
        <v>39</v>
      </c>
      <c r="DX8" s="13">
        <f>DT8/DO8*100-100</f>
        <v>1.1252163877668835</v>
      </c>
      <c r="DY8" s="11">
        <v>3900</v>
      </c>
      <c r="DZ8" s="12">
        <f>DY8-BX8</f>
        <v>1850</v>
      </c>
      <c r="EA8" s="13">
        <f>DY8/BX8*100-100</f>
        <v>90.243902439024396</v>
      </c>
      <c r="EB8" s="12">
        <f>DY8-DT8</f>
        <v>395</v>
      </c>
      <c r="EC8" s="13">
        <f>DY8/DT8*100-100</f>
        <v>11.269614835948644</v>
      </c>
      <c r="ED8" s="926">
        <v>3572</v>
      </c>
      <c r="EE8" s="12">
        <f>ED8-BX8</f>
        <v>1522</v>
      </c>
      <c r="EF8" s="13">
        <f>ED8/BX8*100-100</f>
        <v>74.243902439024396</v>
      </c>
      <c r="EG8" s="12">
        <f>ED8-DY8</f>
        <v>-328</v>
      </c>
      <c r="EH8" s="13">
        <f>ED8/DY8*100-100</f>
        <v>-8.4102564102564088</v>
      </c>
    </row>
    <row r="9" spans="1:138" s="20" customFormat="1" ht="30" customHeight="1">
      <c r="A9" s="14" t="s">
        <v>106</v>
      </c>
      <c r="B9" s="15">
        <v>215.9</v>
      </c>
      <c r="C9" s="15">
        <v>176.50000000000003</v>
      </c>
      <c r="D9" s="16">
        <v>166.89999999999998</v>
      </c>
      <c r="E9" s="19">
        <v>229.40000000000003</v>
      </c>
      <c r="F9" s="19">
        <v>233.2</v>
      </c>
      <c r="G9" s="19">
        <v>278.89999999999998</v>
      </c>
      <c r="H9" s="19">
        <v>312.8</v>
      </c>
      <c r="I9" s="19">
        <v>291</v>
      </c>
      <c r="J9" s="19">
        <v>394.20000000000005</v>
      </c>
      <c r="K9" s="19">
        <v>410</v>
      </c>
      <c r="L9" s="19">
        <v>464.4</v>
      </c>
      <c r="M9" s="19">
        <v>522.6</v>
      </c>
      <c r="N9" s="16">
        <v>478.60000000000008</v>
      </c>
      <c r="O9" s="16">
        <v>399.1</v>
      </c>
      <c r="P9" s="17">
        <f>O9-D9</f>
        <v>232.20000000000005</v>
      </c>
      <c r="Q9" s="18">
        <f>O9/D9*100-100</f>
        <v>139.12522468544043</v>
      </c>
      <c r="R9" s="16">
        <f>R11+R30+R41+R48+R56+R71+R76+R89</f>
        <v>254.5</v>
      </c>
      <c r="S9" s="17">
        <f>R9-O9</f>
        <v>-144.60000000000002</v>
      </c>
      <c r="T9" s="18">
        <f>R9/O9*100-100</f>
        <v>-36.231520922074665</v>
      </c>
      <c r="U9" s="17">
        <f>R9-D9</f>
        <v>87.600000000000023</v>
      </c>
      <c r="V9" s="18">
        <f>R9/D9*100-100</f>
        <v>52.486518873577012</v>
      </c>
      <c r="W9" s="16">
        <f>W11+W30+W41+W48+W56+W71+W76+W89</f>
        <v>270</v>
      </c>
      <c r="X9" s="17">
        <f>W9-R9</f>
        <v>15.5</v>
      </c>
      <c r="Y9" s="18">
        <f>W9/R9*100-100</f>
        <v>6.0903732809430124</v>
      </c>
      <c r="Z9" s="16">
        <f>Z11+Z30+Z41+Z48+Z56+Z71+Z76+Z89</f>
        <v>274.90000000000003</v>
      </c>
      <c r="AA9" s="17">
        <f>Z9-R9</f>
        <v>20.400000000000034</v>
      </c>
      <c r="AB9" s="18">
        <f>Z9/R9*100-100</f>
        <v>8.0157170923379226</v>
      </c>
      <c r="AC9" s="17">
        <f>Z9-W9</f>
        <v>4.9000000000000341</v>
      </c>
      <c r="AD9" s="18">
        <f>Z9/W9*100-100</f>
        <v>1.8148148148148238</v>
      </c>
      <c r="AE9" s="16">
        <f>AE11+AE30+AE41+AE48+AE56+AE71+AE76+AE89</f>
        <v>279.40000000000003</v>
      </c>
      <c r="AF9" s="17">
        <f>AE9-R9</f>
        <v>24.900000000000034</v>
      </c>
      <c r="AG9" s="18">
        <f>AE9/R9*100-100</f>
        <v>9.7838899803536492</v>
      </c>
      <c r="AH9" s="17">
        <f>AE9-Z9</f>
        <v>4.5</v>
      </c>
      <c r="AI9" s="18">
        <f>AE9/Z9*100-100</f>
        <v>1.6369588941433193</v>
      </c>
      <c r="AJ9" s="16">
        <f>AJ11+AJ30+AJ41+AJ48+AJ56+AJ71+AJ76+AJ89</f>
        <v>302.8</v>
      </c>
      <c r="AK9" s="17">
        <f>AJ9-R9</f>
        <v>48.300000000000011</v>
      </c>
      <c r="AL9" s="18">
        <f>AJ9/R9*100-100</f>
        <v>18.978388998035371</v>
      </c>
      <c r="AM9" s="17">
        <f>AJ9-AE9</f>
        <v>23.399999999999977</v>
      </c>
      <c r="AN9" s="18">
        <f>AJ9/AE9*100-100</f>
        <v>8.3750894774516667</v>
      </c>
      <c r="AO9" s="16">
        <f>AO11+AO30+AO41+AO48+AO56+AO71+AO76+AO89</f>
        <v>305.00000000000006</v>
      </c>
      <c r="AP9" s="17">
        <f>AO9-R9</f>
        <v>50.500000000000057</v>
      </c>
      <c r="AQ9" s="18">
        <f>AO9/R9*100-100</f>
        <v>19.842829076620845</v>
      </c>
      <c r="AR9" s="17">
        <f>AO9-AJ9</f>
        <v>2.2000000000000455</v>
      </c>
      <c r="AS9" s="18">
        <f>AO9/AJ9*100-100</f>
        <v>0.72655217965656504</v>
      </c>
      <c r="AT9" s="16">
        <f>AT11+AT30+AT41+AT48+AT56+AT71+AT76+AT89</f>
        <v>256.90000000000003</v>
      </c>
      <c r="AU9" s="17">
        <f>AT9-W9</f>
        <v>-13.099999999999966</v>
      </c>
      <c r="AV9" s="18">
        <f>AT9/W9*100-100</f>
        <v>-4.8518518518518476</v>
      </c>
      <c r="AW9" s="17">
        <f>AT9-AO9</f>
        <v>-48.100000000000023</v>
      </c>
      <c r="AX9" s="18">
        <f>AT9/AO9*100-100</f>
        <v>-15.770491803278702</v>
      </c>
      <c r="AY9" s="16">
        <f>AY11+AY30+AY41+AY48+AY56+AY71+AY76+AY89</f>
        <v>265.8</v>
      </c>
      <c r="AZ9" s="17">
        <f>AY9-R9</f>
        <v>11.300000000000011</v>
      </c>
      <c r="BA9" s="18">
        <f>AY9/R9*100-100</f>
        <v>4.4400785854616913</v>
      </c>
      <c r="BB9" s="17">
        <f>AY9-AT9</f>
        <v>8.8999999999999773</v>
      </c>
      <c r="BC9" s="18">
        <f>AY9/AT9*100-100</f>
        <v>3.4643830284157247</v>
      </c>
      <c r="BD9" s="16">
        <f>BD11+BD30+BD41+BD48+BD56+BD71+BD76+BD89</f>
        <v>238.8</v>
      </c>
      <c r="BE9" s="17">
        <f>BD9-R9</f>
        <v>-15.699999999999989</v>
      </c>
      <c r="BF9" s="18">
        <f>BD9/R9*100-100</f>
        <v>-6.1689587426326113</v>
      </c>
      <c r="BG9" s="17">
        <f>BD9-AY9</f>
        <v>-27</v>
      </c>
      <c r="BH9" s="18">
        <f>BD9/AY9*100-100</f>
        <v>-10.158013544018061</v>
      </c>
      <c r="BI9" s="16">
        <f>BI11+BI30+BI41+BI48+BI56+BI71+BI76+BI89</f>
        <v>250.1</v>
      </c>
      <c r="BJ9" s="17">
        <f>BI9-R9</f>
        <v>-4.4000000000000057</v>
      </c>
      <c r="BK9" s="18">
        <f>BI9/R9*100-100</f>
        <v>-1.7288801571709342</v>
      </c>
      <c r="BL9" s="17">
        <f>BI9-BD9</f>
        <v>11.299999999999983</v>
      </c>
      <c r="BM9" s="18">
        <f>BI9/BD9*100-100</f>
        <v>4.7319932998324958</v>
      </c>
      <c r="BN9" s="16">
        <f>BN11+BN30+BN41+BN48+BN56+BN71+BN76+BN89</f>
        <v>255.10000000000002</v>
      </c>
      <c r="BO9" s="17">
        <f>BN9-R9</f>
        <v>0.60000000000002274</v>
      </c>
      <c r="BP9" s="18">
        <f>BN9/R9*100-100</f>
        <v>0.23575638506876828</v>
      </c>
      <c r="BQ9" s="17">
        <f>BN9-BI9</f>
        <v>5.0000000000000284</v>
      </c>
      <c r="BR9" s="18">
        <f>BN9/BI9*100-100</f>
        <v>1.9992003198720596</v>
      </c>
      <c r="BS9" s="16">
        <f>BS11+BS30+BS41+BS48+BS56+BS71+BS76+BS89</f>
        <v>220.6</v>
      </c>
      <c r="BT9" s="17">
        <f>BS9-R9</f>
        <v>-33.900000000000006</v>
      </c>
      <c r="BU9" s="18">
        <f>BS9/R9*100-100</f>
        <v>-13.320235756385074</v>
      </c>
      <c r="BV9" s="17">
        <f>BS9-BN9</f>
        <v>-34.500000000000028</v>
      </c>
      <c r="BW9" s="18">
        <f>BS9/BN9*100-100</f>
        <v>-13.524108192865555</v>
      </c>
      <c r="BX9" s="16">
        <f>BX11+BX30+BX41+BX48+BX56+BX71+BX76+BX89+BX99</f>
        <v>218.11529999999999</v>
      </c>
      <c r="BY9" s="17">
        <f>BX9-R9</f>
        <v>-36.384700000000009</v>
      </c>
      <c r="BZ9" s="18">
        <f>BX9/R9*100-100</f>
        <v>-14.296542239685664</v>
      </c>
      <c r="CA9" s="17">
        <f>BX9-BS9</f>
        <v>-2.4847000000000037</v>
      </c>
      <c r="CB9" s="18">
        <f>BX9/BS9*100-100</f>
        <v>-1.1263372620126972</v>
      </c>
      <c r="CC9" s="16">
        <f>CC11+CC30+CC41+CC48+CC56+CC71+CC76+CC89+CC99</f>
        <v>255.9</v>
      </c>
      <c r="CD9" s="17">
        <f>CC9-BX9</f>
        <v>37.784700000000015</v>
      </c>
      <c r="CE9" s="18">
        <f>CC9/BX9*100-100</f>
        <v>17.32326893161553</v>
      </c>
      <c r="CF9" s="16">
        <f>CF11+CF30+CF41+CF48+CF56+CF71+CF76+CF89+CF99</f>
        <v>242.7</v>
      </c>
      <c r="CG9" s="17">
        <f>CF9-BX9</f>
        <v>24.584699999999998</v>
      </c>
      <c r="CH9" s="18">
        <f>CF9/BX9*100-100</f>
        <v>11.271423875354003</v>
      </c>
      <c r="CI9" s="17">
        <f>CF9-CC9</f>
        <v>-13.200000000000017</v>
      </c>
      <c r="CJ9" s="18">
        <f>CF9/CC9*100-100</f>
        <v>-5.1582649472450299</v>
      </c>
      <c r="CK9" s="16">
        <f>CK11+CK30+CK41+CK48+CK56+CK71+CK76+CK89+CK99</f>
        <v>235.90000000000003</v>
      </c>
      <c r="CL9" s="17">
        <f>CK9-BX9</f>
        <v>17.784700000000043</v>
      </c>
      <c r="CM9" s="18">
        <f>CK9/BX9*100-100</f>
        <v>8.1538067251586881</v>
      </c>
      <c r="CN9" s="17">
        <f>CK9-CF9</f>
        <v>-6.7999999999999545</v>
      </c>
      <c r="CO9" s="18">
        <f>CK9/CF9*100-100</f>
        <v>-2.8018129377832537</v>
      </c>
      <c r="CP9" s="16">
        <f>CP11+CP30+CP41+CP48+CP56+CP71+CP76+CP89+CP99</f>
        <v>212.1</v>
      </c>
      <c r="CQ9" s="17">
        <f>CP9-BX9</f>
        <v>-6.0152999999999963</v>
      </c>
      <c r="CR9" s="18">
        <f>CP9/BX9*100-100</f>
        <v>-2.7578533005249994</v>
      </c>
      <c r="CS9" s="17">
        <f>CP9-CK9</f>
        <v>-23.80000000000004</v>
      </c>
      <c r="CT9" s="18">
        <f>CP9/CK9*100-100</f>
        <v>-10.089020771513361</v>
      </c>
      <c r="CU9" s="16">
        <f>CU11+CU30+CU41+CU48+CU56+CU71+CU76+CU89+CU99</f>
        <v>220.60000000000002</v>
      </c>
      <c r="CV9" s="17">
        <f>CU9-BX9</f>
        <v>2.4847000000000321</v>
      </c>
      <c r="CW9" s="18">
        <f>CU9/BX9*100-100</f>
        <v>1.1391681372191869</v>
      </c>
      <c r="CX9" s="17">
        <f>CU9-CP9</f>
        <v>8.5000000000000284</v>
      </c>
      <c r="CY9" s="18">
        <f>CU9/CP9*100-100</f>
        <v>4.0075436115040191</v>
      </c>
      <c r="CZ9" s="16">
        <f>CZ11+CZ30+CZ41+CZ48+CZ56+CZ71+CZ76+CZ89+CZ99</f>
        <v>194.20000000000002</v>
      </c>
      <c r="DA9" s="17">
        <f>CZ9-BX9</f>
        <v>-23.915299999999974</v>
      </c>
      <c r="DB9" s="18">
        <f>CZ9/BX9*100-100</f>
        <v>-10.964521975303882</v>
      </c>
      <c r="DC9" s="17">
        <f>CZ9-CU9</f>
        <v>-26.400000000000006</v>
      </c>
      <c r="DD9" s="18">
        <f>CZ9/CU9*100-100</f>
        <v>-11.967361740707162</v>
      </c>
      <c r="DE9" s="16">
        <f>DE11+DE30+DE41+DE48+DE56+DE71+DE76+DE89+DE99</f>
        <v>195.89999999999998</v>
      </c>
      <c r="DF9" s="17">
        <f>DE9-BX9</f>
        <v>-22.215300000000013</v>
      </c>
      <c r="DG9" s="18">
        <f>DE9/BX9*100-100</f>
        <v>-10.185117687755067</v>
      </c>
      <c r="DH9" s="17">
        <f>DE9-CZ9</f>
        <v>1.6999999999999602</v>
      </c>
      <c r="DI9" s="18">
        <f>DE9/CZ9*100-100</f>
        <v>0.87538619979400778</v>
      </c>
      <c r="DJ9" s="16">
        <f>DJ11+DJ30+DJ41+DJ48+DJ56+DJ71+DJ76+DJ89+DJ99</f>
        <v>189.10000000000002</v>
      </c>
      <c r="DK9" s="17">
        <f>DJ9-BX9</f>
        <v>-29.015299999999968</v>
      </c>
      <c r="DL9" s="18">
        <f>DJ9/BX9*100-100</f>
        <v>-13.302734837950368</v>
      </c>
      <c r="DM9" s="17">
        <f>DJ9-DE9</f>
        <v>-6.7999999999999545</v>
      </c>
      <c r="DN9" s="18">
        <f>DJ9/DE9*100-100</f>
        <v>-3.4711587544665434</v>
      </c>
      <c r="DO9" s="16">
        <f>DO11+DO30+DO41+DO48+DO56+DO71+DO76+DO89+DO99</f>
        <v>188</v>
      </c>
      <c r="DP9" s="17">
        <f>DO9-BX9</f>
        <v>-30.115299999999991</v>
      </c>
      <c r="DQ9" s="18">
        <f>DO9/BX9*100-100</f>
        <v>-13.807055259305514</v>
      </c>
      <c r="DR9" s="17">
        <f>DO9-DJ9</f>
        <v>-1.1000000000000227</v>
      </c>
      <c r="DS9" s="18">
        <f>DO9/DJ9*100-100</f>
        <v>-0.58170280274988784</v>
      </c>
      <c r="DT9" s="16">
        <f>DT11+DT30+DT41+DT48+DT56+DT71+DT76+DT89+DT99</f>
        <v>193.7</v>
      </c>
      <c r="DU9" s="17">
        <f>DT9-BX9</f>
        <v>-24.415300000000002</v>
      </c>
      <c r="DV9" s="18">
        <f>DT9/BX9*100-100</f>
        <v>-11.193758530465317</v>
      </c>
      <c r="DW9" s="17">
        <f>DT9-DO9</f>
        <v>5.6999999999999886</v>
      </c>
      <c r="DX9" s="18">
        <f>DT9/DO9*100-100</f>
        <v>3.0319148936169995</v>
      </c>
      <c r="DY9" s="16">
        <f>DY11+DY30+DY41+DY48+DY56+DY71+DY76+DY89+DY99</f>
        <v>190.20000000000002</v>
      </c>
      <c r="DZ9" s="17">
        <f>DY9-BX9</f>
        <v>-27.915299999999974</v>
      </c>
      <c r="EA9" s="18">
        <f>DY9/BX9*100-100</f>
        <v>-12.79841441659525</v>
      </c>
      <c r="EB9" s="17">
        <f>DY9-DT9</f>
        <v>-3.4999999999999716</v>
      </c>
      <c r="EC9" s="18">
        <f>DY9/DT9*100-100</f>
        <v>-1.8069179143004561</v>
      </c>
      <c r="ED9" s="926">
        <f>ED11+ED30+ED41+ED48+ED56+ED71+ED76+ED89+ED99</f>
        <v>189.19999999999996</v>
      </c>
      <c r="EE9" s="17">
        <f>ED9-BX9</f>
        <v>-28.91530000000003</v>
      </c>
      <c r="EF9" s="18">
        <f>ED9/BX9*100-100</f>
        <v>-13.256887526918121</v>
      </c>
      <c r="EG9" s="17">
        <f>ED9-DY9</f>
        <v>-1.0000000000000568</v>
      </c>
      <c r="EH9" s="18">
        <f>ED9/DY9*100-100</f>
        <v>-0.52576235541538097</v>
      </c>
    </row>
    <row r="10" spans="1:138" s="20" customFormat="1" ht="30">
      <c r="A10" s="21" t="s">
        <v>107</v>
      </c>
      <c r="B10" s="22">
        <v>8.9958333333333336</v>
      </c>
      <c r="C10" s="22">
        <v>9.9943374858437153</v>
      </c>
      <c r="D10" s="22">
        <v>10.698717948717947</v>
      </c>
      <c r="E10" s="22">
        <v>9.9912891986062728</v>
      </c>
      <c r="F10" s="22">
        <v>9.7004991680532431</v>
      </c>
      <c r="G10" s="22">
        <v>10.860591900311526</v>
      </c>
      <c r="H10" s="22">
        <v>12.427493047278507</v>
      </c>
      <c r="I10" s="22">
        <v>12.679738562091503</v>
      </c>
      <c r="J10" s="22">
        <v>15.538037051635792</v>
      </c>
      <c r="K10" s="22">
        <v>16.231195566112429</v>
      </c>
      <c r="L10" s="22">
        <v>17.334826427771553</v>
      </c>
      <c r="M10" s="22">
        <v>16.491006626696119</v>
      </c>
      <c r="N10" s="22">
        <v>15.95865288429477</v>
      </c>
      <c r="O10" s="22">
        <v>13.795368129968891</v>
      </c>
      <c r="P10" s="12"/>
      <c r="Q10" s="13"/>
      <c r="R10" s="22">
        <f>R9/R8*100</f>
        <v>13.057978450487429</v>
      </c>
      <c r="S10" s="22"/>
      <c r="T10" s="13"/>
      <c r="U10" s="12"/>
      <c r="V10" s="13"/>
      <c r="W10" s="22">
        <f>W9/W8*100</f>
        <v>10.856453558504221</v>
      </c>
      <c r="X10" s="22"/>
      <c r="Y10" s="13"/>
      <c r="Z10" s="22">
        <f>Z9/Z8*100</f>
        <v>10.315196998123827</v>
      </c>
      <c r="AA10" s="22"/>
      <c r="AB10" s="13"/>
      <c r="AC10" s="22"/>
      <c r="AD10" s="13"/>
      <c r="AE10" s="22">
        <f>AE9/AE8*100</f>
        <v>10.875827170105101</v>
      </c>
      <c r="AF10" s="22"/>
      <c r="AG10" s="13"/>
      <c r="AH10" s="22"/>
      <c r="AI10" s="13"/>
      <c r="AJ10" s="22">
        <f>AJ9/AJ8*100</f>
        <v>11.504559270516717</v>
      </c>
      <c r="AK10" s="22"/>
      <c r="AL10" s="13"/>
      <c r="AM10" s="22"/>
      <c r="AN10" s="13"/>
      <c r="AO10" s="22">
        <f>AO9/AO8*100</f>
        <v>11.212823057975813</v>
      </c>
      <c r="AP10" s="22"/>
      <c r="AQ10" s="13"/>
      <c r="AR10" s="22"/>
      <c r="AS10" s="13"/>
      <c r="AT10" s="22">
        <f>AT9/AT8*100</f>
        <v>10.62009094667218</v>
      </c>
      <c r="AU10" s="22"/>
      <c r="AV10" s="13"/>
      <c r="AW10" s="22"/>
      <c r="AX10" s="13"/>
      <c r="AY10" s="22">
        <f>AY9/AY8*100</f>
        <v>11.63238512035011</v>
      </c>
      <c r="AZ10" s="22"/>
      <c r="BA10" s="13"/>
      <c r="BB10" s="22"/>
      <c r="BC10" s="13"/>
      <c r="BD10" s="22">
        <f>BD9/BD8*100</f>
        <v>9.3354182955433931</v>
      </c>
      <c r="BE10" s="22"/>
      <c r="BF10" s="13"/>
      <c r="BG10" s="22"/>
      <c r="BH10" s="13"/>
      <c r="BI10" s="22">
        <f>BI9/BI8*100</f>
        <v>9.8775671406003163</v>
      </c>
      <c r="BJ10" s="22"/>
      <c r="BK10" s="13"/>
      <c r="BL10" s="22"/>
      <c r="BM10" s="13"/>
      <c r="BN10" s="22">
        <f>BN9/BN8*100</f>
        <v>9.7814417177914113</v>
      </c>
      <c r="BO10" s="22"/>
      <c r="BP10" s="13"/>
      <c r="BQ10" s="22"/>
      <c r="BR10" s="13"/>
      <c r="BS10" s="22">
        <f>BS9/BS8*100</f>
        <v>9.0931574608408905</v>
      </c>
      <c r="BT10" s="22"/>
      <c r="BU10" s="13"/>
      <c r="BV10" s="22"/>
      <c r="BW10" s="13"/>
      <c r="BX10" s="22">
        <f>BX9/BX8*100</f>
        <v>10.639770731707317</v>
      </c>
      <c r="BY10" s="22"/>
      <c r="BZ10" s="13"/>
      <c r="CA10" s="22"/>
      <c r="CB10" s="13"/>
      <c r="CC10" s="22">
        <f>CC9/CC8*100</f>
        <v>10.207419226166733</v>
      </c>
      <c r="CD10" s="22"/>
      <c r="CE10" s="13"/>
      <c r="CF10" s="22">
        <f>CF9/CF8*100</f>
        <v>8.4417391304347813</v>
      </c>
      <c r="CG10" s="22"/>
      <c r="CH10" s="13"/>
      <c r="CI10" s="22"/>
      <c r="CJ10" s="13"/>
      <c r="CK10" s="22">
        <f>CK9/CK8*100</f>
        <v>8.0047505938242303</v>
      </c>
      <c r="CL10" s="22"/>
      <c r="CM10" s="13"/>
      <c r="CN10" s="22"/>
      <c r="CO10" s="13"/>
      <c r="CP10" s="22">
        <f>CP9/CP8*100</f>
        <v>7.2290388548057267</v>
      </c>
      <c r="CQ10" s="22"/>
      <c r="CR10" s="13"/>
      <c r="CS10" s="22"/>
      <c r="CT10" s="13"/>
      <c r="CU10" s="22">
        <f>CU9/CU8*100</f>
        <v>6.7317668599328666</v>
      </c>
      <c r="CV10" s="22"/>
      <c r="CW10" s="13"/>
      <c r="CX10" s="22"/>
      <c r="CY10" s="13"/>
      <c r="CZ10" s="22">
        <f>CZ9/CZ8*100</f>
        <v>5.8599879299939657</v>
      </c>
      <c r="DA10" s="22"/>
      <c r="DB10" s="13"/>
      <c r="DC10" s="22"/>
      <c r="DD10" s="13"/>
      <c r="DE10" s="22">
        <f>DE9/DE8*100</f>
        <v>5.5669224211423698</v>
      </c>
      <c r="DF10" s="22"/>
      <c r="DG10" s="13"/>
      <c r="DH10" s="22"/>
      <c r="DI10" s="13"/>
      <c r="DJ10" s="22">
        <f>DJ9/DJ8*100</f>
        <v>5.8490566037735858</v>
      </c>
      <c r="DK10" s="22"/>
      <c r="DL10" s="13"/>
      <c r="DM10" s="22"/>
      <c r="DN10" s="13"/>
      <c r="DO10" s="22">
        <f>DO9/DO8*100</f>
        <v>5.4241200230813611</v>
      </c>
      <c r="DP10" s="22"/>
      <c r="DQ10" s="13"/>
      <c r="DR10" s="22"/>
      <c r="DS10" s="13"/>
      <c r="DT10" s="22">
        <f>DT9/DT8*100</f>
        <v>5.5263908701854492</v>
      </c>
      <c r="DU10" s="22"/>
      <c r="DV10" s="13"/>
      <c r="DW10" s="22"/>
      <c r="DX10" s="13"/>
      <c r="DY10" s="22">
        <f>DY9/DY8*100</f>
        <v>4.8769230769230774</v>
      </c>
      <c r="DZ10" s="22"/>
      <c r="EA10" s="13"/>
      <c r="EB10" s="22"/>
      <c r="EC10" s="13"/>
      <c r="ED10" s="927">
        <f>ED9/ED8*100</f>
        <v>5.296752519596863</v>
      </c>
      <c r="EE10" s="22"/>
      <c r="EF10" s="13"/>
      <c r="EG10" s="22"/>
      <c r="EH10" s="13"/>
    </row>
    <row r="11" spans="1:138" s="50" customFormat="1" ht="15.75" customHeight="1">
      <c r="A11" s="45" t="s">
        <v>0</v>
      </c>
      <c r="B11" s="46">
        <v>41.800000000000004</v>
      </c>
      <c r="C11" s="46">
        <v>13.4</v>
      </c>
      <c r="D11" s="47">
        <v>20.499999999999996</v>
      </c>
      <c r="E11" s="47">
        <v>43.1</v>
      </c>
      <c r="F11" s="47">
        <v>35.199999999999996</v>
      </c>
      <c r="G11" s="47">
        <v>49.79999999999999</v>
      </c>
      <c r="H11" s="47">
        <v>32.700000000000003</v>
      </c>
      <c r="I11" s="47">
        <v>29.1</v>
      </c>
      <c r="J11" s="47">
        <v>20.200000000000003</v>
      </c>
      <c r="K11" s="47">
        <v>37.4</v>
      </c>
      <c r="L11" s="47">
        <v>51.9</v>
      </c>
      <c r="M11" s="47">
        <v>32.9</v>
      </c>
      <c r="N11" s="47">
        <v>50</v>
      </c>
      <c r="O11" s="47">
        <v>34.4</v>
      </c>
      <c r="P11" s="48">
        <f>O11-D11</f>
        <v>13.900000000000002</v>
      </c>
      <c r="Q11" s="49">
        <f>O11/D11*100-100</f>
        <v>67.804878048780495</v>
      </c>
      <c r="R11" s="47">
        <f>SUM(R12:R29)</f>
        <v>14.3</v>
      </c>
      <c r="S11" s="48">
        <f>R11-O11</f>
        <v>-20.099999999999998</v>
      </c>
      <c r="T11" s="49">
        <f>R11/O11*100-100</f>
        <v>-58.430232558139537</v>
      </c>
      <c r="U11" s="48">
        <f>R11-D11</f>
        <v>-6.1999999999999957</v>
      </c>
      <c r="V11" s="49">
        <f>R11/D11*100-100</f>
        <v>-30.243902439024367</v>
      </c>
      <c r="W11" s="47">
        <f>SUM(W12:W29)</f>
        <v>20.100000000000001</v>
      </c>
      <c r="X11" s="48">
        <f>W11-R11</f>
        <v>5.8000000000000007</v>
      </c>
      <c r="Y11" s="49">
        <f>W11/R11*100-100</f>
        <v>40.55944055944056</v>
      </c>
      <c r="Z11" s="47">
        <f>SUM(Z12:Z29)</f>
        <v>26</v>
      </c>
      <c r="AA11" s="48">
        <f>Z11-R11</f>
        <v>11.7</v>
      </c>
      <c r="AB11" s="49">
        <f>Z11/R11*100-100</f>
        <v>81.818181818181813</v>
      </c>
      <c r="AC11" s="48">
        <f>Z11-W11</f>
        <v>5.8999999999999986</v>
      </c>
      <c r="AD11" s="49">
        <f>Z11/W11*100-100</f>
        <v>29.353233830845767</v>
      </c>
      <c r="AE11" s="56">
        <f>SUM(AE12:AE29)</f>
        <v>22.8</v>
      </c>
      <c r="AF11" s="53">
        <f>AE11-R11</f>
        <v>8.5</v>
      </c>
      <c r="AG11" s="54">
        <f>AE11/R11*100-100</f>
        <v>59.44055944055944</v>
      </c>
      <c r="AH11" s="53">
        <f>AE11-Z11</f>
        <v>-3.1999999999999993</v>
      </c>
      <c r="AI11" s="54">
        <f>AE11/Z11*100-100</f>
        <v>-12.307692307692307</v>
      </c>
      <c r="AJ11" s="56">
        <f>SUM(AJ12:AJ29)</f>
        <v>24.4</v>
      </c>
      <c r="AK11" s="53">
        <f>AJ11-R11</f>
        <v>10.099999999999998</v>
      </c>
      <c r="AL11" s="54">
        <f>AJ11/R11*100-100</f>
        <v>70.629370629370612</v>
      </c>
      <c r="AM11" s="53">
        <f>AJ11-AE11</f>
        <v>1.5999999999999979</v>
      </c>
      <c r="AN11" s="54">
        <f>AJ11/AE11*100-100</f>
        <v>7.0175438596491233</v>
      </c>
      <c r="AO11" s="47">
        <f>SUM(AO12:AO29)</f>
        <v>28</v>
      </c>
      <c r="AP11" s="48">
        <f>AO11-R11</f>
        <v>13.7</v>
      </c>
      <c r="AQ11" s="49">
        <f>AO11/R11*100-100</f>
        <v>95.804195804195786</v>
      </c>
      <c r="AR11" s="48">
        <f>AO11-AJ11</f>
        <v>3.6000000000000014</v>
      </c>
      <c r="AS11" s="49">
        <f>AO11/AJ11*100-100</f>
        <v>14.75409836065576</v>
      </c>
      <c r="AT11" s="47">
        <f>SUM(AT12:AT29)</f>
        <v>24.7</v>
      </c>
      <c r="AU11" s="48">
        <f>AT11-R11</f>
        <v>10.399999999999999</v>
      </c>
      <c r="AV11" s="49">
        <f>AT11/R11*100-100</f>
        <v>72.72727272727272</v>
      </c>
      <c r="AW11" s="48">
        <f>AT11-AO11</f>
        <v>-3.3000000000000007</v>
      </c>
      <c r="AX11" s="49">
        <f>AT11/AO11*100-100</f>
        <v>-11.785714285714292</v>
      </c>
      <c r="AY11" s="47">
        <f>SUM(AY12:AY29)</f>
        <v>22.400000000000006</v>
      </c>
      <c r="AZ11" s="48">
        <f>AY11-R11</f>
        <v>8.100000000000005</v>
      </c>
      <c r="BA11" s="49">
        <f>AY11/R11*100-100</f>
        <v>56.643356643356668</v>
      </c>
      <c r="BB11" s="48">
        <f>AY11-AT11</f>
        <v>-2.2999999999999936</v>
      </c>
      <c r="BC11" s="49">
        <f>AY11/AT11*100-100</f>
        <v>-9.3117408906882417</v>
      </c>
      <c r="BD11" s="47">
        <f>SUM(BD12:BD29)</f>
        <v>8.1999999999999993</v>
      </c>
      <c r="BE11" s="48">
        <f>BD11-R11</f>
        <v>-6.1000000000000014</v>
      </c>
      <c r="BF11" s="49">
        <f>BD11/R11*100-100</f>
        <v>-42.657342657342667</v>
      </c>
      <c r="BG11" s="48">
        <f>BD11-AY11</f>
        <v>-14.200000000000006</v>
      </c>
      <c r="BH11" s="49">
        <f>BD11/AY11*100-100</f>
        <v>-63.392857142857153</v>
      </c>
      <c r="BI11" s="47">
        <f>SUM(BI12:BI29)</f>
        <v>11.8</v>
      </c>
      <c r="BJ11" s="48">
        <f>BI11-R11</f>
        <v>-2.5</v>
      </c>
      <c r="BK11" s="49">
        <f>BI11/R11*100-100</f>
        <v>-17.48251748251748</v>
      </c>
      <c r="BL11" s="48">
        <f>BI11-BD11</f>
        <v>3.6000000000000014</v>
      </c>
      <c r="BM11" s="49">
        <f>BI11/BD11*100-100</f>
        <v>43.902439024390247</v>
      </c>
      <c r="BN11" s="47">
        <f>SUM(BN12:BN29)</f>
        <v>23.8</v>
      </c>
      <c r="BO11" s="48">
        <f>BN11-R11</f>
        <v>9.5</v>
      </c>
      <c r="BP11" s="49">
        <f>BN11/R11*100-100</f>
        <v>66.433566433566426</v>
      </c>
      <c r="BQ11" s="48">
        <f>BN11-BI11</f>
        <v>12</v>
      </c>
      <c r="BR11" s="49" t="s">
        <v>166</v>
      </c>
      <c r="BS11" s="47">
        <f>SUM(BS12:BS29)</f>
        <v>33</v>
      </c>
      <c r="BT11" s="48">
        <f>BS11-R11</f>
        <v>18.7</v>
      </c>
      <c r="BU11" s="49">
        <f>BS11/R11*100-100</f>
        <v>130.76923076923075</v>
      </c>
      <c r="BV11" s="48">
        <f>BS11-BN11</f>
        <v>9.1999999999999993</v>
      </c>
      <c r="BW11" s="49">
        <f>BS11/BN11*100-100</f>
        <v>38.655462184873954</v>
      </c>
      <c r="BX11" s="47">
        <f>SUM(BX12:BX29)</f>
        <v>35.9</v>
      </c>
      <c r="BY11" s="48">
        <f>BX11-R11</f>
        <v>21.599999999999998</v>
      </c>
      <c r="BZ11" s="49">
        <f>BX11/R11*100-100</f>
        <v>151.04895104895104</v>
      </c>
      <c r="CA11" s="48">
        <f>BX11-BS11</f>
        <v>2.8999999999999986</v>
      </c>
      <c r="CB11" s="49">
        <f>BX11/BS11*100-100</f>
        <v>8.7878787878787818</v>
      </c>
      <c r="CC11" s="47">
        <f>SUM(CC12:CC29)</f>
        <v>38.599999999999994</v>
      </c>
      <c r="CD11" s="48">
        <f>CC11-BX11</f>
        <v>2.6999999999999957</v>
      </c>
      <c r="CE11" s="49">
        <f>CC11/BX11*100-100</f>
        <v>7.5208913649025106</v>
      </c>
      <c r="CF11" s="47">
        <f>SUM(CF12:CF29)</f>
        <v>32.1</v>
      </c>
      <c r="CG11" s="48">
        <f>CF11-BX11</f>
        <v>-3.7999999999999972</v>
      </c>
      <c r="CH11" s="49">
        <f>CF11/BX11*100-100</f>
        <v>-10.584958217270184</v>
      </c>
      <c r="CI11" s="48">
        <f>CF11-CC11</f>
        <v>-6.4999999999999929</v>
      </c>
      <c r="CJ11" s="49">
        <f>CF11/CC11*100-100</f>
        <v>-16.839378238341951</v>
      </c>
      <c r="CK11" s="47">
        <f>SUM(CK12:CK29)</f>
        <v>24.9</v>
      </c>
      <c r="CL11" s="48">
        <f>CK11-BX11</f>
        <v>-11</v>
      </c>
      <c r="CM11" s="49">
        <f>CK11/BX11*100-100</f>
        <v>-30.640668523676879</v>
      </c>
      <c r="CN11" s="48">
        <f>CK11-CF11</f>
        <v>-7.2000000000000028</v>
      </c>
      <c r="CO11" s="49">
        <f>CK11/CF11*100-100</f>
        <v>-22.429906542056074</v>
      </c>
      <c r="CP11" s="47">
        <f>SUM(CP12:CP29)</f>
        <v>21.3</v>
      </c>
      <c r="CQ11" s="48">
        <f>CP11-BX11</f>
        <v>-14.599999999999998</v>
      </c>
      <c r="CR11" s="49">
        <f>CP11/BX11*100-100</f>
        <v>-40.66852367688022</v>
      </c>
      <c r="CS11" s="48">
        <f>CP11-CK11</f>
        <v>-3.5999999999999979</v>
      </c>
      <c r="CT11" s="49">
        <f>CP11/CK11*100-100</f>
        <v>-14.4578313253012</v>
      </c>
      <c r="CU11" s="47">
        <f>SUM(CU12:CU29)</f>
        <v>21.5</v>
      </c>
      <c r="CV11" s="48">
        <f>CU11-BX11</f>
        <v>-14.399999999999999</v>
      </c>
      <c r="CW11" s="49">
        <f>CU11/BX11*100-100</f>
        <v>-40.111420612813362</v>
      </c>
      <c r="CX11" s="48">
        <f>CU11-CP11</f>
        <v>0.19999999999999929</v>
      </c>
      <c r="CY11" s="49">
        <f>CU11/CP11*100-100</f>
        <v>0.9389671361502252</v>
      </c>
      <c r="CZ11" s="47">
        <f>SUM(CZ12:CZ29)</f>
        <v>9.9999999999999982</v>
      </c>
      <c r="DA11" s="48">
        <f>CZ11-BX11</f>
        <v>-25.9</v>
      </c>
      <c r="DB11" s="49">
        <f>CZ11/BX11*100-100</f>
        <v>-72.14484679665739</v>
      </c>
      <c r="DC11" s="48">
        <f>CZ11-CU11</f>
        <v>-11.500000000000002</v>
      </c>
      <c r="DD11" s="49">
        <f>CZ11/CU11*100-100</f>
        <v>-53.488372093023258</v>
      </c>
      <c r="DE11" s="47">
        <f>SUM(DE12:DE29)</f>
        <v>9.6000000000000014</v>
      </c>
      <c r="DF11" s="48">
        <f>DE11-BX11</f>
        <v>-26.299999999999997</v>
      </c>
      <c r="DG11" s="49">
        <f>DE11/BX11*100-100</f>
        <v>-73.259052924791078</v>
      </c>
      <c r="DH11" s="48">
        <f>DE11-CZ11</f>
        <v>-0.3999999999999968</v>
      </c>
      <c r="DI11" s="49">
        <f>DE11/CZ11*100-100</f>
        <v>-3.9999999999999716</v>
      </c>
      <c r="DJ11" s="47">
        <f>SUM(DJ12:DJ29)</f>
        <v>9</v>
      </c>
      <c r="DK11" s="48">
        <f>DJ11-BX11</f>
        <v>-26.9</v>
      </c>
      <c r="DL11" s="49">
        <f>DJ11/BX11*100-100</f>
        <v>-74.930362116991645</v>
      </c>
      <c r="DM11" s="48">
        <f>DJ11-DE11</f>
        <v>-0.60000000000000142</v>
      </c>
      <c r="DN11" s="49">
        <f>DJ11/DE11*100-100</f>
        <v>-6.2500000000000142</v>
      </c>
      <c r="DO11" s="47">
        <f>SUM(DO12:DO29)</f>
        <v>13</v>
      </c>
      <c r="DP11" s="48">
        <f>DO11-BX11</f>
        <v>-22.9</v>
      </c>
      <c r="DQ11" s="49">
        <f>DO11/BX11*100-100</f>
        <v>-63.788300835654596</v>
      </c>
      <c r="DR11" s="48">
        <f>DO11-DJ11</f>
        <v>4</v>
      </c>
      <c r="DS11" s="49">
        <f>DO11/DJ11*100-100</f>
        <v>44.444444444444429</v>
      </c>
      <c r="DT11" s="47">
        <f>SUM(DT12:DT29)</f>
        <v>9</v>
      </c>
      <c r="DU11" s="48">
        <f>DT11-BX11</f>
        <v>-26.9</v>
      </c>
      <c r="DV11" s="49">
        <f>DT11/BX11*100-100</f>
        <v>-74.930362116991645</v>
      </c>
      <c r="DW11" s="48">
        <f>DT11-DO11</f>
        <v>-4</v>
      </c>
      <c r="DX11" s="49">
        <f>DT11/DO11*100-100</f>
        <v>-30.769230769230774</v>
      </c>
      <c r="DY11" s="47">
        <f>SUM(DY12:DY29)</f>
        <v>19.899999999999999</v>
      </c>
      <c r="DZ11" s="48">
        <f>DY11-BX11</f>
        <v>-16</v>
      </c>
      <c r="EA11" s="49">
        <f>DY11/BX11*100-100</f>
        <v>-44.568245125348191</v>
      </c>
      <c r="EB11" s="48">
        <f>DY11-DT11</f>
        <v>10.899999999999999</v>
      </c>
      <c r="EC11" s="49">
        <f>DY11/DT11*100-100</f>
        <v>121.11111111111109</v>
      </c>
      <c r="ED11" s="926">
        <f>SUM(ED12:ED29)</f>
        <v>9.9</v>
      </c>
      <c r="EE11" s="48">
        <f>ED11-BX11</f>
        <v>-26</v>
      </c>
      <c r="EF11" s="49">
        <f>ED11/BX11*100-100</f>
        <v>-72.423398328690809</v>
      </c>
      <c r="EG11" s="48">
        <f>ED11-DY11</f>
        <v>-9.9999999999999982</v>
      </c>
      <c r="EH11" s="49">
        <f>ED11/DY11*100-100</f>
        <v>-50.251256281407031</v>
      </c>
    </row>
    <row r="12" spans="1:138" ht="15" customHeight="1">
      <c r="A12" s="24" t="s">
        <v>1</v>
      </c>
      <c r="B12" s="25">
        <v>1.7</v>
      </c>
      <c r="C12" s="25">
        <v>2.2000000000000002</v>
      </c>
      <c r="D12" s="27">
        <v>4.0999999999999996</v>
      </c>
      <c r="E12" s="27">
        <v>6.8</v>
      </c>
      <c r="F12" s="28">
        <v>0.7</v>
      </c>
      <c r="G12" s="28">
        <v>0.7</v>
      </c>
      <c r="H12" s="28">
        <v>0</v>
      </c>
      <c r="I12" s="28">
        <v>0</v>
      </c>
      <c r="J12" s="28">
        <v>0</v>
      </c>
      <c r="K12" s="28">
        <v>0</v>
      </c>
      <c r="L12" s="27">
        <v>24.4</v>
      </c>
      <c r="M12" s="28">
        <v>1.7</v>
      </c>
      <c r="N12" s="27">
        <v>13.8</v>
      </c>
      <c r="O12" s="28">
        <v>0</v>
      </c>
      <c r="P12" s="26">
        <f>O12-D12</f>
        <v>-4.0999999999999996</v>
      </c>
      <c r="Q12" s="29">
        <f>O12/D12*100-100</f>
        <v>-100</v>
      </c>
      <c r="R12" s="28">
        <v>0</v>
      </c>
      <c r="S12" s="29" t="s">
        <v>84</v>
      </c>
      <c r="T12" s="29" t="s">
        <v>84</v>
      </c>
      <c r="U12" s="26">
        <f>R12-D12</f>
        <v>-4.0999999999999996</v>
      </c>
      <c r="V12" s="29">
        <f>R12/D12*100-100</f>
        <v>-100</v>
      </c>
      <c r="W12" s="28">
        <v>0</v>
      </c>
      <c r="X12" s="29" t="s">
        <v>84</v>
      </c>
      <c r="Y12" s="29" t="s">
        <v>84</v>
      </c>
      <c r="Z12" s="28">
        <v>0</v>
      </c>
      <c r="AA12" s="29" t="s">
        <v>84</v>
      </c>
      <c r="AB12" s="29" t="s">
        <v>84</v>
      </c>
      <c r="AC12" s="29" t="s">
        <v>84</v>
      </c>
      <c r="AD12" s="29" t="s">
        <v>84</v>
      </c>
      <c r="AE12" s="28">
        <v>0</v>
      </c>
      <c r="AF12" s="29" t="s">
        <v>84</v>
      </c>
      <c r="AG12" s="29" t="s">
        <v>84</v>
      </c>
      <c r="AH12" s="29" t="s">
        <v>84</v>
      </c>
      <c r="AI12" s="29" t="s">
        <v>84</v>
      </c>
      <c r="AJ12" s="28">
        <v>0</v>
      </c>
      <c r="AK12" s="29" t="s">
        <v>84</v>
      </c>
      <c r="AL12" s="29" t="s">
        <v>84</v>
      </c>
      <c r="AM12" s="29" t="s">
        <v>84</v>
      </c>
      <c r="AN12" s="29" t="s">
        <v>84</v>
      </c>
      <c r="AO12" s="27">
        <v>10.9</v>
      </c>
      <c r="AP12" s="12">
        <f>AO12-R12</f>
        <v>10.9</v>
      </c>
      <c r="AQ12" s="13" t="s">
        <v>84</v>
      </c>
      <c r="AR12" s="12">
        <f>AO12-AJ12</f>
        <v>10.9</v>
      </c>
      <c r="AS12" s="13" t="s">
        <v>84</v>
      </c>
      <c r="AT12" s="28">
        <v>0</v>
      </c>
      <c r="AU12" s="26" t="s">
        <v>84</v>
      </c>
      <c r="AV12" s="29" t="s">
        <v>84</v>
      </c>
      <c r="AW12" s="26">
        <f>AT12-AO12</f>
        <v>-10.9</v>
      </c>
      <c r="AX12" s="29">
        <f>AT12/AO12*100-100</f>
        <v>-100</v>
      </c>
      <c r="AY12" s="28">
        <v>0</v>
      </c>
      <c r="AZ12" s="29" t="s">
        <v>84</v>
      </c>
      <c r="BA12" s="29" t="s">
        <v>84</v>
      </c>
      <c r="BB12" s="29" t="s">
        <v>84</v>
      </c>
      <c r="BC12" s="29" t="s">
        <v>84</v>
      </c>
      <c r="BD12" s="28">
        <v>0</v>
      </c>
      <c r="BE12" s="29" t="s">
        <v>84</v>
      </c>
      <c r="BF12" s="29" t="s">
        <v>84</v>
      </c>
      <c r="BG12" s="29" t="s">
        <v>84</v>
      </c>
      <c r="BH12" s="29" t="s">
        <v>84</v>
      </c>
      <c r="BI12" s="28">
        <v>0</v>
      </c>
      <c r="BJ12" s="29" t="s">
        <v>84</v>
      </c>
      <c r="BK12" s="29" t="s">
        <v>84</v>
      </c>
      <c r="BL12" s="29" t="s">
        <v>84</v>
      </c>
      <c r="BM12" s="29" t="s">
        <v>84</v>
      </c>
      <c r="BN12" s="28">
        <v>0</v>
      </c>
      <c r="BO12" s="29" t="s">
        <v>84</v>
      </c>
      <c r="BP12" s="29" t="s">
        <v>84</v>
      </c>
      <c r="BQ12" s="29" t="s">
        <v>84</v>
      </c>
      <c r="BR12" s="29" t="s">
        <v>84</v>
      </c>
      <c r="BS12" s="28">
        <v>0</v>
      </c>
      <c r="BT12" s="29" t="s">
        <v>84</v>
      </c>
      <c r="BU12" s="29" t="s">
        <v>84</v>
      </c>
      <c r="BV12" s="29" t="s">
        <v>84</v>
      </c>
      <c r="BW12" s="29" t="s">
        <v>84</v>
      </c>
      <c r="BX12" s="28">
        <v>0</v>
      </c>
      <c r="BY12" s="29" t="s">
        <v>84</v>
      </c>
      <c r="BZ12" s="29" t="s">
        <v>84</v>
      </c>
      <c r="CA12" s="29" t="s">
        <v>84</v>
      </c>
      <c r="CB12" s="29" t="s">
        <v>84</v>
      </c>
      <c r="CC12" s="28">
        <v>0</v>
      </c>
      <c r="CD12" s="29" t="s">
        <v>84</v>
      </c>
      <c r="CE12" s="29" t="s">
        <v>84</v>
      </c>
      <c r="CF12" s="28">
        <v>0</v>
      </c>
      <c r="CG12" s="29" t="s">
        <v>84</v>
      </c>
      <c r="CH12" s="29" t="s">
        <v>84</v>
      </c>
      <c r="CI12" s="29" t="s">
        <v>84</v>
      </c>
      <c r="CJ12" s="29" t="s">
        <v>84</v>
      </c>
      <c r="CK12" s="28">
        <v>0</v>
      </c>
      <c r="CL12" s="29" t="s">
        <v>84</v>
      </c>
      <c r="CM12" s="29" t="s">
        <v>84</v>
      </c>
      <c r="CN12" s="29" t="s">
        <v>84</v>
      </c>
      <c r="CO12" s="29" t="s">
        <v>84</v>
      </c>
      <c r="CP12" s="28">
        <v>0</v>
      </c>
      <c r="CQ12" s="29" t="s">
        <v>84</v>
      </c>
      <c r="CR12" s="29" t="s">
        <v>84</v>
      </c>
      <c r="CS12" s="29" t="s">
        <v>84</v>
      </c>
      <c r="CT12" s="29" t="s">
        <v>84</v>
      </c>
      <c r="CU12" s="28">
        <v>0</v>
      </c>
      <c r="CV12" s="29" t="s">
        <v>84</v>
      </c>
      <c r="CW12" s="29" t="s">
        <v>84</v>
      </c>
      <c r="CX12" s="29" t="s">
        <v>84</v>
      </c>
      <c r="CY12" s="29" t="s">
        <v>84</v>
      </c>
      <c r="CZ12" s="28">
        <v>0</v>
      </c>
      <c r="DA12" s="29" t="s">
        <v>84</v>
      </c>
      <c r="DB12" s="29" t="s">
        <v>84</v>
      </c>
      <c r="DC12" s="29" t="s">
        <v>84</v>
      </c>
      <c r="DD12" s="29" t="s">
        <v>84</v>
      </c>
      <c r="DE12" s="28">
        <v>0</v>
      </c>
      <c r="DF12" s="29" t="s">
        <v>84</v>
      </c>
      <c r="DG12" s="29" t="s">
        <v>84</v>
      </c>
      <c r="DH12" s="29" t="s">
        <v>84</v>
      </c>
      <c r="DI12" s="29" t="s">
        <v>84</v>
      </c>
      <c r="DJ12" s="28">
        <v>0</v>
      </c>
      <c r="DK12" s="29" t="s">
        <v>84</v>
      </c>
      <c r="DL12" s="29" t="s">
        <v>84</v>
      </c>
      <c r="DM12" s="29" t="s">
        <v>84</v>
      </c>
      <c r="DN12" s="29" t="s">
        <v>84</v>
      </c>
      <c r="DO12" s="28">
        <v>0</v>
      </c>
      <c r="DP12" s="29" t="s">
        <v>84</v>
      </c>
      <c r="DQ12" s="29" t="s">
        <v>84</v>
      </c>
      <c r="DR12" s="29" t="s">
        <v>84</v>
      </c>
      <c r="DS12" s="29" t="s">
        <v>84</v>
      </c>
      <c r="DT12" s="28">
        <v>0</v>
      </c>
      <c r="DU12" s="29" t="s">
        <v>84</v>
      </c>
      <c r="DV12" s="29" t="s">
        <v>84</v>
      </c>
      <c r="DW12" s="29" t="s">
        <v>84</v>
      </c>
      <c r="DX12" s="29" t="s">
        <v>84</v>
      </c>
      <c r="DY12" s="27">
        <v>2.1</v>
      </c>
      <c r="DZ12" s="12">
        <f>DY12-BX12</f>
        <v>2.1</v>
      </c>
      <c r="EA12" s="13" t="s">
        <v>84</v>
      </c>
      <c r="EB12" s="12">
        <f>DY12-DT12</f>
        <v>2.1</v>
      </c>
      <c r="EC12" s="13" t="s">
        <v>84</v>
      </c>
      <c r="ED12" s="928">
        <v>0</v>
      </c>
      <c r="EE12" s="26">
        <f>ED12-BX12</f>
        <v>0</v>
      </c>
      <c r="EF12" s="29" t="s">
        <v>84</v>
      </c>
      <c r="EG12" s="26">
        <f>ED12-DY12</f>
        <v>-2.1</v>
      </c>
      <c r="EH12" s="29">
        <f>ED12/DY12*100-100</f>
        <v>-100</v>
      </c>
    </row>
    <row r="13" spans="1:138" ht="15">
      <c r="A13" s="24" t="s">
        <v>2</v>
      </c>
      <c r="B13" s="25">
        <v>0</v>
      </c>
      <c r="C13" s="25">
        <v>0</v>
      </c>
      <c r="D13" s="30">
        <v>0.1</v>
      </c>
      <c r="E13" s="30">
        <v>4.2</v>
      </c>
      <c r="F13" s="31">
        <v>3.9</v>
      </c>
      <c r="G13" s="30">
        <v>16.399999999999999</v>
      </c>
      <c r="H13" s="31">
        <v>9.6</v>
      </c>
      <c r="I13" s="30">
        <v>11.1</v>
      </c>
      <c r="J13" s="31">
        <v>9.6999999999999993</v>
      </c>
      <c r="K13" s="31">
        <v>9.1</v>
      </c>
      <c r="L13" s="30">
        <v>6</v>
      </c>
      <c r="M13" s="30">
        <v>6.7</v>
      </c>
      <c r="N13" s="30">
        <v>6.1</v>
      </c>
      <c r="O13" s="30">
        <v>5.4</v>
      </c>
      <c r="P13" s="12">
        <f>O13-D13</f>
        <v>5.3000000000000007</v>
      </c>
      <c r="Q13" s="13" t="s">
        <v>118</v>
      </c>
      <c r="R13" s="31">
        <v>0</v>
      </c>
      <c r="S13" s="26">
        <f>R13-O13</f>
        <v>-5.4</v>
      </c>
      <c r="T13" s="29">
        <f>R13/O13*100-100</f>
        <v>-100</v>
      </c>
      <c r="U13" s="26">
        <f>R13-D13</f>
        <v>-0.1</v>
      </c>
      <c r="V13" s="29">
        <f>R13/D13*100-100</f>
        <v>-100</v>
      </c>
      <c r="W13" s="31">
        <v>0</v>
      </c>
      <c r="X13" s="29" t="s">
        <v>84</v>
      </c>
      <c r="Y13" s="29" t="s">
        <v>84</v>
      </c>
      <c r="Z13" s="31">
        <v>0</v>
      </c>
      <c r="AA13" s="29" t="s">
        <v>84</v>
      </c>
      <c r="AB13" s="29" t="s">
        <v>84</v>
      </c>
      <c r="AC13" s="29" t="s">
        <v>84</v>
      </c>
      <c r="AD13" s="29" t="s">
        <v>84</v>
      </c>
      <c r="AE13" s="31">
        <v>0</v>
      </c>
      <c r="AF13" s="29" t="s">
        <v>84</v>
      </c>
      <c r="AG13" s="29" t="s">
        <v>84</v>
      </c>
      <c r="AH13" s="29" t="s">
        <v>84</v>
      </c>
      <c r="AI13" s="29" t="s">
        <v>84</v>
      </c>
      <c r="AJ13" s="31">
        <v>0</v>
      </c>
      <c r="AK13" s="29" t="s">
        <v>84</v>
      </c>
      <c r="AL13" s="29" t="s">
        <v>84</v>
      </c>
      <c r="AM13" s="29" t="s">
        <v>84</v>
      </c>
      <c r="AN13" s="29" t="s">
        <v>84</v>
      </c>
      <c r="AO13" s="31">
        <v>0</v>
      </c>
      <c r="AP13" s="29" t="s">
        <v>84</v>
      </c>
      <c r="AQ13" s="29" t="s">
        <v>84</v>
      </c>
      <c r="AR13" s="29" t="s">
        <v>84</v>
      </c>
      <c r="AS13" s="29" t="s">
        <v>84</v>
      </c>
      <c r="AT13" s="31">
        <v>0</v>
      </c>
      <c r="AU13" s="29" t="s">
        <v>84</v>
      </c>
      <c r="AV13" s="29" t="s">
        <v>84</v>
      </c>
      <c r="AW13" s="29" t="s">
        <v>84</v>
      </c>
      <c r="AX13" s="29" t="s">
        <v>84</v>
      </c>
      <c r="AY13" s="57">
        <v>1</v>
      </c>
      <c r="AZ13" s="12">
        <f>AY13-R13</f>
        <v>1</v>
      </c>
      <c r="BA13" s="13" t="s">
        <v>84</v>
      </c>
      <c r="BB13" s="12">
        <f t="shared" ref="BB13:BB27" si="0">AY13-AT13</f>
        <v>1</v>
      </c>
      <c r="BC13" s="13" t="s">
        <v>84</v>
      </c>
      <c r="BD13" s="57">
        <v>0.8</v>
      </c>
      <c r="BE13" s="12">
        <f t="shared" ref="BE13:BE24" si="1">BD13-R13</f>
        <v>0.8</v>
      </c>
      <c r="BF13" s="29" t="s">
        <v>84</v>
      </c>
      <c r="BG13" s="26">
        <f>BD13-AY13</f>
        <v>-0.19999999999999996</v>
      </c>
      <c r="BH13" s="29">
        <f>BD13/AY13*100-100</f>
        <v>-20</v>
      </c>
      <c r="BI13" s="57">
        <v>1.4</v>
      </c>
      <c r="BJ13" s="12">
        <f>BI13-R13</f>
        <v>1.4</v>
      </c>
      <c r="BK13" s="29" t="s">
        <v>84</v>
      </c>
      <c r="BL13" s="12">
        <f>BI13-BD13</f>
        <v>0.59999999999999987</v>
      </c>
      <c r="BM13" s="13">
        <f>BI13/BD13*100-100</f>
        <v>74.999999999999972</v>
      </c>
      <c r="BN13" s="57">
        <v>10.4</v>
      </c>
      <c r="BO13" s="26">
        <f t="shared" ref="BO13:BO21" si="2">BN13-R13</f>
        <v>10.4</v>
      </c>
      <c r="BP13" s="29" t="s">
        <v>84</v>
      </c>
      <c r="BQ13" s="12">
        <f>BN13-BI13</f>
        <v>9</v>
      </c>
      <c r="BR13" s="13" t="s">
        <v>167</v>
      </c>
      <c r="BS13" s="57">
        <v>16.100000000000001</v>
      </c>
      <c r="BT13" s="12">
        <f>BS13-R13</f>
        <v>16.100000000000001</v>
      </c>
      <c r="BU13" s="13" t="s">
        <v>84</v>
      </c>
      <c r="BV13" s="12">
        <f>BS13-BN13</f>
        <v>5.7000000000000011</v>
      </c>
      <c r="BW13" s="13">
        <f>BS13/BN13*100-100</f>
        <v>54.807692307692321</v>
      </c>
      <c r="BX13" s="57">
        <v>11.5</v>
      </c>
      <c r="BY13" s="12">
        <f>BX13-R13</f>
        <v>11.5</v>
      </c>
      <c r="BZ13" s="13" t="s">
        <v>84</v>
      </c>
      <c r="CA13" s="26">
        <f>BX13-BS13</f>
        <v>-4.6000000000000014</v>
      </c>
      <c r="CB13" s="29">
        <f>BX13/BS13*100-100</f>
        <v>-28.571428571428584</v>
      </c>
      <c r="CC13" s="31">
        <v>9.8000000000000007</v>
      </c>
      <c r="CD13" s="26">
        <f>CC13-BX13</f>
        <v>-1.6999999999999993</v>
      </c>
      <c r="CE13" s="29">
        <f>CC13/BX13*100-100</f>
        <v>-14.782608695652172</v>
      </c>
      <c r="CF13" s="31">
        <v>8</v>
      </c>
      <c r="CG13" s="26">
        <f>CF13-BX13</f>
        <v>-3.5</v>
      </c>
      <c r="CH13" s="29">
        <f>CF13/BX13*100-100</f>
        <v>-30.434782608695656</v>
      </c>
      <c r="CI13" s="26">
        <f>CF13-CC13</f>
        <v>-1.8000000000000007</v>
      </c>
      <c r="CJ13" s="29">
        <f>CF13/CC13*100-100</f>
        <v>-18.367346938775526</v>
      </c>
      <c r="CK13" s="31">
        <v>6.7</v>
      </c>
      <c r="CL13" s="26">
        <f>CK13-BX13</f>
        <v>-4.8</v>
      </c>
      <c r="CM13" s="29">
        <f>CK13/BX13*100-100</f>
        <v>-41.739130434782609</v>
      </c>
      <c r="CN13" s="26">
        <f>CK13-CF13</f>
        <v>-1.2999999999999998</v>
      </c>
      <c r="CO13" s="29">
        <f>CK13/CF13*100-100</f>
        <v>-16.25</v>
      </c>
      <c r="CP13" s="31">
        <v>5.9</v>
      </c>
      <c r="CQ13" s="26">
        <f>CP13-BX13</f>
        <v>-5.6</v>
      </c>
      <c r="CR13" s="29">
        <f>CP13/BX13*100-100</f>
        <v>-48.695652173913039</v>
      </c>
      <c r="CS13" s="26">
        <f>CP13-CK13</f>
        <v>-0.79999999999999982</v>
      </c>
      <c r="CT13" s="29">
        <f>CP13/CK13*100-100</f>
        <v>-11.940298507462686</v>
      </c>
      <c r="CU13" s="31">
        <v>6</v>
      </c>
      <c r="CV13" s="26">
        <f>CU13-BX13</f>
        <v>-5.5</v>
      </c>
      <c r="CW13" s="29">
        <f>CU13/BX13*100-100</f>
        <v>-47.826086956521742</v>
      </c>
      <c r="CX13" s="26">
        <f>CU13-CP13</f>
        <v>9.9999999999999645E-2</v>
      </c>
      <c r="CY13" s="29">
        <f>CU13/CP13*100-100</f>
        <v>1.6949152542372872</v>
      </c>
      <c r="CZ13" s="31">
        <v>0</v>
      </c>
      <c r="DA13" s="26">
        <f>CZ13-BX13</f>
        <v>-11.5</v>
      </c>
      <c r="DB13" s="29">
        <f>CZ13/BX13*100-100</f>
        <v>-100</v>
      </c>
      <c r="DC13" s="26">
        <f>CZ13-CU13</f>
        <v>-6</v>
      </c>
      <c r="DD13" s="29">
        <f>CZ13/CU13*100-100</f>
        <v>-100</v>
      </c>
      <c r="DE13" s="30">
        <v>0.3</v>
      </c>
      <c r="DF13" s="26">
        <f>DE13-BX13</f>
        <v>-11.2</v>
      </c>
      <c r="DG13" s="29">
        <f>DE13/BX13*100-100</f>
        <v>-97.391304347826093</v>
      </c>
      <c r="DH13" s="12">
        <f>DE13-CZ13</f>
        <v>0.3</v>
      </c>
      <c r="DI13" s="13" t="s">
        <v>84</v>
      </c>
      <c r="DJ13" s="30">
        <v>0.3</v>
      </c>
      <c r="DK13" s="26">
        <f>DJ13-BX13</f>
        <v>-11.2</v>
      </c>
      <c r="DL13" s="29">
        <f>DJ13/BX13*100-100</f>
        <v>-97.391304347826093</v>
      </c>
      <c r="DM13" s="12">
        <f>DJ13-DE13</f>
        <v>0</v>
      </c>
      <c r="DN13" s="13">
        <f>DJ13/DE13*100-100</f>
        <v>0</v>
      </c>
      <c r="DO13" s="30">
        <v>0.3</v>
      </c>
      <c r="DP13" s="26">
        <f>DO13-BX13</f>
        <v>-11.2</v>
      </c>
      <c r="DQ13" s="29">
        <f>DO13/BX13*100-100</f>
        <v>-97.391304347826093</v>
      </c>
      <c r="DR13" s="12">
        <f>DO13-DJ13</f>
        <v>0</v>
      </c>
      <c r="DS13" s="13">
        <f>DO13/DJ13*100-100</f>
        <v>0</v>
      </c>
      <c r="DT13" s="31">
        <v>0</v>
      </c>
      <c r="DU13" s="26">
        <f>DT13-BX13</f>
        <v>-11.5</v>
      </c>
      <c r="DV13" s="29">
        <f>DT13/BX13*100-100</f>
        <v>-100</v>
      </c>
      <c r="DW13" s="26">
        <f>DT13-DO13</f>
        <v>-0.3</v>
      </c>
      <c r="DX13" s="29">
        <f>DT13/DO13*100-100</f>
        <v>-100</v>
      </c>
      <c r="DY13" s="30">
        <v>1.8</v>
      </c>
      <c r="DZ13" s="26">
        <f>DY13-BX13</f>
        <v>-9.6999999999999993</v>
      </c>
      <c r="EA13" s="29">
        <f>DY13/BX13*100-100</f>
        <v>-84.347826086956516</v>
      </c>
      <c r="EB13" s="12">
        <f>DY13-DT13</f>
        <v>1.8</v>
      </c>
      <c r="EC13" s="13" t="s">
        <v>84</v>
      </c>
      <c r="ED13" s="929">
        <v>0.8</v>
      </c>
      <c r="EE13" s="26">
        <f>ED13-BX13</f>
        <v>-10.7</v>
      </c>
      <c r="EF13" s="29">
        <f>ED13/BX13*100-100</f>
        <v>-93.043478260869563</v>
      </c>
      <c r="EG13" s="26">
        <f>ED13-DY13</f>
        <v>-1</v>
      </c>
      <c r="EH13" s="29">
        <f>ED13/DY13*100-100</f>
        <v>-55.55555555555555</v>
      </c>
    </row>
    <row r="14" spans="1:138" ht="15">
      <c r="A14" s="24" t="s">
        <v>3</v>
      </c>
      <c r="B14" s="25">
        <v>0</v>
      </c>
      <c r="C14" s="25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26" t="s">
        <v>84</v>
      </c>
      <c r="Q14" s="29" t="s">
        <v>84</v>
      </c>
      <c r="R14" s="31">
        <v>0</v>
      </c>
      <c r="S14" s="26" t="s">
        <v>84</v>
      </c>
      <c r="T14" s="29" t="s">
        <v>84</v>
      </c>
      <c r="U14" s="26" t="s">
        <v>84</v>
      </c>
      <c r="V14" s="29" t="s">
        <v>84</v>
      </c>
      <c r="W14" s="31">
        <v>0</v>
      </c>
      <c r="X14" s="26" t="s">
        <v>84</v>
      </c>
      <c r="Y14" s="29" t="s">
        <v>84</v>
      </c>
      <c r="Z14" s="31">
        <v>0</v>
      </c>
      <c r="AA14" s="26" t="s">
        <v>84</v>
      </c>
      <c r="AB14" s="29" t="s">
        <v>84</v>
      </c>
      <c r="AC14" s="26" t="s">
        <v>84</v>
      </c>
      <c r="AD14" s="29" t="s">
        <v>84</v>
      </c>
      <c r="AE14" s="31">
        <v>0</v>
      </c>
      <c r="AF14" s="26" t="s">
        <v>84</v>
      </c>
      <c r="AG14" s="29" t="s">
        <v>84</v>
      </c>
      <c r="AH14" s="26" t="s">
        <v>84</v>
      </c>
      <c r="AI14" s="29" t="s">
        <v>84</v>
      </c>
      <c r="AJ14" s="31">
        <v>0</v>
      </c>
      <c r="AK14" s="26" t="s">
        <v>84</v>
      </c>
      <c r="AL14" s="29" t="s">
        <v>84</v>
      </c>
      <c r="AM14" s="26" t="s">
        <v>84</v>
      </c>
      <c r="AN14" s="29" t="s">
        <v>84</v>
      </c>
      <c r="AO14" s="31">
        <v>0</v>
      </c>
      <c r="AP14" s="26" t="s">
        <v>84</v>
      </c>
      <c r="AQ14" s="29" t="s">
        <v>84</v>
      </c>
      <c r="AR14" s="26" t="s">
        <v>84</v>
      </c>
      <c r="AS14" s="29" t="s">
        <v>84</v>
      </c>
      <c r="AT14" s="31">
        <v>0</v>
      </c>
      <c r="AU14" s="26" t="s">
        <v>84</v>
      </c>
      <c r="AV14" s="29" t="s">
        <v>84</v>
      </c>
      <c r="AW14" s="26" t="s">
        <v>84</v>
      </c>
      <c r="AX14" s="29" t="s">
        <v>84</v>
      </c>
      <c r="AY14" s="57">
        <v>1.2</v>
      </c>
      <c r="AZ14" s="12">
        <f>AY14-R14</f>
        <v>1.2</v>
      </c>
      <c r="BA14" s="13" t="s">
        <v>84</v>
      </c>
      <c r="BB14" s="12">
        <f t="shared" si="0"/>
        <v>1.2</v>
      </c>
      <c r="BC14" s="13" t="s">
        <v>84</v>
      </c>
      <c r="BD14" s="58">
        <v>0</v>
      </c>
      <c r="BE14" s="26">
        <f t="shared" si="1"/>
        <v>0</v>
      </c>
      <c r="BF14" s="29" t="s">
        <v>84</v>
      </c>
      <c r="BG14" s="26">
        <f>BD14-AY14</f>
        <v>-1.2</v>
      </c>
      <c r="BH14" s="29">
        <f>BD14/AY14*100-100</f>
        <v>-100</v>
      </c>
      <c r="BI14" s="58">
        <v>0</v>
      </c>
      <c r="BJ14" s="29" t="s">
        <v>84</v>
      </c>
      <c r="BK14" s="29" t="s">
        <v>84</v>
      </c>
      <c r="BL14" s="29" t="s">
        <v>84</v>
      </c>
      <c r="BM14" s="29" t="s">
        <v>84</v>
      </c>
      <c r="BN14" s="58">
        <v>0</v>
      </c>
      <c r="BO14" s="29" t="s">
        <v>84</v>
      </c>
      <c r="BP14" s="29" t="s">
        <v>84</v>
      </c>
      <c r="BQ14" s="29" t="s">
        <v>84</v>
      </c>
      <c r="BR14" s="29" t="s">
        <v>84</v>
      </c>
      <c r="BS14" s="58">
        <v>0</v>
      </c>
      <c r="BT14" s="29" t="s">
        <v>84</v>
      </c>
      <c r="BU14" s="29" t="s">
        <v>84</v>
      </c>
      <c r="BV14" s="29" t="s">
        <v>84</v>
      </c>
      <c r="BW14" s="29" t="s">
        <v>84</v>
      </c>
      <c r="BX14" s="57">
        <v>1.9</v>
      </c>
      <c r="BY14" s="12">
        <f>BX14-R14</f>
        <v>1.9</v>
      </c>
      <c r="BZ14" s="13" t="s">
        <v>84</v>
      </c>
      <c r="CA14" s="12">
        <f>BX14-BS14</f>
        <v>1.9</v>
      </c>
      <c r="CB14" s="13" t="s">
        <v>84</v>
      </c>
      <c r="CC14" s="31">
        <v>0</v>
      </c>
      <c r="CD14" s="26" t="s">
        <v>84</v>
      </c>
      <c r="CE14" s="29" t="s">
        <v>84</v>
      </c>
      <c r="CF14" s="31">
        <v>0</v>
      </c>
      <c r="CG14" s="26">
        <f>CF14-BX14</f>
        <v>-1.9</v>
      </c>
      <c r="CH14" s="29">
        <f>CF14/BX14*100-100</f>
        <v>-100</v>
      </c>
      <c r="CI14" s="26" t="s">
        <v>84</v>
      </c>
      <c r="CJ14" s="29" t="s">
        <v>84</v>
      </c>
      <c r="CK14" s="31">
        <v>0</v>
      </c>
      <c r="CL14" s="26">
        <f t="shared" ref="CL14:CL28" si="3">CK14-BX14</f>
        <v>-1.9</v>
      </c>
      <c r="CM14" s="29">
        <f t="shared" ref="CM14:CM24" si="4">CK14/BX14*100-100</f>
        <v>-100</v>
      </c>
      <c r="CN14" s="26" t="s">
        <v>84</v>
      </c>
      <c r="CO14" s="29" t="s">
        <v>84</v>
      </c>
      <c r="CP14" s="31">
        <v>0</v>
      </c>
      <c r="CQ14" s="26">
        <f>CP14-BX14</f>
        <v>-1.9</v>
      </c>
      <c r="CR14" s="29" t="s">
        <v>84</v>
      </c>
      <c r="CS14" s="26" t="s">
        <v>84</v>
      </c>
      <c r="CT14" s="29" t="s">
        <v>84</v>
      </c>
      <c r="CU14" s="31">
        <v>0</v>
      </c>
      <c r="CV14" s="26">
        <f>CU14-BX14</f>
        <v>-1.9</v>
      </c>
      <c r="CW14" s="29">
        <f>CU14/BX14*100-100</f>
        <v>-100</v>
      </c>
      <c r="CX14" s="26" t="s">
        <v>84</v>
      </c>
      <c r="CY14" s="29" t="s">
        <v>84</v>
      </c>
      <c r="CZ14" s="31">
        <v>0</v>
      </c>
      <c r="DA14" s="26">
        <f>CZ14-BX14</f>
        <v>-1.9</v>
      </c>
      <c r="DB14" s="29">
        <f>CZ14/BX14*100-100</f>
        <v>-100</v>
      </c>
      <c r="DC14" s="26" t="s">
        <v>84</v>
      </c>
      <c r="DD14" s="29" t="s">
        <v>84</v>
      </c>
      <c r="DE14" s="31">
        <v>0</v>
      </c>
      <c r="DF14" s="26">
        <f t="shared" ref="DF14:DF25" si="5">DE14-BX14</f>
        <v>-1.9</v>
      </c>
      <c r="DG14" s="29">
        <f t="shared" ref="DG14:DG24" si="6">DE14/BX14*100-100</f>
        <v>-100</v>
      </c>
      <c r="DH14" s="26" t="s">
        <v>84</v>
      </c>
      <c r="DI14" s="29" t="s">
        <v>84</v>
      </c>
      <c r="DJ14" s="31">
        <v>0</v>
      </c>
      <c r="DK14" s="26">
        <f t="shared" ref="DK14:DK25" si="7">DJ14-BX14</f>
        <v>-1.9</v>
      </c>
      <c r="DL14" s="29">
        <f t="shared" ref="DL14:DL24" si="8">DJ14/BX14*100-100</f>
        <v>-100</v>
      </c>
      <c r="DM14" s="26" t="s">
        <v>84</v>
      </c>
      <c r="DN14" s="29" t="s">
        <v>84</v>
      </c>
      <c r="DO14" s="31">
        <v>0</v>
      </c>
      <c r="DP14" s="26">
        <f>DO14-BX14</f>
        <v>-1.9</v>
      </c>
      <c r="DQ14" s="29">
        <f>DO14/BX14*100-100</f>
        <v>-100</v>
      </c>
      <c r="DR14" s="26" t="s">
        <v>84</v>
      </c>
      <c r="DS14" s="29" t="s">
        <v>84</v>
      </c>
      <c r="DT14" s="31">
        <v>0</v>
      </c>
      <c r="DU14" s="26">
        <f t="shared" ref="DU14:DU25" si="9">DT14-BX14</f>
        <v>-1.9</v>
      </c>
      <c r="DV14" s="29">
        <f t="shared" ref="DV14:DV24" si="10">DT14/BX14*100-100</f>
        <v>-100</v>
      </c>
      <c r="DW14" s="26" t="s">
        <v>84</v>
      </c>
      <c r="DX14" s="29" t="s">
        <v>84</v>
      </c>
      <c r="DY14" s="31">
        <v>0</v>
      </c>
      <c r="DZ14" s="26">
        <f t="shared" ref="DZ14:DZ25" si="11">DY14-BX14</f>
        <v>-1.9</v>
      </c>
      <c r="EA14" s="29">
        <f t="shared" ref="EA14:EA24" si="12">DY14/BX14*100-100</f>
        <v>-100</v>
      </c>
      <c r="EB14" s="26" t="s">
        <v>84</v>
      </c>
      <c r="EC14" s="29" t="s">
        <v>84</v>
      </c>
      <c r="ED14" s="929">
        <v>0</v>
      </c>
      <c r="EE14" s="26">
        <f t="shared" ref="EE14:EE25" si="13">ED14-BX14</f>
        <v>-1.9</v>
      </c>
      <c r="EF14" s="29">
        <f t="shared" ref="EF14:EF24" si="14">ED14/BX14*100-100</f>
        <v>-100</v>
      </c>
      <c r="EG14" s="26" t="s">
        <v>84</v>
      </c>
      <c r="EH14" s="29" t="s">
        <v>84</v>
      </c>
    </row>
    <row r="15" spans="1:138" s="33" customFormat="1" ht="15">
      <c r="A15" s="32" t="s">
        <v>85</v>
      </c>
      <c r="B15" s="25">
        <v>0.7</v>
      </c>
      <c r="C15" s="25">
        <v>0.1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26" t="s">
        <v>84</v>
      </c>
      <c r="Q15" s="29" t="s">
        <v>84</v>
      </c>
      <c r="R15" s="31">
        <v>0</v>
      </c>
      <c r="S15" s="26" t="s">
        <v>84</v>
      </c>
      <c r="T15" s="29" t="s">
        <v>84</v>
      </c>
      <c r="U15" s="26" t="s">
        <v>84</v>
      </c>
      <c r="V15" s="29" t="s">
        <v>84</v>
      </c>
      <c r="W15" s="31">
        <v>0</v>
      </c>
      <c r="X15" s="26" t="s">
        <v>84</v>
      </c>
      <c r="Y15" s="29" t="s">
        <v>84</v>
      </c>
      <c r="Z15" s="30">
        <v>2.2000000000000002</v>
      </c>
      <c r="AA15" s="12">
        <f>Z15-R15</f>
        <v>2.2000000000000002</v>
      </c>
      <c r="AB15" s="13" t="s">
        <v>84</v>
      </c>
      <c r="AC15" s="12">
        <f t="shared" ref="AC15:AC28" si="15">Z15-W15</f>
        <v>2.2000000000000002</v>
      </c>
      <c r="AD15" s="13" t="s">
        <v>84</v>
      </c>
      <c r="AE15" s="31">
        <v>0</v>
      </c>
      <c r="AF15" s="26" t="s">
        <v>84</v>
      </c>
      <c r="AG15" s="29" t="s">
        <v>84</v>
      </c>
      <c r="AH15" s="26">
        <f>AE15-Z15</f>
        <v>-2.2000000000000002</v>
      </c>
      <c r="AI15" s="29">
        <f>AE15/Z15*100-100</f>
        <v>-100</v>
      </c>
      <c r="AJ15" s="31">
        <v>0</v>
      </c>
      <c r="AK15" s="26" t="s">
        <v>84</v>
      </c>
      <c r="AL15" s="29" t="s">
        <v>84</v>
      </c>
      <c r="AM15" s="26" t="s">
        <v>84</v>
      </c>
      <c r="AN15" s="29" t="s">
        <v>84</v>
      </c>
      <c r="AO15" s="31">
        <v>0</v>
      </c>
      <c r="AP15" s="26" t="s">
        <v>84</v>
      </c>
      <c r="AQ15" s="29" t="s">
        <v>84</v>
      </c>
      <c r="AR15" s="26" t="s">
        <v>84</v>
      </c>
      <c r="AS15" s="29" t="s">
        <v>84</v>
      </c>
      <c r="AT15" s="57">
        <v>4.2</v>
      </c>
      <c r="AU15" s="12">
        <f>AT15-R15</f>
        <v>4.2</v>
      </c>
      <c r="AV15" s="13" t="s">
        <v>84</v>
      </c>
      <c r="AW15" s="12">
        <f>AT15-AO15</f>
        <v>4.2</v>
      </c>
      <c r="AX15" s="13" t="s">
        <v>84</v>
      </c>
      <c r="AY15" s="58">
        <v>3.1</v>
      </c>
      <c r="AZ15" s="26">
        <f>AY15-R15</f>
        <v>3.1</v>
      </c>
      <c r="BA15" s="29" t="s">
        <v>84</v>
      </c>
      <c r="BB15" s="26">
        <f t="shared" si="0"/>
        <v>-1.1000000000000001</v>
      </c>
      <c r="BC15" s="29">
        <f>AY15/AT15*100-100</f>
        <v>-26.19047619047619</v>
      </c>
      <c r="BD15" s="58">
        <v>0</v>
      </c>
      <c r="BE15" s="26">
        <f t="shared" si="1"/>
        <v>0</v>
      </c>
      <c r="BF15" s="29" t="s">
        <v>84</v>
      </c>
      <c r="BG15" s="26">
        <f>BD15-AY15</f>
        <v>-3.1</v>
      </c>
      <c r="BH15" s="29">
        <f>BD15/AY15*100-100</f>
        <v>-100</v>
      </c>
      <c r="BI15" s="58">
        <v>0</v>
      </c>
      <c r="BJ15" s="29" t="s">
        <v>84</v>
      </c>
      <c r="BK15" s="29" t="s">
        <v>84</v>
      </c>
      <c r="BL15" s="29" t="s">
        <v>84</v>
      </c>
      <c r="BM15" s="29" t="s">
        <v>84</v>
      </c>
      <c r="BN15" s="58">
        <v>0</v>
      </c>
      <c r="BO15" s="29" t="s">
        <v>84</v>
      </c>
      <c r="BP15" s="29" t="s">
        <v>84</v>
      </c>
      <c r="BQ15" s="29" t="s">
        <v>84</v>
      </c>
      <c r="BR15" s="29" t="s">
        <v>84</v>
      </c>
      <c r="BS15" s="58">
        <v>0</v>
      </c>
      <c r="BT15" s="29" t="s">
        <v>84</v>
      </c>
      <c r="BU15" s="29" t="s">
        <v>84</v>
      </c>
      <c r="BV15" s="29" t="s">
        <v>84</v>
      </c>
      <c r="BW15" s="29" t="s">
        <v>84</v>
      </c>
      <c r="BX15" s="58">
        <v>0</v>
      </c>
      <c r="BY15" s="29" t="s">
        <v>84</v>
      </c>
      <c r="BZ15" s="29" t="s">
        <v>84</v>
      </c>
      <c r="CA15" s="29" t="s">
        <v>84</v>
      </c>
      <c r="CB15" s="29" t="s">
        <v>84</v>
      </c>
      <c r="CC15" s="31">
        <v>0</v>
      </c>
      <c r="CD15" s="26" t="s">
        <v>84</v>
      </c>
      <c r="CE15" s="29" t="s">
        <v>84</v>
      </c>
      <c r="CF15" s="30">
        <v>1.9</v>
      </c>
      <c r="CG15" s="12">
        <f>CF15-BX15</f>
        <v>1.9</v>
      </c>
      <c r="CH15" s="13" t="s">
        <v>84</v>
      </c>
      <c r="CI15" s="12">
        <f>CF15-CC15</f>
        <v>1.9</v>
      </c>
      <c r="CJ15" s="13" t="s">
        <v>84</v>
      </c>
      <c r="CK15" s="30">
        <v>3.1</v>
      </c>
      <c r="CL15" s="12">
        <f t="shared" si="3"/>
        <v>3.1</v>
      </c>
      <c r="CM15" s="13" t="s">
        <v>84</v>
      </c>
      <c r="CN15" s="12">
        <f t="shared" ref="CN15:CN28" si="16">CK15-CF15</f>
        <v>1.2000000000000002</v>
      </c>
      <c r="CO15" s="13">
        <f t="shared" ref="CO15:CO28" si="17">CK15/CF15*100-100</f>
        <v>63.157894736842138</v>
      </c>
      <c r="CP15" s="30">
        <v>4.3</v>
      </c>
      <c r="CQ15" s="12">
        <f>CP15-BX15</f>
        <v>4.3</v>
      </c>
      <c r="CR15" s="13" t="s">
        <v>84</v>
      </c>
      <c r="CS15" s="12">
        <f>CP15-CK15</f>
        <v>1.1999999999999997</v>
      </c>
      <c r="CT15" s="13">
        <f>CP15/CK15*100-100</f>
        <v>38.709677419354819</v>
      </c>
      <c r="CU15" s="30">
        <v>4.4000000000000004</v>
      </c>
      <c r="CV15" s="12">
        <f>CU15-BX15</f>
        <v>4.4000000000000004</v>
      </c>
      <c r="CW15" s="13" t="s">
        <v>84</v>
      </c>
      <c r="CX15" s="12">
        <f>CU15-CP15</f>
        <v>0.10000000000000053</v>
      </c>
      <c r="CY15" s="13">
        <f>CU15/CP15*100-100</f>
        <v>2.3255813953488484</v>
      </c>
      <c r="CZ15" s="31">
        <v>0</v>
      </c>
      <c r="DA15" s="26">
        <f>CZ15-BX15</f>
        <v>0</v>
      </c>
      <c r="DB15" s="29" t="s">
        <v>84</v>
      </c>
      <c r="DC15" s="26">
        <f>CZ15-CU15</f>
        <v>-4.4000000000000004</v>
      </c>
      <c r="DD15" s="29">
        <f>CZ15/CU15*100-100</f>
        <v>-100</v>
      </c>
      <c r="DE15" s="31">
        <v>0</v>
      </c>
      <c r="DF15" s="26" t="s">
        <v>84</v>
      </c>
      <c r="DG15" s="29" t="s">
        <v>84</v>
      </c>
      <c r="DH15" s="26" t="s">
        <v>84</v>
      </c>
      <c r="DI15" s="29" t="s">
        <v>84</v>
      </c>
      <c r="DJ15" s="31">
        <v>0</v>
      </c>
      <c r="DK15" s="26" t="s">
        <v>84</v>
      </c>
      <c r="DL15" s="29" t="s">
        <v>84</v>
      </c>
      <c r="DM15" s="26" t="s">
        <v>84</v>
      </c>
      <c r="DN15" s="29" t="s">
        <v>84</v>
      </c>
      <c r="DO15" s="31">
        <v>0</v>
      </c>
      <c r="DP15" s="26" t="s">
        <v>84</v>
      </c>
      <c r="DQ15" s="29" t="s">
        <v>84</v>
      </c>
      <c r="DR15" s="26" t="s">
        <v>84</v>
      </c>
      <c r="DS15" s="29" t="s">
        <v>84</v>
      </c>
      <c r="DT15" s="31">
        <v>0</v>
      </c>
      <c r="DU15" s="26" t="s">
        <v>84</v>
      </c>
      <c r="DV15" s="29" t="s">
        <v>84</v>
      </c>
      <c r="DW15" s="26" t="s">
        <v>84</v>
      </c>
      <c r="DX15" s="29" t="s">
        <v>84</v>
      </c>
      <c r="DY15" s="31">
        <v>0</v>
      </c>
      <c r="DZ15" s="26">
        <f t="shared" si="11"/>
        <v>0</v>
      </c>
      <c r="EA15" s="29" t="s">
        <v>84</v>
      </c>
      <c r="EB15" s="26" t="s">
        <v>84</v>
      </c>
      <c r="EC15" s="29" t="s">
        <v>84</v>
      </c>
      <c r="ED15" s="929">
        <v>0</v>
      </c>
      <c r="EE15" s="26">
        <f t="shared" si="13"/>
        <v>0</v>
      </c>
      <c r="EF15" s="29" t="s">
        <v>84</v>
      </c>
      <c r="EG15" s="26" t="s">
        <v>84</v>
      </c>
      <c r="EH15" s="29" t="s">
        <v>84</v>
      </c>
    </row>
    <row r="16" spans="1:138" ht="15">
      <c r="A16" s="24" t="s">
        <v>4</v>
      </c>
      <c r="B16" s="25">
        <v>0</v>
      </c>
      <c r="C16" s="25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0">
        <v>0.3</v>
      </c>
      <c r="P16" s="12">
        <f>O16-D16</f>
        <v>0.3</v>
      </c>
      <c r="Q16" s="13" t="s">
        <v>84</v>
      </c>
      <c r="R16" s="31">
        <v>0</v>
      </c>
      <c r="S16" s="26">
        <f>R16-O16</f>
        <v>-0.3</v>
      </c>
      <c r="T16" s="29">
        <f>R16/O16*100-100</f>
        <v>-100</v>
      </c>
      <c r="U16" s="26" t="s">
        <v>84</v>
      </c>
      <c r="V16" s="29" t="s">
        <v>84</v>
      </c>
      <c r="W16" s="31">
        <v>0</v>
      </c>
      <c r="X16" s="26" t="s">
        <v>84</v>
      </c>
      <c r="Y16" s="29" t="s">
        <v>84</v>
      </c>
      <c r="Z16" s="30">
        <v>4.3</v>
      </c>
      <c r="AA16" s="12">
        <f>Z16-R16</f>
        <v>4.3</v>
      </c>
      <c r="AB16" s="13" t="s">
        <v>84</v>
      </c>
      <c r="AC16" s="12">
        <f t="shared" si="15"/>
        <v>4.3</v>
      </c>
      <c r="AD16" s="13" t="s">
        <v>84</v>
      </c>
      <c r="AE16" s="30">
        <v>1.2</v>
      </c>
      <c r="AF16" s="12">
        <f t="shared" ref="AF16:AF27" si="18">AE16-R16</f>
        <v>1.2</v>
      </c>
      <c r="AG16" s="13" t="s">
        <v>84</v>
      </c>
      <c r="AH16" s="26">
        <f t="shared" ref="AH16:AH27" si="19">AE16-Z16</f>
        <v>-3.0999999999999996</v>
      </c>
      <c r="AI16" s="29">
        <f t="shared" ref="AI16:AI27" si="20">AE16/Z16*100-100</f>
        <v>-72.093023255813961</v>
      </c>
      <c r="AJ16" s="30">
        <v>3.6</v>
      </c>
      <c r="AK16" s="12">
        <f>AJ16-R16</f>
        <v>3.6</v>
      </c>
      <c r="AL16" s="13" t="s">
        <v>84</v>
      </c>
      <c r="AM16" s="12">
        <f>AJ16-AE16</f>
        <v>2.4000000000000004</v>
      </c>
      <c r="AN16" s="13" t="s">
        <v>143</v>
      </c>
      <c r="AO16" s="30">
        <v>0.7</v>
      </c>
      <c r="AP16" s="12">
        <f>AO16-R16</f>
        <v>0.7</v>
      </c>
      <c r="AQ16" s="13" t="s">
        <v>84</v>
      </c>
      <c r="AR16" s="26">
        <f>AO16-AJ16</f>
        <v>-2.9000000000000004</v>
      </c>
      <c r="AS16" s="29">
        <f>AO16/AJ16*100-100</f>
        <v>-80.555555555555557</v>
      </c>
      <c r="AT16" s="57">
        <v>4.9000000000000004</v>
      </c>
      <c r="AU16" s="12">
        <f>AT16-R16</f>
        <v>4.9000000000000004</v>
      </c>
      <c r="AV16" s="13" t="s">
        <v>84</v>
      </c>
      <c r="AW16" s="12">
        <f>AT16-AO16</f>
        <v>4.2</v>
      </c>
      <c r="AX16" s="13" t="s">
        <v>155</v>
      </c>
      <c r="AY16" s="58">
        <v>4</v>
      </c>
      <c r="AZ16" s="26">
        <f>AY16-R16</f>
        <v>4</v>
      </c>
      <c r="BA16" s="29" t="s">
        <v>84</v>
      </c>
      <c r="BB16" s="26">
        <f t="shared" si="0"/>
        <v>-0.90000000000000036</v>
      </c>
      <c r="BC16" s="29">
        <f>AY16/AT16*100-100</f>
        <v>-18.367346938775526</v>
      </c>
      <c r="BD16" s="58">
        <v>0</v>
      </c>
      <c r="BE16" s="26">
        <f t="shared" si="1"/>
        <v>0</v>
      </c>
      <c r="BF16" s="29" t="s">
        <v>84</v>
      </c>
      <c r="BG16" s="26">
        <f>BD16-AY16</f>
        <v>-4</v>
      </c>
      <c r="BH16" s="29">
        <f>BD16/AY16*100-100</f>
        <v>-100</v>
      </c>
      <c r="BI16" s="58">
        <v>0</v>
      </c>
      <c r="BJ16" s="29" t="s">
        <v>84</v>
      </c>
      <c r="BK16" s="29" t="s">
        <v>84</v>
      </c>
      <c r="BL16" s="29" t="s">
        <v>84</v>
      </c>
      <c r="BM16" s="29" t="s">
        <v>84</v>
      </c>
      <c r="BN16" s="58">
        <v>0</v>
      </c>
      <c r="BO16" s="29" t="s">
        <v>84</v>
      </c>
      <c r="BP16" s="29" t="s">
        <v>84</v>
      </c>
      <c r="BQ16" s="29" t="s">
        <v>84</v>
      </c>
      <c r="BR16" s="29" t="s">
        <v>84</v>
      </c>
      <c r="BS16" s="57">
        <v>0.3</v>
      </c>
      <c r="BT16" s="12">
        <f>BS16-R16</f>
        <v>0.3</v>
      </c>
      <c r="BU16" s="13" t="s">
        <v>84</v>
      </c>
      <c r="BV16" s="12">
        <f>BS16-BN16</f>
        <v>0.3</v>
      </c>
      <c r="BW16" s="13" t="s">
        <v>84</v>
      </c>
      <c r="BX16" s="57">
        <v>10.1</v>
      </c>
      <c r="BY16" s="12">
        <f>BX16-R16</f>
        <v>10.1</v>
      </c>
      <c r="BZ16" s="13" t="s">
        <v>84</v>
      </c>
      <c r="CA16" s="12">
        <f>BX16-BS16</f>
        <v>9.7999999999999989</v>
      </c>
      <c r="CB16" s="13" t="s">
        <v>173</v>
      </c>
      <c r="CC16" s="31">
        <v>9.6</v>
      </c>
      <c r="CD16" s="26">
        <f>CC16-BX16</f>
        <v>-0.5</v>
      </c>
      <c r="CE16" s="29">
        <f>CC16/BX16*100-100</f>
        <v>-4.9504950495049513</v>
      </c>
      <c r="CF16" s="31">
        <v>9.1999999999999993</v>
      </c>
      <c r="CG16" s="26">
        <f>CF16-BX16</f>
        <v>-0.90000000000000036</v>
      </c>
      <c r="CH16" s="29">
        <f>CF16/BX16*100-100</f>
        <v>-8.9108910891089153</v>
      </c>
      <c r="CI16" s="26">
        <f>CF16-CC16</f>
        <v>-0.40000000000000036</v>
      </c>
      <c r="CJ16" s="29">
        <f>CF16/CC16*100-100</f>
        <v>-4.1666666666666714</v>
      </c>
      <c r="CK16" s="31">
        <v>3.6</v>
      </c>
      <c r="CL16" s="26">
        <f t="shared" si="3"/>
        <v>-6.5</v>
      </c>
      <c r="CM16" s="29">
        <f t="shared" si="4"/>
        <v>-64.356435643564353</v>
      </c>
      <c r="CN16" s="26">
        <f t="shared" si="16"/>
        <v>-5.6</v>
      </c>
      <c r="CO16" s="29">
        <f t="shared" si="17"/>
        <v>-60.869565217391305</v>
      </c>
      <c r="CP16" s="31">
        <v>0.8</v>
      </c>
      <c r="CQ16" s="26">
        <f>CP16-BX16</f>
        <v>-9.2999999999999989</v>
      </c>
      <c r="CR16" s="29">
        <f>CP16/BX16*100-100</f>
        <v>-92.079207920792072</v>
      </c>
      <c r="CS16" s="26">
        <f>CP16-CK16</f>
        <v>-2.8</v>
      </c>
      <c r="CT16" s="29">
        <f>CP16/CK16*100-100</f>
        <v>-77.777777777777771</v>
      </c>
      <c r="CU16" s="31">
        <v>0</v>
      </c>
      <c r="CV16" s="26">
        <f>CU16-BX16</f>
        <v>-10.1</v>
      </c>
      <c r="CW16" s="29">
        <f>CU16/BX16*100-100</f>
        <v>-100</v>
      </c>
      <c r="CX16" s="26">
        <f>CU16-CP16</f>
        <v>-0.8</v>
      </c>
      <c r="CY16" s="29">
        <f>CU16/CP16*100-100</f>
        <v>-100</v>
      </c>
      <c r="CZ16" s="31">
        <v>0</v>
      </c>
      <c r="DA16" s="26">
        <f>CZ16-BX16</f>
        <v>-10.1</v>
      </c>
      <c r="DB16" s="29">
        <f>CZ16/BX16*100-100</f>
        <v>-100</v>
      </c>
      <c r="DC16" s="26" t="s">
        <v>84</v>
      </c>
      <c r="DD16" s="29" t="s">
        <v>84</v>
      </c>
      <c r="DE16" s="31">
        <v>0</v>
      </c>
      <c r="DF16" s="26">
        <f t="shared" si="5"/>
        <v>-10.1</v>
      </c>
      <c r="DG16" s="29">
        <f t="shared" si="6"/>
        <v>-100</v>
      </c>
      <c r="DH16" s="26" t="s">
        <v>84</v>
      </c>
      <c r="DI16" s="29" t="s">
        <v>84</v>
      </c>
      <c r="DJ16" s="31">
        <v>0</v>
      </c>
      <c r="DK16" s="26">
        <f t="shared" si="7"/>
        <v>-10.1</v>
      </c>
      <c r="DL16" s="29">
        <f t="shared" si="8"/>
        <v>-100</v>
      </c>
      <c r="DM16" s="26" t="s">
        <v>84</v>
      </c>
      <c r="DN16" s="29" t="s">
        <v>84</v>
      </c>
      <c r="DO16" s="31">
        <v>0</v>
      </c>
      <c r="DP16" s="26">
        <f>DO16-BX16</f>
        <v>-10.1</v>
      </c>
      <c r="DQ16" s="29">
        <f>DO16/BX16*100-100</f>
        <v>-100</v>
      </c>
      <c r="DR16" s="26" t="s">
        <v>84</v>
      </c>
      <c r="DS16" s="29" t="s">
        <v>84</v>
      </c>
      <c r="DT16" s="31">
        <v>0</v>
      </c>
      <c r="DU16" s="26">
        <f t="shared" si="9"/>
        <v>-10.1</v>
      </c>
      <c r="DV16" s="29">
        <f t="shared" si="10"/>
        <v>-100</v>
      </c>
      <c r="DW16" s="26" t="s">
        <v>84</v>
      </c>
      <c r="DX16" s="29" t="s">
        <v>84</v>
      </c>
      <c r="DY16" s="31">
        <v>0</v>
      </c>
      <c r="DZ16" s="26">
        <f t="shared" si="11"/>
        <v>-10.1</v>
      </c>
      <c r="EA16" s="29">
        <f t="shared" si="12"/>
        <v>-100</v>
      </c>
      <c r="EB16" s="26" t="s">
        <v>84</v>
      </c>
      <c r="EC16" s="29" t="s">
        <v>84</v>
      </c>
      <c r="ED16" s="929">
        <v>0</v>
      </c>
      <c r="EE16" s="26">
        <f t="shared" si="13"/>
        <v>-10.1</v>
      </c>
      <c r="EF16" s="29">
        <f t="shared" si="14"/>
        <v>-100</v>
      </c>
      <c r="EG16" s="26" t="s">
        <v>84</v>
      </c>
      <c r="EH16" s="29" t="s">
        <v>84</v>
      </c>
    </row>
    <row r="17" spans="1:138" ht="15">
      <c r="A17" s="24" t="s">
        <v>5</v>
      </c>
      <c r="B17" s="25">
        <v>0</v>
      </c>
      <c r="C17" s="25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0">
        <v>6.1</v>
      </c>
      <c r="L17" s="31">
        <v>0</v>
      </c>
      <c r="M17" s="31">
        <v>0</v>
      </c>
      <c r="N17" s="31">
        <v>0</v>
      </c>
      <c r="O17" s="31">
        <v>0</v>
      </c>
      <c r="P17" s="29" t="s">
        <v>84</v>
      </c>
      <c r="Q17" s="29" t="s">
        <v>84</v>
      </c>
      <c r="R17" s="31">
        <v>0</v>
      </c>
      <c r="S17" s="26" t="s">
        <v>84</v>
      </c>
      <c r="T17" s="29" t="s">
        <v>84</v>
      </c>
      <c r="U17" s="29" t="s">
        <v>84</v>
      </c>
      <c r="V17" s="29" t="s">
        <v>84</v>
      </c>
      <c r="W17" s="31">
        <v>0</v>
      </c>
      <c r="X17" s="26" t="s">
        <v>84</v>
      </c>
      <c r="Y17" s="29" t="s">
        <v>84</v>
      </c>
      <c r="Z17" s="31">
        <v>0</v>
      </c>
      <c r="AA17" s="26" t="s">
        <v>84</v>
      </c>
      <c r="AB17" s="29" t="s">
        <v>84</v>
      </c>
      <c r="AC17" s="26" t="s">
        <v>84</v>
      </c>
      <c r="AD17" s="29" t="s">
        <v>84</v>
      </c>
      <c r="AE17" s="31">
        <v>0</v>
      </c>
      <c r="AF17" s="26" t="s">
        <v>84</v>
      </c>
      <c r="AG17" s="29" t="s">
        <v>84</v>
      </c>
      <c r="AH17" s="26" t="s">
        <v>84</v>
      </c>
      <c r="AI17" s="29" t="s">
        <v>84</v>
      </c>
      <c r="AJ17" s="31">
        <v>0</v>
      </c>
      <c r="AK17" s="26" t="s">
        <v>84</v>
      </c>
      <c r="AL17" s="29" t="s">
        <v>84</v>
      </c>
      <c r="AM17" s="26" t="s">
        <v>84</v>
      </c>
      <c r="AN17" s="29" t="s">
        <v>84</v>
      </c>
      <c r="AO17" s="31">
        <v>0</v>
      </c>
      <c r="AP17" s="26" t="s">
        <v>84</v>
      </c>
      <c r="AQ17" s="29" t="s">
        <v>84</v>
      </c>
      <c r="AR17" s="26" t="s">
        <v>84</v>
      </c>
      <c r="AS17" s="29" t="s">
        <v>84</v>
      </c>
      <c r="AT17" s="58">
        <v>0</v>
      </c>
      <c r="AU17" s="26" t="s">
        <v>84</v>
      </c>
      <c r="AV17" s="29" t="s">
        <v>84</v>
      </c>
      <c r="AW17" s="26" t="s">
        <v>84</v>
      </c>
      <c r="AX17" s="29" t="s">
        <v>84</v>
      </c>
      <c r="AY17" s="58">
        <v>0</v>
      </c>
      <c r="AZ17" s="26" t="s">
        <v>84</v>
      </c>
      <c r="BA17" s="29" t="s">
        <v>84</v>
      </c>
      <c r="BB17" s="26" t="s">
        <v>84</v>
      </c>
      <c r="BC17" s="29" t="s">
        <v>84</v>
      </c>
      <c r="BD17" s="58">
        <v>0</v>
      </c>
      <c r="BE17" s="26">
        <f t="shared" si="1"/>
        <v>0</v>
      </c>
      <c r="BF17" s="29" t="s">
        <v>84</v>
      </c>
      <c r="BG17" s="26" t="s">
        <v>84</v>
      </c>
      <c r="BH17" s="29" t="s">
        <v>84</v>
      </c>
      <c r="BI17" s="58">
        <v>0</v>
      </c>
      <c r="BJ17" s="29" t="s">
        <v>84</v>
      </c>
      <c r="BK17" s="29" t="s">
        <v>84</v>
      </c>
      <c r="BL17" s="29" t="s">
        <v>84</v>
      </c>
      <c r="BM17" s="29" t="s">
        <v>84</v>
      </c>
      <c r="BN17" s="58">
        <v>0</v>
      </c>
      <c r="BO17" s="29" t="s">
        <v>84</v>
      </c>
      <c r="BP17" s="29" t="s">
        <v>84</v>
      </c>
      <c r="BQ17" s="29" t="s">
        <v>84</v>
      </c>
      <c r="BR17" s="29" t="s">
        <v>84</v>
      </c>
      <c r="BS17" s="58">
        <v>0</v>
      </c>
      <c r="BT17" s="29" t="s">
        <v>84</v>
      </c>
      <c r="BU17" s="29" t="s">
        <v>84</v>
      </c>
      <c r="BV17" s="29" t="s">
        <v>84</v>
      </c>
      <c r="BW17" s="29" t="s">
        <v>84</v>
      </c>
      <c r="BX17" s="58">
        <v>0</v>
      </c>
      <c r="BY17" s="29" t="s">
        <v>84</v>
      </c>
      <c r="BZ17" s="29" t="s">
        <v>84</v>
      </c>
      <c r="CA17" s="29" t="s">
        <v>84</v>
      </c>
      <c r="CB17" s="29" t="s">
        <v>84</v>
      </c>
      <c r="CC17" s="31">
        <v>0</v>
      </c>
      <c r="CD17" s="29" t="s">
        <v>84</v>
      </c>
      <c r="CE17" s="29" t="s">
        <v>84</v>
      </c>
      <c r="CF17" s="31">
        <v>0</v>
      </c>
      <c r="CG17" s="26" t="s">
        <v>84</v>
      </c>
      <c r="CH17" s="29" t="s">
        <v>84</v>
      </c>
      <c r="CI17" s="26" t="s">
        <v>84</v>
      </c>
      <c r="CJ17" s="29" t="s">
        <v>84</v>
      </c>
      <c r="CK17" s="31">
        <v>0</v>
      </c>
      <c r="CL17" s="26" t="s">
        <v>84</v>
      </c>
      <c r="CM17" s="29" t="s">
        <v>84</v>
      </c>
      <c r="CN17" s="26" t="s">
        <v>84</v>
      </c>
      <c r="CO17" s="29" t="s">
        <v>84</v>
      </c>
      <c r="CP17" s="31">
        <v>0</v>
      </c>
      <c r="CQ17" s="26" t="s">
        <v>84</v>
      </c>
      <c r="CR17" s="29" t="s">
        <v>84</v>
      </c>
      <c r="CS17" s="26" t="s">
        <v>84</v>
      </c>
      <c r="CT17" s="29" t="s">
        <v>84</v>
      </c>
      <c r="CU17" s="31">
        <v>0</v>
      </c>
      <c r="CV17" s="26" t="s">
        <v>84</v>
      </c>
      <c r="CW17" s="29" t="s">
        <v>84</v>
      </c>
      <c r="CX17" s="26" t="s">
        <v>84</v>
      </c>
      <c r="CY17" s="29" t="s">
        <v>84</v>
      </c>
      <c r="CZ17" s="31">
        <v>0</v>
      </c>
      <c r="DA17" s="26" t="s">
        <v>84</v>
      </c>
      <c r="DB17" s="29" t="s">
        <v>84</v>
      </c>
      <c r="DC17" s="26" t="s">
        <v>84</v>
      </c>
      <c r="DD17" s="29" t="s">
        <v>84</v>
      </c>
      <c r="DE17" s="31">
        <v>0</v>
      </c>
      <c r="DF17" s="26" t="s">
        <v>84</v>
      </c>
      <c r="DG17" s="29" t="s">
        <v>84</v>
      </c>
      <c r="DH17" s="26" t="s">
        <v>84</v>
      </c>
      <c r="DI17" s="29" t="s">
        <v>84</v>
      </c>
      <c r="DJ17" s="31">
        <v>0</v>
      </c>
      <c r="DK17" s="26" t="s">
        <v>84</v>
      </c>
      <c r="DL17" s="29" t="s">
        <v>84</v>
      </c>
      <c r="DM17" s="26" t="s">
        <v>84</v>
      </c>
      <c r="DN17" s="29" t="s">
        <v>84</v>
      </c>
      <c r="DO17" s="31">
        <v>0</v>
      </c>
      <c r="DP17" s="26" t="s">
        <v>84</v>
      </c>
      <c r="DQ17" s="29" t="s">
        <v>84</v>
      </c>
      <c r="DR17" s="26" t="s">
        <v>84</v>
      </c>
      <c r="DS17" s="29" t="s">
        <v>84</v>
      </c>
      <c r="DT17" s="31">
        <v>0</v>
      </c>
      <c r="DU17" s="26" t="s">
        <v>84</v>
      </c>
      <c r="DV17" s="29" t="s">
        <v>84</v>
      </c>
      <c r="DW17" s="26" t="s">
        <v>84</v>
      </c>
      <c r="DX17" s="29" t="s">
        <v>84</v>
      </c>
      <c r="DY17" s="31">
        <v>0</v>
      </c>
      <c r="DZ17" s="26">
        <f t="shared" si="11"/>
        <v>0</v>
      </c>
      <c r="EA17" s="29" t="s">
        <v>84</v>
      </c>
      <c r="EB17" s="26" t="s">
        <v>84</v>
      </c>
      <c r="EC17" s="29" t="s">
        <v>84</v>
      </c>
      <c r="ED17" s="929">
        <v>0</v>
      </c>
      <c r="EE17" s="26">
        <f t="shared" si="13"/>
        <v>0</v>
      </c>
      <c r="EF17" s="29" t="s">
        <v>84</v>
      </c>
      <c r="EG17" s="26" t="s">
        <v>84</v>
      </c>
      <c r="EH17" s="29" t="s">
        <v>84</v>
      </c>
    </row>
    <row r="18" spans="1:138" ht="15">
      <c r="A18" s="24" t="s">
        <v>6</v>
      </c>
      <c r="B18" s="25">
        <v>5.7</v>
      </c>
      <c r="C18" s="25">
        <v>0.9</v>
      </c>
      <c r="D18" s="27">
        <v>1.3</v>
      </c>
      <c r="E18" s="27">
        <v>1.4</v>
      </c>
      <c r="F18" s="27">
        <v>1.4</v>
      </c>
      <c r="G18" s="27">
        <v>1.4</v>
      </c>
      <c r="H18" s="27">
        <v>1.4</v>
      </c>
      <c r="I18" s="28">
        <v>0.9</v>
      </c>
      <c r="J18" s="27">
        <v>0.9</v>
      </c>
      <c r="K18" s="27">
        <v>0.9</v>
      </c>
      <c r="L18" s="28">
        <v>0.9</v>
      </c>
      <c r="M18" s="28">
        <v>0.9</v>
      </c>
      <c r="N18" s="28">
        <v>0.9</v>
      </c>
      <c r="O18" s="28">
        <v>0.9</v>
      </c>
      <c r="P18" s="26">
        <f t="shared" ref="P18:P26" si="21">O18-D18</f>
        <v>-0.4</v>
      </c>
      <c r="Q18" s="29">
        <f>O18/D18*100-100</f>
        <v>-30.769230769230774</v>
      </c>
      <c r="R18" s="27">
        <v>0.9</v>
      </c>
      <c r="S18" s="26">
        <f>R18-O18</f>
        <v>0</v>
      </c>
      <c r="T18" s="29">
        <f>R18/O18*100-100</f>
        <v>0</v>
      </c>
      <c r="U18" s="26">
        <f t="shared" ref="U18:U28" si="22">R18-D18</f>
        <v>-0.4</v>
      </c>
      <c r="V18" s="29">
        <f>R18/D18*100-100</f>
        <v>-30.769230769230774</v>
      </c>
      <c r="W18" s="27">
        <v>0.9</v>
      </c>
      <c r="X18" s="12">
        <f>W18-R18</f>
        <v>0</v>
      </c>
      <c r="Y18" s="13">
        <f>W18/R18*100-100</f>
        <v>0</v>
      </c>
      <c r="Z18" s="27">
        <v>0.9</v>
      </c>
      <c r="AA18" s="12">
        <f>Z18-R18</f>
        <v>0</v>
      </c>
      <c r="AB18" s="13">
        <f>Z18/R18*100-100</f>
        <v>0</v>
      </c>
      <c r="AC18" s="12">
        <f t="shared" si="15"/>
        <v>0</v>
      </c>
      <c r="AD18" s="13">
        <f>Z18/W18*100-100</f>
        <v>0</v>
      </c>
      <c r="AE18" s="27">
        <v>0.9</v>
      </c>
      <c r="AF18" s="12">
        <f t="shared" si="18"/>
        <v>0</v>
      </c>
      <c r="AG18" s="13">
        <f>AE18/R18*100-100</f>
        <v>0</v>
      </c>
      <c r="AH18" s="12">
        <f t="shared" si="19"/>
        <v>0</v>
      </c>
      <c r="AI18" s="13">
        <f t="shared" si="20"/>
        <v>0</v>
      </c>
      <c r="AJ18" s="28">
        <v>0</v>
      </c>
      <c r="AK18" s="26">
        <f t="shared" ref="AK18:AK24" si="23">AJ18-R18</f>
        <v>-0.9</v>
      </c>
      <c r="AL18" s="29">
        <f>AJ18/R18*100-100</f>
        <v>-100</v>
      </c>
      <c r="AM18" s="26">
        <f t="shared" ref="AM18:AM24" si="24">AJ18-AE18</f>
        <v>-0.9</v>
      </c>
      <c r="AN18" s="29">
        <f t="shared" ref="AN18:AN24" si="25">AJ18/AE18*100-100</f>
        <v>-100</v>
      </c>
      <c r="AO18" s="28">
        <v>0</v>
      </c>
      <c r="AP18" s="26">
        <f>AO18-R18</f>
        <v>-0.9</v>
      </c>
      <c r="AQ18" s="29">
        <f>AO18/R18*100-100</f>
        <v>-100</v>
      </c>
      <c r="AR18" s="26" t="s">
        <v>84</v>
      </c>
      <c r="AS18" s="29" t="s">
        <v>84</v>
      </c>
      <c r="AT18" s="28">
        <v>0</v>
      </c>
      <c r="AU18" s="26">
        <f>AT18-R18</f>
        <v>-0.9</v>
      </c>
      <c r="AV18" s="29">
        <f>AT18/R18*100-100</f>
        <v>-100</v>
      </c>
      <c r="AW18" s="26" t="s">
        <v>84</v>
      </c>
      <c r="AX18" s="29" t="s">
        <v>84</v>
      </c>
      <c r="AY18" s="28">
        <v>0</v>
      </c>
      <c r="AZ18" s="26">
        <f>AY18-R18</f>
        <v>-0.9</v>
      </c>
      <c r="BA18" s="29">
        <f>AY18/R18*100-100</f>
        <v>-100</v>
      </c>
      <c r="BB18" s="26" t="s">
        <v>84</v>
      </c>
      <c r="BC18" s="29" t="s">
        <v>84</v>
      </c>
      <c r="BD18" s="28">
        <v>0</v>
      </c>
      <c r="BE18" s="26">
        <f t="shared" si="1"/>
        <v>-0.9</v>
      </c>
      <c r="BF18" s="29">
        <f>BD18/R18*100-100</f>
        <v>-100</v>
      </c>
      <c r="BG18" s="26" t="s">
        <v>84</v>
      </c>
      <c r="BH18" s="29" t="s">
        <v>84</v>
      </c>
      <c r="BI18" s="28">
        <v>0</v>
      </c>
      <c r="BJ18" s="26">
        <f>BI18-R18</f>
        <v>-0.9</v>
      </c>
      <c r="BK18" s="29">
        <f>BI18/R18*100-100</f>
        <v>-100</v>
      </c>
      <c r="BL18" s="26" t="s">
        <v>84</v>
      </c>
      <c r="BM18" s="29" t="s">
        <v>84</v>
      </c>
      <c r="BN18" s="28">
        <v>0</v>
      </c>
      <c r="BO18" s="26">
        <f t="shared" si="2"/>
        <v>-0.9</v>
      </c>
      <c r="BP18" s="29">
        <f>BN18/R18*100-100</f>
        <v>-100</v>
      </c>
      <c r="BQ18" s="26" t="s">
        <v>84</v>
      </c>
      <c r="BR18" s="29" t="s">
        <v>84</v>
      </c>
      <c r="BS18" s="28">
        <v>0</v>
      </c>
      <c r="BT18" s="26">
        <f>BS18-R18</f>
        <v>-0.9</v>
      </c>
      <c r="BU18" s="29">
        <f>BS18/R18*100-100</f>
        <v>-100</v>
      </c>
      <c r="BV18" s="29" t="s">
        <v>84</v>
      </c>
      <c r="BW18" s="29" t="s">
        <v>84</v>
      </c>
      <c r="BX18" s="28">
        <v>0</v>
      </c>
      <c r="BY18" s="26">
        <f>BX18-R18</f>
        <v>-0.9</v>
      </c>
      <c r="BZ18" s="29">
        <f>BX18/R18*100-100</f>
        <v>-100</v>
      </c>
      <c r="CA18" s="29" t="s">
        <v>84</v>
      </c>
      <c r="CB18" s="29" t="s">
        <v>84</v>
      </c>
      <c r="CC18" s="28">
        <v>0</v>
      </c>
      <c r="CD18" s="29" t="s">
        <v>84</v>
      </c>
      <c r="CE18" s="29" t="s">
        <v>84</v>
      </c>
      <c r="CF18" s="28">
        <v>0</v>
      </c>
      <c r="CG18" s="26" t="s">
        <v>84</v>
      </c>
      <c r="CH18" s="29" t="s">
        <v>84</v>
      </c>
      <c r="CI18" s="26" t="s">
        <v>84</v>
      </c>
      <c r="CJ18" s="29" t="s">
        <v>84</v>
      </c>
      <c r="CK18" s="28">
        <v>0</v>
      </c>
      <c r="CL18" s="26" t="s">
        <v>84</v>
      </c>
      <c r="CM18" s="29" t="s">
        <v>84</v>
      </c>
      <c r="CN18" s="26" t="s">
        <v>84</v>
      </c>
      <c r="CO18" s="29" t="s">
        <v>84</v>
      </c>
      <c r="CP18" s="28">
        <v>0</v>
      </c>
      <c r="CQ18" s="26" t="s">
        <v>84</v>
      </c>
      <c r="CR18" s="29" t="s">
        <v>84</v>
      </c>
      <c r="CS18" s="26" t="s">
        <v>84</v>
      </c>
      <c r="CT18" s="29" t="s">
        <v>84</v>
      </c>
      <c r="CU18" s="28">
        <v>0</v>
      </c>
      <c r="CV18" s="26" t="s">
        <v>84</v>
      </c>
      <c r="CW18" s="29" t="s">
        <v>84</v>
      </c>
      <c r="CX18" s="26" t="s">
        <v>84</v>
      </c>
      <c r="CY18" s="29" t="s">
        <v>84</v>
      </c>
      <c r="CZ18" s="28">
        <v>0</v>
      </c>
      <c r="DA18" s="26" t="s">
        <v>84</v>
      </c>
      <c r="DB18" s="29" t="s">
        <v>84</v>
      </c>
      <c r="DC18" s="26" t="s">
        <v>84</v>
      </c>
      <c r="DD18" s="29" t="s">
        <v>84</v>
      </c>
      <c r="DE18" s="28">
        <v>0</v>
      </c>
      <c r="DF18" s="26" t="s">
        <v>84</v>
      </c>
      <c r="DG18" s="29" t="s">
        <v>84</v>
      </c>
      <c r="DH18" s="26" t="s">
        <v>84</v>
      </c>
      <c r="DI18" s="29" t="s">
        <v>84</v>
      </c>
      <c r="DJ18" s="28">
        <v>0</v>
      </c>
      <c r="DK18" s="26" t="s">
        <v>84</v>
      </c>
      <c r="DL18" s="29" t="s">
        <v>84</v>
      </c>
      <c r="DM18" s="26" t="s">
        <v>84</v>
      </c>
      <c r="DN18" s="29" t="s">
        <v>84</v>
      </c>
      <c r="DO18" s="28">
        <v>0</v>
      </c>
      <c r="DP18" s="26" t="s">
        <v>84</v>
      </c>
      <c r="DQ18" s="29" t="s">
        <v>84</v>
      </c>
      <c r="DR18" s="26" t="s">
        <v>84</v>
      </c>
      <c r="DS18" s="29" t="s">
        <v>84</v>
      </c>
      <c r="DT18" s="28">
        <v>0</v>
      </c>
      <c r="DU18" s="26" t="s">
        <v>84</v>
      </c>
      <c r="DV18" s="29" t="s">
        <v>84</v>
      </c>
      <c r="DW18" s="26" t="s">
        <v>84</v>
      </c>
      <c r="DX18" s="29" t="s">
        <v>84</v>
      </c>
      <c r="DY18" s="28">
        <v>0</v>
      </c>
      <c r="DZ18" s="26">
        <f t="shared" si="11"/>
        <v>0</v>
      </c>
      <c r="EA18" s="29" t="s">
        <v>84</v>
      </c>
      <c r="EB18" s="26" t="s">
        <v>84</v>
      </c>
      <c r="EC18" s="29" t="s">
        <v>84</v>
      </c>
      <c r="ED18" s="928">
        <v>0</v>
      </c>
      <c r="EE18" s="26">
        <f t="shared" si="13"/>
        <v>0</v>
      </c>
      <c r="EF18" s="29" t="s">
        <v>84</v>
      </c>
      <c r="EG18" s="26" t="s">
        <v>84</v>
      </c>
      <c r="EH18" s="29" t="s">
        <v>84</v>
      </c>
    </row>
    <row r="19" spans="1:138" ht="15">
      <c r="A19" s="24" t="s">
        <v>86</v>
      </c>
      <c r="B19" s="25">
        <v>12.4</v>
      </c>
      <c r="C19" s="25">
        <v>0.4</v>
      </c>
      <c r="D19" s="28">
        <v>2.9</v>
      </c>
      <c r="E19" s="28">
        <v>2.9</v>
      </c>
      <c r="F19" s="27">
        <v>5.7</v>
      </c>
      <c r="G19" s="27">
        <v>7.7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6">
        <f t="shared" si="21"/>
        <v>-2.9</v>
      </c>
      <c r="Q19" s="29">
        <f>O19/D19*100-100</f>
        <v>-100</v>
      </c>
      <c r="R19" s="27">
        <v>1.2</v>
      </c>
      <c r="S19" s="12">
        <f>R19-O19</f>
        <v>1.2</v>
      </c>
      <c r="T19" s="13" t="s">
        <v>84</v>
      </c>
      <c r="U19" s="26">
        <f t="shared" si="22"/>
        <v>-1.7</v>
      </c>
      <c r="V19" s="29">
        <f>R19/D19*100-100</f>
        <v>-58.620689655172413</v>
      </c>
      <c r="W19" s="28">
        <v>0</v>
      </c>
      <c r="X19" s="26">
        <f>W19-R19</f>
        <v>-1.2</v>
      </c>
      <c r="Y19" s="29">
        <f>W19/R19*100-100</f>
        <v>-100</v>
      </c>
      <c r="Z19" s="27">
        <v>1.6</v>
      </c>
      <c r="AA19" s="12">
        <f t="shared" ref="AA19:AA28" si="26">Z19-R19</f>
        <v>0.40000000000000013</v>
      </c>
      <c r="AB19" s="13">
        <f t="shared" ref="AB19:AB27" si="27">Z19/R19*100-100</f>
        <v>33.333333333333343</v>
      </c>
      <c r="AC19" s="12">
        <f t="shared" si="15"/>
        <v>1.6</v>
      </c>
      <c r="AD19" s="13" t="s">
        <v>84</v>
      </c>
      <c r="AE19" s="27">
        <v>2.4</v>
      </c>
      <c r="AF19" s="12">
        <f t="shared" si="18"/>
        <v>1.2</v>
      </c>
      <c r="AG19" s="13" t="s">
        <v>130</v>
      </c>
      <c r="AH19" s="12">
        <f t="shared" si="19"/>
        <v>0.79999999999999982</v>
      </c>
      <c r="AI19" s="55" t="s">
        <v>131</v>
      </c>
      <c r="AJ19" s="28">
        <v>0</v>
      </c>
      <c r="AK19" s="26">
        <f t="shared" si="23"/>
        <v>-1.2</v>
      </c>
      <c r="AL19" s="29">
        <f>AJ19/R19*100-100</f>
        <v>-100</v>
      </c>
      <c r="AM19" s="26">
        <f t="shared" si="24"/>
        <v>-2.4</v>
      </c>
      <c r="AN19" s="29">
        <f t="shared" si="25"/>
        <v>-100</v>
      </c>
      <c r="AO19" s="28">
        <v>0</v>
      </c>
      <c r="AP19" s="26">
        <f t="shared" ref="AP19:AP27" si="28">AO19-R19</f>
        <v>-1.2</v>
      </c>
      <c r="AQ19" s="29">
        <f>AO19/R19*100-100</f>
        <v>-100</v>
      </c>
      <c r="AR19" s="26" t="s">
        <v>84</v>
      </c>
      <c r="AS19" s="29" t="s">
        <v>84</v>
      </c>
      <c r="AT19" s="27">
        <v>0.9</v>
      </c>
      <c r="AU19" s="26">
        <f t="shared" ref="AU19:AU24" si="29">AT19-R19</f>
        <v>-0.29999999999999993</v>
      </c>
      <c r="AV19" s="29">
        <f>AT19/R19*100-100</f>
        <v>-25</v>
      </c>
      <c r="AW19" s="12">
        <f>AT19-AO19</f>
        <v>0.9</v>
      </c>
      <c r="AX19" s="13" t="s">
        <v>84</v>
      </c>
      <c r="AY19" s="28">
        <v>0</v>
      </c>
      <c r="AZ19" s="26">
        <f t="shared" ref="AZ19:AZ27" si="30">AY19-R19</f>
        <v>-1.2</v>
      </c>
      <c r="BA19" s="29">
        <f t="shared" ref="BA19:BA27" si="31">AY19/R19*100-100</f>
        <v>-100</v>
      </c>
      <c r="BB19" s="26">
        <f t="shared" si="0"/>
        <v>-0.9</v>
      </c>
      <c r="BC19" s="29">
        <f>AY19/AT19*100-100</f>
        <v>-100</v>
      </c>
      <c r="BD19" s="28">
        <v>0</v>
      </c>
      <c r="BE19" s="26">
        <f t="shared" si="1"/>
        <v>-1.2</v>
      </c>
      <c r="BF19" s="29">
        <f t="shared" ref="BF19:BF24" si="32">BD19/R19*100-100</f>
        <v>-100</v>
      </c>
      <c r="BG19" s="26">
        <f>BD19-AY19</f>
        <v>0</v>
      </c>
      <c r="BH19" s="29" t="s">
        <v>84</v>
      </c>
      <c r="BI19" s="28">
        <v>0</v>
      </c>
      <c r="BJ19" s="26">
        <f t="shared" ref="BJ19:BJ27" si="33">BI19-R19</f>
        <v>-1.2</v>
      </c>
      <c r="BK19" s="29">
        <f t="shared" ref="BK19:BK27" si="34">BI19/R19*100-100</f>
        <v>-100</v>
      </c>
      <c r="BL19" s="26" t="s">
        <v>84</v>
      </c>
      <c r="BM19" s="29" t="s">
        <v>84</v>
      </c>
      <c r="BN19" s="28">
        <v>0</v>
      </c>
      <c r="BO19" s="26">
        <f t="shared" si="2"/>
        <v>-1.2</v>
      </c>
      <c r="BP19" s="29">
        <f>BN19/R19*100-100</f>
        <v>-100</v>
      </c>
      <c r="BQ19" s="26" t="s">
        <v>84</v>
      </c>
      <c r="BR19" s="29" t="s">
        <v>84</v>
      </c>
      <c r="BS19" s="27">
        <v>5.2</v>
      </c>
      <c r="BT19" s="12">
        <f t="shared" ref="BT19:BT24" si="35">BS19-R19</f>
        <v>4</v>
      </c>
      <c r="BU19" s="13" t="s">
        <v>84</v>
      </c>
      <c r="BV19" s="12">
        <f t="shared" ref="BV19:BV24" si="36">BS19-BN19</f>
        <v>5.2</v>
      </c>
      <c r="BW19" s="13" t="s">
        <v>84</v>
      </c>
      <c r="BX19" s="27">
        <v>1.7</v>
      </c>
      <c r="BY19" s="12">
        <f t="shared" ref="BY19:BY24" si="37">BX19-R19</f>
        <v>0.5</v>
      </c>
      <c r="BZ19" s="13">
        <f t="shared" ref="BZ19:BZ24" si="38">BX19/R19*100-100</f>
        <v>41.666666666666686</v>
      </c>
      <c r="CA19" s="26">
        <f t="shared" ref="CA19:CA24" si="39">BX19-BS19</f>
        <v>-3.5</v>
      </c>
      <c r="CB19" s="29">
        <f t="shared" ref="CB19:CB24" si="40">BX19/BS19*100-100</f>
        <v>-67.307692307692307</v>
      </c>
      <c r="CC19" s="27">
        <v>5.9</v>
      </c>
      <c r="CD19" s="12">
        <f>CC19-BX19</f>
        <v>4.2</v>
      </c>
      <c r="CE19" s="13">
        <f>CC19/BX19*100-100</f>
        <v>247.05882352941177</v>
      </c>
      <c r="CF19" s="28">
        <v>0</v>
      </c>
      <c r="CG19" s="26">
        <f>CF19-BX19</f>
        <v>-1.7</v>
      </c>
      <c r="CH19" s="29">
        <f>CF19/BX19*100-100</f>
        <v>-100</v>
      </c>
      <c r="CI19" s="26">
        <f>CF19-CC19</f>
        <v>-5.9</v>
      </c>
      <c r="CJ19" s="29">
        <f>CF19/CC19*100-100</f>
        <v>-100</v>
      </c>
      <c r="CK19" s="28">
        <v>0</v>
      </c>
      <c r="CL19" s="26">
        <f t="shared" si="3"/>
        <v>-1.7</v>
      </c>
      <c r="CM19" s="29">
        <f t="shared" si="4"/>
        <v>-100</v>
      </c>
      <c r="CN19" s="26" t="s">
        <v>84</v>
      </c>
      <c r="CO19" s="29" t="s">
        <v>84</v>
      </c>
      <c r="CP19" s="28">
        <v>0</v>
      </c>
      <c r="CQ19" s="26">
        <f>CP19-BX19</f>
        <v>-1.7</v>
      </c>
      <c r="CR19" s="29">
        <f>CP19/BX19*100-100</f>
        <v>-100</v>
      </c>
      <c r="CS19" s="26" t="s">
        <v>84</v>
      </c>
      <c r="CT19" s="29" t="s">
        <v>84</v>
      </c>
      <c r="CU19" s="28">
        <v>0</v>
      </c>
      <c r="CV19" s="26">
        <f>CU19-BX19</f>
        <v>-1.7</v>
      </c>
      <c r="CW19" s="29">
        <f>CU19/BX19*100-100</f>
        <v>-100</v>
      </c>
      <c r="CX19" s="26" t="s">
        <v>84</v>
      </c>
      <c r="CY19" s="29" t="s">
        <v>84</v>
      </c>
      <c r="CZ19" s="28">
        <v>0</v>
      </c>
      <c r="DA19" s="26">
        <f t="shared" ref="DA19:DA25" si="41">CZ19-BX19</f>
        <v>-1.7</v>
      </c>
      <c r="DB19" s="29">
        <f t="shared" ref="DB19:DB24" si="42">CZ19/BX19*100-100</f>
        <v>-100</v>
      </c>
      <c r="DC19" s="26" t="s">
        <v>84</v>
      </c>
      <c r="DD19" s="29" t="s">
        <v>84</v>
      </c>
      <c r="DE19" s="28">
        <v>0</v>
      </c>
      <c r="DF19" s="26">
        <f t="shared" si="5"/>
        <v>-1.7</v>
      </c>
      <c r="DG19" s="29">
        <f t="shared" si="6"/>
        <v>-100</v>
      </c>
      <c r="DH19" s="26" t="s">
        <v>84</v>
      </c>
      <c r="DI19" s="29" t="s">
        <v>84</v>
      </c>
      <c r="DJ19" s="28">
        <v>0</v>
      </c>
      <c r="DK19" s="26">
        <f t="shared" si="7"/>
        <v>-1.7</v>
      </c>
      <c r="DL19" s="29">
        <f t="shared" si="8"/>
        <v>-100</v>
      </c>
      <c r="DM19" s="26" t="s">
        <v>84</v>
      </c>
      <c r="DN19" s="29" t="s">
        <v>84</v>
      </c>
      <c r="DO19" s="27">
        <v>3.8</v>
      </c>
      <c r="DP19" s="12">
        <f>DO19-BX19</f>
        <v>2.0999999999999996</v>
      </c>
      <c r="DQ19" s="13">
        <f>DO19/BX19*100-100</f>
        <v>123.52941176470588</v>
      </c>
      <c r="DR19" s="12">
        <f>DO19-DJ19</f>
        <v>3.8</v>
      </c>
      <c r="DS19" s="13" t="s">
        <v>84</v>
      </c>
      <c r="DT19" s="28">
        <v>0</v>
      </c>
      <c r="DU19" s="26">
        <f t="shared" si="9"/>
        <v>-1.7</v>
      </c>
      <c r="DV19" s="29">
        <f t="shared" si="10"/>
        <v>-100</v>
      </c>
      <c r="DW19" s="26">
        <f>DT19-DO19</f>
        <v>-3.8</v>
      </c>
      <c r="DX19" s="29">
        <f>DT19/DO19*100-100</f>
        <v>-100</v>
      </c>
      <c r="DY19" s="28">
        <v>0</v>
      </c>
      <c r="DZ19" s="26">
        <f t="shared" si="11"/>
        <v>-1.7</v>
      </c>
      <c r="EA19" s="29">
        <f t="shared" si="12"/>
        <v>-100</v>
      </c>
      <c r="EB19" s="26" t="s">
        <v>84</v>
      </c>
      <c r="EC19" s="29" t="s">
        <v>84</v>
      </c>
      <c r="ED19" s="928">
        <v>0</v>
      </c>
      <c r="EE19" s="26">
        <f t="shared" si="13"/>
        <v>-1.7</v>
      </c>
      <c r="EF19" s="29">
        <f t="shared" si="14"/>
        <v>-100</v>
      </c>
      <c r="EG19" s="26" t="s">
        <v>84</v>
      </c>
      <c r="EH19" s="29" t="s">
        <v>84</v>
      </c>
    </row>
    <row r="20" spans="1:138" ht="15">
      <c r="A20" s="24" t="s">
        <v>7</v>
      </c>
      <c r="B20" s="25">
        <v>0.2</v>
      </c>
      <c r="C20" s="25">
        <v>0</v>
      </c>
      <c r="D20" s="31">
        <v>0</v>
      </c>
      <c r="E20" s="30">
        <v>5</v>
      </c>
      <c r="F20" s="31">
        <v>2</v>
      </c>
      <c r="G20" s="31">
        <v>1.4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0">
        <v>0.9</v>
      </c>
      <c r="O20" s="31">
        <v>0.8</v>
      </c>
      <c r="P20" s="12">
        <f t="shared" si="21"/>
        <v>0.8</v>
      </c>
      <c r="Q20" s="13" t="s">
        <v>84</v>
      </c>
      <c r="R20" s="30">
        <v>0.7</v>
      </c>
      <c r="S20" s="26">
        <f>R20-O20</f>
        <v>-0.10000000000000009</v>
      </c>
      <c r="T20" s="29">
        <f>R20/O20*100-100</f>
        <v>-12.500000000000014</v>
      </c>
      <c r="U20" s="12">
        <f t="shared" si="22"/>
        <v>0.7</v>
      </c>
      <c r="V20" s="29" t="s">
        <v>84</v>
      </c>
      <c r="W20" s="30">
        <v>1.7</v>
      </c>
      <c r="X20" s="12">
        <f>W20-R20</f>
        <v>1</v>
      </c>
      <c r="Y20" s="13">
        <f>W20/R20*100-100</f>
        <v>142.85714285714289</v>
      </c>
      <c r="Z20" s="30">
        <v>2.2999999999999998</v>
      </c>
      <c r="AA20" s="12">
        <f t="shared" si="26"/>
        <v>1.5999999999999999</v>
      </c>
      <c r="AB20" s="13">
        <f t="shared" si="27"/>
        <v>228.57142857142856</v>
      </c>
      <c r="AC20" s="12">
        <f t="shared" si="15"/>
        <v>0.59999999999999987</v>
      </c>
      <c r="AD20" s="13">
        <f>Z20/W20*100-100</f>
        <v>35.294117647058812</v>
      </c>
      <c r="AE20" s="30">
        <v>2</v>
      </c>
      <c r="AF20" s="12">
        <f t="shared" si="18"/>
        <v>1.3</v>
      </c>
      <c r="AG20" s="55" t="s">
        <v>132</v>
      </c>
      <c r="AH20" s="26">
        <f t="shared" si="19"/>
        <v>-0.29999999999999982</v>
      </c>
      <c r="AI20" s="29">
        <f t="shared" si="20"/>
        <v>-13.043478260869563</v>
      </c>
      <c r="AJ20" s="31">
        <v>0</v>
      </c>
      <c r="AK20" s="26">
        <f t="shared" si="23"/>
        <v>-0.7</v>
      </c>
      <c r="AL20" s="29">
        <f>AJ20/R20*100-100</f>
        <v>-100</v>
      </c>
      <c r="AM20" s="26">
        <f t="shared" si="24"/>
        <v>-2</v>
      </c>
      <c r="AN20" s="29">
        <f t="shared" si="25"/>
        <v>-100</v>
      </c>
      <c r="AO20" s="31">
        <v>0</v>
      </c>
      <c r="AP20" s="26">
        <f t="shared" si="28"/>
        <v>-0.7</v>
      </c>
      <c r="AQ20" s="29">
        <f>AO20/R20*100-100</f>
        <v>-100</v>
      </c>
      <c r="AR20" s="26" t="s">
        <v>84</v>
      </c>
      <c r="AS20" s="29" t="s">
        <v>84</v>
      </c>
      <c r="AT20" s="58">
        <v>0</v>
      </c>
      <c r="AU20" s="26">
        <f t="shared" si="29"/>
        <v>-0.7</v>
      </c>
      <c r="AV20" s="29">
        <f>AT20/R20*100-100</f>
        <v>-100</v>
      </c>
      <c r="AW20" s="26" t="s">
        <v>84</v>
      </c>
      <c r="AX20" s="29" t="s">
        <v>84</v>
      </c>
      <c r="AY20" s="58">
        <v>0</v>
      </c>
      <c r="AZ20" s="26">
        <f t="shared" si="30"/>
        <v>-0.7</v>
      </c>
      <c r="BA20" s="29">
        <f t="shared" si="31"/>
        <v>-100</v>
      </c>
      <c r="BB20" s="26" t="s">
        <v>84</v>
      </c>
      <c r="BC20" s="29" t="s">
        <v>84</v>
      </c>
      <c r="BD20" s="58">
        <v>0</v>
      </c>
      <c r="BE20" s="26">
        <f t="shared" si="1"/>
        <v>-0.7</v>
      </c>
      <c r="BF20" s="29">
        <f t="shared" si="32"/>
        <v>-100</v>
      </c>
      <c r="BG20" s="26" t="s">
        <v>84</v>
      </c>
      <c r="BH20" s="29" t="s">
        <v>84</v>
      </c>
      <c r="BI20" s="58">
        <v>0</v>
      </c>
      <c r="BJ20" s="26">
        <f t="shared" si="33"/>
        <v>-0.7</v>
      </c>
      <c r="BK20" s="29">
        <f t="shared" si="34"/>
        <v>-100</v>
      </c>
      <c r="BL20" s="26" t="s">
        <v>84</v>
      </c>
      <c r="BM20" s="29" t="s">
        <v>84</v>
      </c>
      <c r="BN20" s="58">
        <v>0</v>
      </c>
      <c r="BO20" s="26">
        <f t="shared" si="2"/>
        <v>-0.7</v>
      </c>
      <c r="BP20" s="29">
        <f>BN20/R20*100-100</f>
        <v>-100</v>
      </c>
      <c r="BQ20" s="26" t="s">
        <v>84</v>
      </c>
      <c r="BR20" s="29" t="s">
        <v>84</v>
      </c>
      <c r="BS20" s="58">
        <v>0</v>
      </c>
      <c r="BT20" s="26">
        <f t="shared" si="35"/>
        <v>-0.7</v>
      </c>
      <c r="BU20" s="29">
        <f>BS20/R20*100-100</f>
        <v>-100</v>
      </c>
      <c r="BV20" s="26">
        <f t="shared" si="36"/>
        <v>0</v>
      </c>
      <c r="BW20" s="29" t="s">
        <v>84</v>
      </c>
      <c r="BX20" s="58">
        <v>0</v>
      </c>
      <c r="BY20" s="26">
        <f t="shared" si="37"/>
        <v>-0.7</v>
      </c>
      <c r="BZ20" s="29">
        <f t="shared" si="38"/>
        <v>-100</v>
      </c>
      <c r="CA20" s="29" t="s">
        <v>84</v>
      </c>
      <c r="CB20" s="29" t="s">
        <v>84</v>
      </c>
      <c r="CC20" s="31">
        <v>0</v>
      </c>
      <c r="CD20" s="29" t="s">
        <v>84</v>
      </c>
      <c r="CE20" s="29" t="s">
        <v>84</v>
      </c>
      <c r="CF20" s="31">
        <v>0</v>
      </c>
      <c r="CG20" s="26" t="s">
        <v>84</v>
      </c>
      <c r="CH20" s="29" t="s">
        <v>84</v>
      </c>
      <c r="CI20" s="26" t="s">
        <v>84</v>
      </c>
      <c r="CJ20" s="29" t="s">
        <v>84</v>
      </c>
      <c r="CK20" s="31">
        <v>0</v>
      </c>
      <c r="CL20" s="26" t="s">
        <v>84</v>
      </c>
      <c r="CM20" s="29" t="s">
        <v>84</v>
      </c>
      <c r="CN20" s="26" t="s">
        <v>84</v>
      </c>
      <c r="CO20" s="29" t="s">
        <v>84</v>
      </c>
      <c r="CP20" s="31">
        <v>0</v>
      </c>
      <c r="CQ20" s="26" t="s">
        <v>84</v>
      </c>
      <c r="CR20" s="29" t="s">
        <v>84</v>
      </c>
      <c r="CS20" s="26" t="s">
        <v>84</v>
      </c>
      <c r="CT20" s="29" t="s">
        <v>84</v>
      </c>
      <c r="CU20" s="31">
        <v>0</v>
      </c>
      <c r="CV20" s="26" t="s">
        <v>84</v>
      </c>
      <c r="CW20" s="29" t="s">
        <v>84</v>
      </c>
      <c r="CX20" s="26" t="s">
        <v>84</v>
      </c>
      <c r="CY20" s="29" t="s">
        <v>84</v>
      </c>
      <c r="CZ20" s="31">
        <v>0</v>
      </c>
      <c r="DA20" s="26" t="s">
        <v>84</v>
      </c>
      <c r="DB20" s="29" t="s">
        <v>84</v>
      </c>
      <c r="DC20" s="26" t="s">
        <v>84</v>
      </c>
      <c r="DD20" s="29" t="s">
        <v>84</v>
      </c>
      <c r="DE20" s="31">
        <v>0</v>
      </c>
      <c r="DF20" s="26" t="s">
        <v>84</v>
      </c>
      <c r="DG20" s="29" t="s">
        <v>84</v>
      </c>
      <c r="DH20" s="26" t="s">
        <v>84</v>
      </c>
      <c r="DI20" s="29" t="s">
        <v>84</v>
      </c>
      <c r="DJ20" s="31">
        <v>0</v>
      </c>
      <c r="DK20" s="26" t="s">
        <v>84</v>
      </c>
      <c r="DL20" s="29" t="s">
        <v>84</v>
      </c>
      <c r="DM20" s="26" t="s">
        <v>84</v>
      </c>
      <c r="DN20" s="29" t="s">
        <v>84</v>
      </c>
      <c r="DO20" s="31">
        <v>0</v>
      </c>
      <c r="DP20" s="26" t="s">
        <v>84</v>
      </c>
      <c r="DQ20" s="29" t="s">
        <v>84</v>
      </c>
      <c r="DR20" s="26" t="s">
        <v>84</v>
      </c>
      <c r="DS20" s="29" t="s">
        <v>84</v>
      </c>
      <c r="DT20" s="31">
        <v>0</v>
      </c>
      <c r="DU20" s="26" t="s">
        <v>84</v>
      </c>
      <c r="DV20" s="29" t="s">
        <v>84</v>
      </c>
      <c r="DW20" s="26" t="s">
        <v>84</v>
      </c>
      <c r="DX20" s="29" t="s">
        <v>84</v>
      </c>
      <c r="DY20" s="31">
        <v>0</v>
      </c>
      <c r="DZ20" s="26">
        <f t="shared" si="11"/>
        <v>0</v>
      </c>
      <c r="EA20" s="29" t="s">
        <v>84</v>
      </c>
      <c r="EB20" s="26" t="s">
        <v>84</v>
      </c>
      <c r="EC20" s="29" t="s">
        <v>84</v>
      </c>
      <c r="ED20" s="930">
        <v>0.3</v>
      </c>
      <c r="EE20" s="12">
        <f t="shared" si="13"/>
        <v>0.3</v>
      </c>
      <c r="EF20" s="13" t="s">
        <v>84</v>
      </c>
      <c r="EG20" s="12">
        <f>ED20-DY20</f>
        <v>0.3</v>
      </c>
      <c r="EH20" s="13" t="s">
        <v>84</v>
      </c>
    </row>
    <row r="21" spans="1:138" ht="15">
      <c r="A21" s="24" t="s">
        <v>87</v>
      </c>
      <c r="B21" s="25">
        <v>0</v>
      </c>
      <c r="C21" s="25">
        <v>7.5</v>
      </c>
      <c r="D21" s="28">
        <v>2.6</v>
      </c>
      <c r="E21" s="28">
        <v>0</v>
      </c>
      <c r="F21" s="28">
        <v>0</v>
      </c>
      <c r="G21" s="28">
        <v>0</v>
      </c>
      <c r="H21" s="27">
        <v>1.1000000000000001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6">
        <f t="shared" si="21"/>
        <v>-2.6</v>
      </c>
      <c r="Q21" s="29">
        <f>O21/D21*100-100</f>
        <v>-100</v>
      </c>
      <c r="R21" s="28">
        <v>0</v>
      </c>
      <c r="S21" s="26" t="s">
        <v>84</v>
      </c>
      <c r="T21" s="29" t="s">
        <v>84</v>
      </c>
      <c r="U21" s="26">
        <f t="shared" si="22"/>
        <v>-2.6</v>
      </c>
      <c r="V21" s="29">
        <f>R21/D21*100-100</f>
        <v>-100</v>
      </c>
      <c r="W21" s="28">
        <v>0</v>
      </c>
      <c r="X21" s="26" t="s">
        <v>84</v>
      </c>
      <c r="Y21" s="29" t="s">
        <v>84</v>
      </c>
      <c r="Z21" s="28">
        <v>0</v>
      </c>
      <c r="AA21" s="26" t="s">
        <v>84</v>
      </c>
      <c r="AB21" s="29" t="s">
        <v>84</v>
      </c>
      <c r="AC21" s="26" t="s">
        <v>84</v>
      </c>
      <c r="AD21" s="29" t="s">
        <v>84</v>
      </c>
      <c r="AE21" s="28">
        <v>0</v>
      </c>
      <c r="AF21" s="26" t="s">
        <v>84</v>
      </c>
      <c r="AG21" s="29" t="s">
        <v>84</v>
      </c>
      <c r="AH21" s="26" t="s">
        <v>84</v>
      </c>
      <c r="AI21" s="29" t="s">
        <v>84</v>
      </c>
      <c r="AJ21" s="27">
        <v>0.2</v>
      </c>
      <c r="AK21" s="12">
        <f t="shared" si="23"/>
        <v>0.2</v>
      </c>
      <c r="AL21" s="13" t="s">
        <v>84</v>
      </c>
      <c r="AM21" s="12">
        <f t="shared" si="24"/>
        <v>0.2</v>
      </c>
      <c r="AN21" s="13" t="s">
        <v>84</v>
      </c>
      <c r="AO21" s="28">
        <v>0</v>
      </c>
      <c r="AP21" s="26" t="s">
        <v>84</v>
      </c>
      <c r="AQ21" s="29" t="s">
        <v>84</v>
      </c>
      <c r="AR21" s="26">
        <f t="shared" ref="AR21:AR28" si="43">AO21-AJ21</f>
        <v>-0.2</v>
      </c>
      <c r="AS21" s="29">
        <f t="shared" ref="AS21:AS28" si="44">AO21/AJ21*100-100</f>
        <v>-100</v>
      </c>
      <c r="AT21" s="28">
        <v>0</v>
      </c>
      <c r="AU21" s="26" t="s">
        <v>84</v>
      </c>
      <c r="AV21" s="29" t="s">
        <v>84</v>
      </c>
      <c r="AW21" s="26" t="s">
        <v>84</v>
      </c>
      <c r="AX21" s="29" t="s">
        <v>84</v>
      </c>
      <c r="AY21" s="28">
        <v>0</v>
      </c>
      <c r="AZ21" s="26" t="s">
        <v>84</v>
      </c>
      <c r="BA21" s="29" t="s">
        <v>84</v>
      </c>
      <c r="BB21" s="26" t="s">
        <v>84</v>
      </c>
      <c r="BC21" s="29" t="s">
        <v>84</v>
      </c>
      <c r="BD21" s="28">
        <v>0</v>
      </c>
      <c r="BE21" s="26">
        <f t="shared" si="1"/>
        <v>0</v>
      </c>
      <c r="BF21" s="29" t="s">
        <v>84</v>
      </c>
      <c r="BG21" s="26" t="s">
        <v>84</v>
      </c>
      <c r="BH21" s="29" t="s">
        <v>84</v>
      </c>
      <c r="BI21" s="27">
        <v>2.9</v>
      </c>
      <c r="BJ21" s="12">
        <f t="shared" si="33"/>
        <v>2.9</v>
      </c>
      <c r="BK21" s="13" t="s">
        <v>84</v>
      </c>
      <c r="BL21" s="12">
        <f>BI21-BD21</f>
        <v>2.9</v>
      </c>
      <c r="BM21" s="13" t="s">
        <v>84</v>
      </c>
      <c r="BN21" s="28">
        <v>1.8</v>
      </c>
      <c r="BO21" s="26">
        <f t="shared" si="2"/>
        <v>1.8</v>
      </c>
      <c r="BP21" s="29" t="s">
        <v>84</v>
      </c>
      <c r="BQ21" s="26">
        <f>BN21-BI21</f>
        <v>-1.0999999999999999</v>
      </c>
      <c r="BR21" s="29">
        <f>BN21/BI21*100-100</f>
        <v>-37.931034482758619</v>
      </c>
      <c r="BS21" s="27">
        <v>0.5</v>
      </c>
      <c r="BT21" s="12">
        <f t="shared" si="35"/>
        <v>0.5</v>
      </c>
      <c r="BU21" s="29" t="s">
        <v>84</v>
      </c>
      <c r="BV21" s="26">
        <f t="shared" si="36"/>
        <v>-1.3</v>
      </c>
      <c r="BW21" s="29">
        <f>BS21/BN21*100-100</f>
        <v>-72.222222222222229</v>
      </c>
      <c r="BX21" s="28">
        <v>0</v>
      </c>
      <c r="BY21" s="29" t="s">
        <v>84</v>
      </c>
      <c r="BZ21" s="29" t="s">
        <v>84</v>
      </c>
      <c r="CA21" s="26">
        <f t="shared" si="39"/>
        <v>-0.5</v>
      </c>
      <c r="CB21" s="29">
        <f t="shared" si="40"/>
        <v>-100</v>
      </c>
      <c r="CC21" s="28">
        <v>0</v>
      </c>
      <c r="CD21" s="29" t="s">
        <v>84</v>
      </c>
      <c r="CE21" s="29" t="s">
        <v>84</v>
      </c>
      <c r="CF21" s="27">
        <v>0.1</v>
      </c>
      <c r="CG21" s="12">
        <f>CF21-BX21</f>
        <v>0.1</v>
      </c>
      <c r="CH21" s="13" t="s">
        <v>84</v>
      </c>
      <c r="CI21" s="12">
        <f>CF21-CC21</f>
        <v>0.1</v>
      </c>
      <c r="CJ21" s="13" t="s">
        <v>84</v>
      </c>
      <c r="CK21" s="28">
        <v>0</v>
      </c>
      <c r="CL21" s="26">
        <f t="shared" si="3"/>
        <v>0</v>
      </c>
      <c r="CM21" s="29" t="s">
        <v>84</v>
      </c>
      <c r="CN21" s="26">
        <f t="shared" si="16"/>
        <v>-0.1</v>
      </c>
      <c r="CO21" s="29">
        <f t="shared" si="17"/>
        <v>-100</v>
      </c>
      <c r="CP21" s="28">
        <v>0</v>
      </c>
      <c r="CQ21" s="26" t="s">
        <v>84</v>
      </c>
      <c r="CR21" s="29" t="s">
        <v>84</v>
      </c>
      <c r="CS21" s="26" t="s">
        <v>84</v>
      </c>
      <c r="CT21" s="29" t="s">
        <v>84</v>
      </c>
      <c r="CU21" s="28">
        <v>0</v>
      </c>
      <c r="CV21" s="26" t="s">
        <v>84</v>
      </c>
      <c r="CW21" s="29" t="s">
        <v>84</v>
      </c>
      <c r="CX21" s="26" t="s">
        <v>84</v>
      </c>
      <c r="CY21" s="29" t="s">
        <v>84</v>
      </c>
      <c r="CZ21" s="28">
        <v>0</v>
      </c>
      <c r="DA21" s="26" t="s">
        <v>84</v>
      </c>
      <c r="DB21" s="29" t="s">
        <v>84</v>
      </c>
      <c r="DC21" s="26" t="s">
        <v>84</v>
      </c>
      <c r="DD21" s="29" t="s">
        <v>84</v>
      </c>
      <c r="DE21" s="28">
        <v>0</v>
      </c>
      <c r="DF21" s="26" t="s">
        <v>84</v>
      </c>
      <c r="DG21" s="29" t="s">
        <v>84</v>
      </c>
      <c r="DH21" s="26" t="s">
        <v>84</v>
      </c>
      <c r="DI21" s="29" t="s">
        <v>84</v>
      </c>
      <c r="DJ21" s="28">
        <v>0</v>
      </c>
      <c r="DK21" s="26" t="s">
        <v>84</v>
      </c>
      <c r="DL21" s="29" t="s">
        <v>84</v>
      </c>
      <c r="DM21" s="26" t="s">
        <v>84</v>
      </c>
      <c r="DN21" s="29" t="s">
        <v>84</v>
      </c>
      <c r="DO21" s="28">
        <v>0</v>
      </c>
      <c r="DP21" s="26" t="s">
        <v>84</v>
      </c>
      <c r="DQ21" s="29" t="s">
        <v>84</v>
      </c>
      <c r="DR21" s="26" t="s">
        <v>84</v>
      </c>
      <c r="DS21" s="29" t="s">
        <v>84</v>
      </c>
      <c r="DT21" s="28">
        <v>0</v>
      </c>
      <c r="DU21" s="26" t="s">
        <v>84</v>
      </c>
      <c r="DV21" s="29" t="s">
        <v>84</v>
      </c>
      <c r="DW21" s="26" t="s">
        <v>84</v>
      </c>
      <c r="DX21" s="29" t="s">
        <v>84</v>
      </c>
      <c r="DY21" s="28">
        <v>0</v>
      </c>
      <c r="DZ21" s="26">
        <f t="shared" si="11"/>
        <v>0</v>
      </c>
      <c r="EA21" s="29" t="s">
        <v>84</v>
      </c>
      <c r="EB21" s="26" t="s">
        <v>84</v>
      </c>
      <c r="EC21" s="29" t="s">
        <v>84</v>
      </c>
      <c r="ED21" s="928">
        <v>0</v>
      </c>
      <c r="EE21" s="26">
        <f t="shared" si="13"/>
        <v>0</v>
      </c>
      <c r="EF21" s="29" t="s">
        <v>84</v>
      </c>
      <c r="EG21" s="26" t="s">
        <v>84</v>
      </c>
      <c r="EH21" s="29" t="s">
        <v>84</v>
      </c>
    </row>
    <row r="22" spans="1:138" ht="15">
      <c r="A22" s="24" t="s">
        <v>8</v>
      </c>
      <c r="B22" s="25">
        <v>1.6</v>
      </c>
      <c r="C22" s="25">
        <v>0</v>
      </c>
      <c r="D22" s="27">
        <v>4.3</v>
      </c>
      <c r="E22" s="28">
        <v>4.0999999999999996</v>
      </c>
      <c r="F22" s="28">
        <v>0.4</v>
      </c>
      <c r="G22" s="27">
        <v>0.4</v>
      </c>
      <c r="H22" s="27">
        <v>0.4</v>
      </c>
      <c r="I22" s="27">
        <v>0.4</v>
      </c>
      <c r="J22" s="27">
        <v>0.4</v>
      </c>
      <c r="K22" s="27">
        <v>6.4</v>
      </c>
      <c r="L22" s="28">
        <v>6.4</v>
      </c>
      <c r="M22" s="27">
        <v>9.1</v>
      </c>
      <c r="N22" s="27">
        <v>7.6</v>
      </c>
      <c r="O22" s="27">
        <v>7.7</v>
      </c>
      <c r="P22" s="12">
        <f t="shared" si="21"/>
        <v>3.4000000000000004</v>
      </c>
      <c r="Q22" s="13">
        <f>O22/D22*100-100</f>
        <v>79.069767441860478</v>
      </c>
      <c r="R22" s="27">
        <v>7.2</v>
      </c>
      <c r="S22" s="26">
        <f t="shared" ref="S22:S28" si="45">R22-O22</f>
        <v>-0.5</v>
      </c>
      <c r="T22" s="29">
        <f>R22/O22*100-100</f>
        <v>-6.4935064935065014</v>
      </c>
      <c r="U22" s="12">
        <f t="shared" si="22"/>
        <v>2.9000000000000004</v>
      </c>
      <c r="V22" s="13">
        <f>R22/D22*100-100</f>
        <v>67.441860465116292</v>
      </c>
      <c r="W22" s="27">
        <v>7.6</v>
      </c>
      <c r="X22" s="12">
        <f t="shared" ref="X22:X28" si="46">W22-R22</f>
        <v>0.39999999999999947</v>
      </c>
      <c r="Y22" s="13">
        <f>W22/R22*100-100</f>
        <v>5.5555555555555571</v>
      </c>
      <c r="Z22" s="28">
        <v>6.4</v>
      </c>
      <c r="AA22" s="26">
        <f t="shared" si="26"/>
        <v>-0.79999999999999982</v>
      </c>
      <c r="AB22" s="29">
        <f t="shared" si="27"/>
        <v>-11.1111111111111</v>
      </c>
      <c r="AC22" s="26">
        <f t="shared" si="15"/>
        <v>-1.1999999999999993</v>
      </c>
      <c r="AD22" s="29">
        <f>Z22/W22*100-100</f>
        <v>-15.78947368421052</v>
      </c>
      <c r="AE22" s="27">
        <v>6.9</v>
      </c>
      <c r="AF22" s="26">
        <f t="shared" si="18"/>
        <v>-0.29999999999999982</v>
      </c>
      <c r="AG22" s="29">
        <f>AE22/R22*100-100</f>
        <v>-4.1666666666666572</v>
      </c>
      <c r="AH22" s="12">
        <f t="shared" si="19"/>
        <v>0.5</v>
      </c>
      <c r="AI22" s="13">
        <f t="shared" si="20"/>
        <v>7.8125</v>
      </c>
      <c r="AJ22" s="28">
        <v>6.4</v>
      </c>
      <c r="AK22" s="26">
        <f t="shared" si="23"/>
        <v>-0.79999999999999982</v>
      </c>
      <c r="AL22" s="29">
        <f>AJ22/R22*100-100</f>
        <v>-11.1111111111111</v>
      </c>
      <c r="AM22" s="26">
        <f t="shared" si="24"/>
        <v>-0.5</v>
      </c>
      <c r="AN22" s="29">
        <f t="shared" si="25"/>
        <v>-7.2463768115942031</v>
      </c>
      <c r="AO22" s="28">
        <v>6.4</v>
      </c>
      <c r="AP22" s="26">
        <f t="shared" si="28"/>
        <v>-0.79999999999999982</v>
      </c>
      <c r="AQ22" s="29">
        <f>AO22/R22*100-100</f>
        <v>-11.1111111111111</v>
      </c>
      <c r="AR22" s="26">
        <f t="shared" si="43"/>
        <v>0</v>
      </c>
      <c r="AS22" s="29">
        <f t="shared" si="44"/>
        <v>0</v>
      </c>
      <c r="AT22" s="27">
        <v>6.4</v>
      </c>
      <c r="AU22" s="26">
        <f t="shared" si="29"/>
        <v>-0.79999999999999982</v>
      </c>
      <c r="AV22" s="29">
        <f>AT22/R22*100-100</f>
        <v>-11.1111111111111</v>
      </c>
      <c r="AW22" s="12">
        <f>AT22-AO22</f>
        <v>0</v>
      </c>
      <c r="AX22" s="13">
        <f>AT22/AO22*100-100</f>
        <v>0</v>
      </c>
      <c r="AY22" s="27">
        <v>6.4</v>
      </c>
      <c r="AZ22" s="26">
        <f t="shared" si="30"/>
        <v>-0.79999999999999982</v>
      </c>
      <c r="BA22" s="29">
        <f t="shared" si="31"/>
        <v>-11.1111111111111</v>
      </c>
      <c r="BB22" s="12">
        <f t="shared" si="0"/>
        <v>0</v>
      </c>
      <c r="BC22" s="13">
        <f>AY22/AT22*100-100</f>
        <v>0</v>
      </c>
      <c r="BD22" s="28">
        <v>0.3</v>
      </c>
      <c r="BE22" s="26">
        <f t="shared" si="1"/>
        <v>-6.9</v>
      </c>
      <c r="BF22" s="29">
        <f t="shared" si="32"/>
        <v>-95.833333333333329</v>
      </c>
      <c r="BG22" s="26">
        <f>BD22-AY22</f>
        <v>-6.1000000000000005</v>
      </c>
      <c r="BH22" s="29">
        <f>BD22/AY22*100-100</f>
        <v>-95.3125</v>
      </c>
      <c r="BI22" s="27">
        <v>0.3</v>
      </c>
      <c r="BJ22" s="26">
        <f t="shared" si="33"/>
        <v>-6.9</v>
      </c>
      <c r="BK22" s="29">
        <f t="shared" si="34"/>
        <v>-95.833333333333329</v>
      </c>
      <c r="BL22" s="12">
        <f>BI22-BD22</f>
        <v>0</v>
      </c>
      <c r="BM22" s="13">
        <f>BI22/BD22*100-100</f>
        <v>0</v>
      </c>
      <c r="BN22" s="27">
        <v>0.3</v>
      </c>
      <c r="BO22" s="26">
        <f>BN22-R22</f>
        <v>-6.9</v>
      </c>
      <c r="BP22" s="29">
        <f>BN22/R22*100-100</f>
        <v>-95.833333333333329</v>
      </c>
      <c r="BQ22" s="12">
        <f>BN22-BI22</f>
        <v>0</v>
      </c>
      <c r="BR22" s="13">
        <f>BN22/BI22*100-100</f>
        <v>0</v>
      </c>
      <c r="BS22" s="27">
        <v>0.3</v>
      </c>
      <c r="BT22" s="26">
        <f t="shared" si="35"/>
        <v>-6.9</v>
      </c>
      <c r="BU22" s="29">
        <f>BS22/R22*100-100</f>
        <v>-95.833333333333329</v>
      </c>
      <c r="BV22" s="12">
        <f t="shared" si="36"/>
        <v>0</v>
      </c>
      <c r="BW22" s="13">
        <f>BS22/BN22*100-100</f>
        <v>0</v>
      </c>
      <c r="BX22" s="28">
        <v>0.2</v>
      </c>
      <c r="BY22" s="26">
        <f t="shared" si="37"/>
        <v>-7</v>
      </c>
      <c r="BZ22" s="29">
        <f t="shared" si="38"/>
        <v>-97.222222222222229</v>
      </c>
      <c r="CA22" s="26">
        <f t="shared" si="39"/>
        <v>-9.9999999999999978E-2</v>
      </c>
      <c r="CB22" s="29">
        <f t="shared" si="40"/>
        <v>-33.333333333333329</v>
      </c>
      <c r="CC22" s="27">
        <v>0.2</v>
      </c>
      <c r="CD22" s="12">
        <f>CC22-BX22</f>
        <v>0</v>
      </c>
      <c r="CE22" s="13">
        <f>CC22/BX22*100-100</f>
        <v>0</v>
      </c>
      <c r="CF22" s="27">
        <v>0.2</v>
      </c>
      <c r="CG22" s="12">
        <f t="shared" ref="CG22:CG28" si="47">CF22-BX22</f>
        <v>0</v>
      </c>
      <c r="CH22" s="13">
        <f>CF22/BX22*100-100</f>
        <v>0</v>
      </c>
      <c r="CI22" s="12">
        <f t="shared" ref="CI22:CI28" si="48">CF22-CC22</f>
        <v>0</v>
      </c>
      <c r="CJ22" s="13">
        <f t="shared" ref="CJ22:CJ28" si="49">CF22/CC22*100-100</f>
        <v>0</v>
      </c>
      <c r="CK22" s="27">
        <v>0.2</v>
      </c>
      <c r="CL22" s="12">
        <f t="shared" si="3"/>
        <v>0</v>
      </c>
      <c r="CM22" s="13">
        <f t="shared" si="4"/>
        <v>0</v>
      </c>
      <c r="CN22" s="12">
        <f t="shared" si="16"/>
        <v>0</v>
      </c>
      <c r="CO22" s="13">
        <f t="shared" si="17"/>
        <v>0</v>
      </c>
      <c r="CP22" s="27">
        <v>0.2</v>
      </c>
      <c r="CQ22" s="12">
        <f>CP22-BX22</f>
        <v>0</v>
      </c>
      <c r="CR22" s="13">
        <f>CP22/BX22*100-100</f>
        <v>0</v>
      </c>
      <c r="CS22" s="12">
        <f>CP22-CK22</f>
        <v>0</v>
      </c>
      <c r="CT22" s="13">
        <f>CP22/CK22*100-100</f>
        <v>0</v>
      </c>
      <c r="CU22" s="27">
        <v>0.2</v>
      </c>
      <c r="CV22" s="12">
        <f>CU22-BX22</f>
        <v>0</v>
      </c>
      <c r="CW22" s="13">
        <f>CU22/BX22*100-100</f>
        <v>0</v>
      </c>
      <c r="CX22" s="12">
        <f>CU22-CP22</f>
        <v>0</v>
      </c>
      <c r="CY22" s="13">
        <f>CU22/CP22*100-100</f>
        <v>0</v>
      </c>
      <c r="CZ22" s="27">
        <v>0.6</v>
      </c>
      <c r="DA22" s="12">
        <f t="shared" si="41"/>
        <v>0.39999999999999997</v>
      </c>
      <c r="DB22" s="13">
        <f t="shared" si="42"/>
        <v>199.99999999999994</v>
      </c>
      <c r="DC22" s="12">
        <f>CZ22-CU22</f>
        <v>0.39999999999999997</v>
      </c>
      <c r="DD22" s="13">
        <f>CZ22/CU22*100-100</f>
        <v>199.99999999999994</v>
      </c>
      <c r="DE22" s="28">
        <v>0.2</v>
      </c>
      <c r="DF22" s="26">
        <f t="shared" si="5"/>
        <v>0</v>
      </c>
      <c r="DG22" s="29">
        <f t="shared" si="6"/>
        <v>0</v>
      </c>
      <c r="DH22" s="26">
        <f>DE22-CZ22</f>
        <v>-0.39999999999999997</v>
      </c>
      <c r="DI22" s="29">
        <f>DE22/CZ22*100-100</f>
        <v>-66.666666666666657</v>
      </c>
      <c r="DJ22" s="27">
        <v>0.2</v>
      </c>
      <c r="DK22" s="12">
        <f t="shared" si="7"/>
        <v>0</v>
      </c>
      <c r="DL22" s="13">
        <f t="shared" si="8"/>
        <v>0</v>
      </c>
      <c r="DM22" s="12">
        <f>DJ22-DE22</f>
        <v>0</v>
      </c>
      <c r="DN22" s="13">
        <f>DJ22/DE22*100-100</f>
        <v>0</v>
      </c>
      <c r="DO22" s="27">
        <v>0.2</v>
      </c>
      <c r="DP22" s="12">
        <f>DO22-BX22</f>
        <v>0</v>
      </c>
      <c r="DQ22" s="13">
        <f>DO22/BX22*100-100</f>
        <v>0</v>
      </c>
      <c r="DR22" s="12">
        <f>DO22-DJ22</f>
        <v>0</v>
      </c>
      <c r="DS22" s="13">
        <f>DO22/DJ22*100-100</f>
        <v>0</v>
      </c>
      <c r="DT22" s="27">
        <v>0.2</v>
      </c>
      <c r="DU22" s="12">
        <f t="shared" si="9"/>
        <v>0</v>
      </c>
      <c r="DV22" s="13">
        <f t="shared" si="10"/>
        <v>0</v>
      </c>
      <c r="DW22" s="12">
        <f>DT22-DO22</f>
        <v>0</v>
      </c>
      <c r="DX22" s="13">
        <f>DT22/DO22*100-100</f>
        <v>0</v>
      </c>
      <c r="DY22" s="28">
        <v>0</v>
      </c>
      <c r="DZ22" s="26">
        <f t="shared" si="11"/>
        <v>-0.2</v>
      </c>
      <c r="EA22" s="29">
        <f t="shared" si="12"/>
        <v>-100</v>
      </c>
      <c r="EB22" s="26">
        <f>DY22-DT22</f>
        <v>-0.2</v>
      </c>
      <c r="EC22" s="29">
        <f>DY22/DT22*100-100</f>
        <v>-100</v>
      </c>
      <c r="ED22" s="928">
        <v>0</v>
      </c>
      <c r="EE22" s="26">
        <f t="shared" si="13"/>
        <v>-0.2</v>
      </c>
      <c r="EF22" s="29">
        <f t="shared" si="14"/>
        <v>-100</v>
      </c>
      <c r="EG22" s="26">
        <f>ED22-DY22</f>
        <v>0</v>
      </c>
      <c r="EH22" s="29" t="s">
        <v>84</v>
      </c>
    </row>
    <row r="23" spans="1:138" ht="15">
      <c r="A23" s="24" t="s">
        <v>9</v>
      </c>
      <c r="B23" s="25">
        <v>0</v>
      </c>
      <c r="C23" s="25">
        <v>0</v>
      </c>
      <c r="D23" s="27">
        <v>0.2</v>
      </c>
      <c r="E23" s="27">
        <v>2.6</v>
      </c>
      <c r="F23" s="28">
        <v>0</v>
      </c>
      <c r="G23" s="27">
        <v>2</v>
      </c>
      <c r="H23" s="28">
        <v>0</v>
      </c>
      <c r="I23" s="27">
        <v>2.9</v>
      </c>
      <c r="J23" s="28">
        <v>0</v>
      </c>
      <c r="K23" s="28">
        <v>0</v>
      </c>
      <c r="L23" s="28">
        <v>0</v>
      </c>
      <c r="M23" s="27">
        <v>3.5</v>
      </c>
      <c r="N23" s="27">
        <v>13.5</v>
      </c>
      <c r="O23" s="27">
        <v>15.5</v>
      </c>
      <c r="P23" s="12">
        <f t="shared" si="21"/>
        <v>15.3</v>
      </c>
      <c r="Q23" s="13" t="s">
        <v>119</v>
      </c>
      <c r="R23" s="28">
        <v>0</v>
      </c>
      <c r="S23" s="26">
        <f t="shared" si="45"/>
        <v>-15.5</v>
      </c>
      <c r="T23" s="29">
        <f>R23/O23*100-100</f>
        <v>-100</v>
      </c>
      <c r="U23" s="26">
        <f t="shared" si="22"/>
        <v>-0.2</v>
      </c>
      <c r="V23" s="29">
        <f>R23/D23*100-100</f>
        <v>-100</v>
      </c>
      <c r="W23" s="27">
        <v>1.8</v>
      </c>
      <c r="X23" s="12">
        <f t="shared" si="46"/>
        <v>1.8</v>
      </c>
      <c r="Y23" s="13" t="s">
        <v>84</v>
      </c>
      <c r="Z23" s="27">
        <v>1.9</v>
      </c>
      <c r="AA23" s="12">
        <f t="shared" si="26"/>
        <v>1.9</v>
      </c>
      <c r="AB23" s="13" t="s">
        <v>84</v>
      </c>
      <c r="AC23" s="12">
        <f t="shared" si="15"/>
        <v>9.9999999999999867E-2</v>
      </c>
      <c r="AD23" s="13">
        <f>Z23/W23*100-100</f>
        <v>5.5555555555555571</v>
      </c>
      <c r="AE23" s="27">
        <v>1.8</v>
      </c>
      <c r="AF23" s="12">
        <f t="shared" si="18"/>
        <v>1.8</v>
      </c>
      <c r="AG23" s="13" t="s">
        <v>84</v>
      </c>
      <c r="AH23" s="26">
        <f t="shared" si="19"/>
        <v>-9.9999999999999867E-2</v>
      </c>
      <c r="AI23" s="29">
        <f t="shared" si="20"/>
        <v>-5.2631578947368354</v>
      </c>
      <c r="AJ23" s="27">
        <v>5.6</v>
      </c>
      <c r="AK23" s="12">
        <f t="shared" si="23"/>
        <v>5.6</v>
      </c>
      <c r="AL23" s="13" t="s">
        <v>84</v>
      </c>
      <c r="AM23" s="12">
        <f t="shared" si="24"/>
        <v>3.8</v>
      </c>
      <c r="AN23" s="13" t="s">
        <v>144</v>
      </c>
      <c r="AO23" s="27">
        <v>1.6</v>
      </c>
      <c r="AP23" s="12">
        <f t="shared" si="28"/>
        <v>1.6</v>
      </c>
      <c r="AQ23" s="13" t="s">
        <v>84</v>
      </c>
      <c r="AR23" s="26">
        <f t="shared" si="43"/>
        <v>-3.9999999999999996</v>
      </c>
      <c r="AS23" s="29">
        <f t="shared" si="44"/>
        <v>-71.428571428571416</v>
      </c>
      <c r="AT23" s="27">
        <v>1.2</v>
      </c>
      <c r="AU23" s="12">
        <f t="shared" si="29"/>
        <v>1.2</v>
      </c>
      <c r="AV23" s="13" t="s">
        <v>84</v>
      </c>
      <c r="AW23" s="26">
        <f>AT23-AO23</f>
        <v>-0.40000000000000013</v>
      </c>
      <c r="AX23" s="29">
        <f>AT23/AO23*100-100</f>
        <v>-25.000000000000014</v>
      </c>
      <c r="AY23" s="28">
        <v>1</v>
      </c>
      <c r="AZ23" s="26">
        <f t="shared" si="30"/>
        <v>1</v>
      </c>
      <c r="BA23" s="29" t="s">
        <v>84</v>
      </c>
      <c r="BB23" s="26">
        <f t="shared" si="0"/>
        <v>-0.19999999999999996</v>
      </c>
      <c r="BC23" s="29">
        <f>AY23/AT23*100-100</f>
        <v>-16.666666666666657</v>
      </c>
      <c r="BD23" s="27">
        <v>0.8</v>
      </c>
      <c r="BE23" s="12">
        <f t="shared" si="1"/>
        <v>0.8</v>
      </c>
      <c r="BF23" s="29" t="s">
        <v>84</v>
      </c>
      <c r="BG23" s="26">
        <f>BD23-AY23</f>
        <v>-0.19999999999999996</v>
      </c>
      <c r="BH23" s="29">
        <f>BD23/AY23*100-100</f>
        <v>-20</v>
      </c>
      <c r="BI23" s="27">
        <v>1.9</v>
      </c>
      <c r="BJ23" s="12">
        <f t="shared" si="33"/>
        <v>1.9</v>
      </c>
      <c r="BK23" s="29" t="s">
        <v>84</v>
      </c>
      <c r="BL23" s="12">
        <f>BI23-BD23</f>
        <v>1.0999999999999999</v>
      </c>
      <c r="BM23" s="13">
        <f>BI23/BD23*100-100</f>
        <v>137.49999999999994</v>
      </c>
      <c r="BN23" s="27">
        <v>7.3</v>
      </c>
      <c r="BO23" s="12">
        <f>BN23-R23</f>
        <v>7.3</v>
      </c>
      <c r="BP23" s="13" t="s">
        <v>84</v>
      </c>
      <c r="BQ23" s="12">
        <f>BN23-BI23</f>
        <v>5.4</v>
      </c>
      <c r="BR23" s="13" t="s">
        <v>168</v>
      </c>
      <c r="BS23" s="27">
        <v>7.3</v>
      </c>
      <c r="BT23" s="12">
        <f t="shared" si="35"/>
        <v>7.3</v>
      </c>
      <c r="BU23" s="13" t="s">
        <v>84</v>
      </c>
      <c r="BV23" s="12">
        <f t="shared" si="36"/>
        <v>0</v>
      </c>
      <c r="BW23" s="13">
        <f>BS23/BN23*100-100</f>
        <v>0</v>
      </c>
      <c r="BX23" s="27">
        <v>7.3</v>
      </c>
      <c r="BY23" s="12">
        <f t="shared" si="37"/>
        <v>7.3</v>
      </c>
      <c r="BZ23" s="29" t="s">
        <v>84</v>
      </c>
      <c r="CA23" s="12">
        <f t="shared" si="39"/>
        <v>0</v>
      </c>
      <c r="CB23" s="13">
        <f t="shared" si="40"/>
        <v>0</v>
      </c>
      <c r="CC23" s="27">
        <v>7.3</v>
      </c>
      <c r="CD23" s="12">
        <f>CC23-BX23</f>
        <v>0</v>
      </c>
      <c r="CE23" s="13">
        <f>CC23/BX23*100-100</f>
        <v>0</v>
      </c>
      <c r="CF23" s="27">
        <v>7.3</v>
      </c>
      <c r="CG23" s="12">
        <f t="shared" si="47"/>
        <v>0</v>
      </c>
      <c r="CH23" s="13">
        <f>CF23/BX23*100-100</f>
        <v>0</v>
      </c>
      <c r="CI23" s="12">
        <f t="shared" si="48"/>
        <v>0</v>
      </c>
      <c r="CJ23" s="13">
        <f t="shared" si="49"/>
        <v>0</v>
      </c>
      <c r="CK23" s="27">
        <v>9.3000000000000007</v>
      </c>
      <c r="CL23" s="12">
        <f t="shared" si="3"/>
        <v>2.0000000000000009</v>
      </c>
      <c r="CM23" s="13">
        <f t="shared" si="4"/>
        <v>27.39726027397262</v>
      </c>
      <c r="CN23" s="12">
        <f t="shared" si="16"/>
        <v>2.0000000000000009</v>
      </c>
      <c r="CO23" s="13">
        <f t="shared" si="17"/>
        <v>27.39726027397262</v>
      </c>
      <c r="CP23" s="27">
        <v>7.3</v>
      </c>
      <c r="CQ23" s="12">
        <f>CP23-BX23</f>
        <v>0</v>
      </c>
      <c r="CR23" s="13">
        <f>CP23/BX23*100-100</f>
        <v>0</v>
      </c>
      <c r="CS23" s="26">
        <f>CP23-CK23</f>
        <v>-2.0000000000000009</v>
      </c>
      <c r="CT23" s="29">
        <f>CP23/CK23*100-100</f>
        <v>-21.505376344086031</v>
      </c>
      <c r="CU23" s="27">
        <v>7.3</v>
      </c>
      <c r="CV23" s="12">
        <f>CU23-BX23</f>
        <v>0</v>
      </c>
      <c r="CW23" s="13">
        <f>CU23/BX23*100-100</f>
        <v>0</v>
      </c>
      <c r="CX23" s="26">
        <f>CU23-CP23</f>
        <v>0</v>
      </c>
      <c r="CY23" s="29">
        <f>CU23/CP23*100-100</f>
        <v>0</v>
      </c>
      <c r="CZ23" s="27">
        <v>7.3</v>
      </c>
      <c r="DA23" s="12">
        <f t="shared" si="41"/>
        <v>0</v>
      </c>
      <c r="DB23" s="13">
        <f t="shared" si="42"/>
        <v>0</v>
      </c>
      <c r="DC23" s="12">
        <f>CZ23-CU23</f>
        <v>0</v>
      </c>
      <c r="DD23" s="13">
        <f>CZ23/CU23*100-100</f>
        <v>0</v>
      </c>
      <c r="DE23" s="27">
        <v>7.3</v>
      </c>
      <c r="DF23" s="12">
        <f t="shared" si="5"/>
        <v>0</v>
      </c>
      <c r="DG23" s="13">
        <f t="shared" si="6"/>
        <v>0</v>
      </c>
      <c r="DH23" s="12">
        <f>DE23-CZ23</f>
        <v>0</v>
      </c>
      <c r="DI23" s="13">
        <f>DE23/CZ23*100-100</f>
        <v>0</v>
      </c>
      <c r="DJ23" s="27">
        <v>7.3</v>
      </c>
      <c r="DK23" s="26">
        <f t="shared" si="7"/>
        <v>0</v>
      </c>
      <c r="DL23" s="29">
        <f t="shared" si="8"/>
        <v>0</v>
      </c>
      <c r="DM23" s="12">
        <f>DJ23-DE23</f>
        <v>0</v>
      </c>
      <c r="DN23" s="13">
        <f>DJ23/DE23*100-100</f>
        <v>0</v>
      </c>
      <c r="DO23" s="27">
        <v>7.3</v>
      </c>
      <c r="DP23" s="26">
        <f>DO23-BX23</f>
        <v>0</v>
      </c>
      <c r="DQ23" s="29">
        <f>DO23/BX23*100-100</f>
        <v>0</v>
      </c>
      <c r="DR23" s="12">
        <f>DO23-DJ23</f>
        <v>0</v>
      </c>
      <c r="DS23" s="13">
        <f>DO23/DJ23*100-100</f>
        <v>0</v>
      </c>
      <c r="DT23" s="27">
        <v>7.3</v>
      </c>
      <c r="DU23" s="12">
        <f t="shared" si="9"/>
        <v>0</v>
      </c>
      <c r="DV23" s="13">
        <f t="shared" si="10"/>
        <v>0</v>
      </c>
      <c r="DW23" s="12">
        <f>DT23-DO23</f>
        <v>0</v>
      </c>
      <c r="DX23" s="13">
        <f>DT23/DO23*100-100</f>
        <v>0</v>
      </c>
      <c r="DY23" s="27">
        <v>7.3</v>
      </c>
      <c r="DZ23" s="12">
        <f t="shared" si="11"/>
        <v>0</v>
      </c>
      <c r="EA23" s="13">
        <f t="shared" si="12"/>
        <v>0</v>
      </c>
      <c r="EB23" s="12">
        <f>DY23-DT23</f>
        <v>0</v>
      </c>
      <c r="EC23" s="13">
        <f>DY23/DT23*100-100</f>
        <v>0</v>
      </c>
      <c r="ED23" s="931">
        <v>7.3</v>
      </c>
      <c r="EE23" s="12">
        <f t="shared" si="13"/>
        <v>0</v>
      </c>
      <c r="EF23" s="13">
        <f t="shared" si="14"/>
        <v>0</v>
      </c>
      <c r="EG23" s="12">
        <f>ED23-DY23</f>
        <v>0</v>
      </c>
      <c r="EH23" s="13">
        <f>ED23/DY23*100-100</f>
        <v>0</v>
      </c>
    </row>
    <row r="24" spans="1:138" ht="15">
      <c r="A24" s="24" t="s">
        <v>10</v>
      </c>
      <c r="B24" s="25">
        <v>0.8</v>
      </c>
      <c r="C24" s="25">
        <v>0</v>
      </c>
      <c r="D24" s="28">
        <v>2.2000000000000002</v>
      </c>
      <c r="E24" s="27">
        <v>2.7</v>
      </c>
      <c r="F24" s="27">
        <v>3.6</v>
      </c>
      <c r="G24" s="27">
        <v>3.9</v>
      </c>
      <c r="H24" s="27">
        <v>4.2</v>
      </c>
      <c r="I24" s="27">
        <v>4.7</v>
      </c>
      <c r="J24" s="28">
        <v>1.8</v>
      </c>
      <c r="K24" s="27">
        <v>3.1</v>
      </c>
      <c r="L24" s="27">
        <v>3.7</v>
      </c>
      <c r="M24" s="28">
        <v>2.8</v>
      </c>
      <c r="N24" s="27">
        <v>2.7</v>
      </c>
      <c r="O24" s="27">
        <v>2.8</v>
      </c>
      <c r="P24" s="12">
        <f t="shared" si="21"/>
        <v>0.59999999999999964</v>
      </c>
      <c r="Q24" s="13">
        <f>O24/D24*100-100</f>
        <v>27.272727272727252</v>
      </c>
      <c r="R24" s="27">
        <v>2.9</v>
      </c>
      <c r="S24" s="12">
        <f t="shared" si="45"/>
        <v>0.10000000000000009</v>
      </c>
      <c r="T24" s="13">
        <f>R24/O24*100-100</f>
        <v>3.5714285714285836</v>
      </c>
      <c r="U24" s="12">
        <f t="shared" si="22"/>
        <v>0.69999999999999973</v>
      </c>
      <c r="V24" s="13">
        <f>R24/D24*100-100</f>
        <v>31.818181818181813</v>
      </c>
      <c r="W24" s="27">
        <v>5</v>
      </c>
      <c r="X24" s="12">
        <f t="shared" si="46"/>
        <v>2.1</v>
      </c>
      <c r="Y24" s="13">
        <f>W24/R24*100-100</f>
        <v>72.413793103448285</v>
      </c>
      <c r="Z24" s="27">
        <v>5.7</v>
      </c>
      <c r="AA24" s="12">
        <f t="shared" si="26"/>
        <v>2.8000000000000003</v>
      </c>
      <c r="AB24" s="13">
        <f t="shared" si="27"/>
        <v>96.551724137931046</v>
      </c>
      <c r="AC24" s="12">
        <f t="shared" si="15"/>
        <v>0.70000000000000018</v>
      </c>
      <c r="AD24" s="13">
        <f>Z24/W24*100-100</f>
        <v>14.000000000000014</v>
      </c>
      <c r="AE24" s="27">
        <v>7.6</v>
      </c>
      <c r="AF24" s="12">
        <f t="shared" si="18"/>
        <v>4.6999999999999993</v>
      </c>
      <c r="AG24" s="55" t="s">
        <v>133</v>
      </c>
      <c r="AH24" s="12">
        <f t="shared" si="19"/>
        <v>1.8999999999999995</v>
      </c>
      <c r="AI24" s="55" t="s">
        <v>134</v>
      </c>
      <c r="AJ24" s="27">
        <v>7.6</v>
      </c>
      <c r="AK24" s="12">
        <f t="shared" si="23"/>
        <v>4.6999999999999993</v>
      </c>
      <c r="AL24" s="13" t="s">
        <v>133</v>
      </c>
      <c r="AM24" s="12">
        <f t="shared" si="24"/>
        <v>0</v>
      </c>
      <c r="AN24" s="13">
        <f t="shared" si="25"/>
        <v>0</v>
      </c>
      <c r="AO24" s="27">
        <v>8</v>
      </c>
      <c r="AP24" s="12">
        <f t="shared" si="28"/>
        <v>5.0999999999999996</v>
      </c>
      <c r="AQ24" s="13" t="s">
        <v>150</v>
      </c>
      <c r="AR24" s="12">
        <f t="shared" si="43"/>
        <v>0.40000000000000036</v>
      </c>
      <c r="AS24" s="13">
        <f t="shared" si="44"/>
        <v>5.2631578947368354</v>
      </c>
      <c r="AT24" s="27">
        <v>6.9</v>
      </c>
      <c r="AU24" s="12">
        <f t="shared" si="29"/>
        <v>4</v>
      </c>
      <c r="AV24" s="13">
        <f>AT24/R24*100-100</f>
        <v>137.93103448275863</v>
      </c>
      <c r="AW24" s="26">
        <f>AT24-AO24</f>
        <v>-1.0999999999999996</v>
      </c>
      <c r="AX24" s="29">
        <f>AT24/AO24*100-100</f>
        <v>-13.75</v>
      </c>
      <c r="AY24" s="28">
        <v>5.6</v>
      </c>
      <c r="AZ24" s="26">
        <f t="shared" si="30"/>
        <v>2.6999999999999997</v>
      </c>
      <c r="BA24" s="29">
        <f t="shared" si="31"/>
        <v>93.103448275862064</v>
      </c>
      <c r="BB24" s="26">
        <f t="shared" si="0"/>
        <v>-1.3000000000000007</v>
      </c>
      <c r="BC24" s="29">
        <f>AY24/AT24*100-100</f>
        <v>-18.840579710144937</v>
      </c>
      <c r="BD24" s="27">
        <v>6.2</v>
      </c>
      <c r="BE24" s="12">
        <f t="shared" si="1"/>
        <v>3.3000000000000003</v>
      </c>
      <c r="BF24" s="13">
        <f t="shared" si="32"/>
        <v>113.7931034482759</v>
      </c>
      <c r="BG24" s="12">
        <f>BD24-AY24</f>
        <v>0.60000000000000053</v>
      </c>
      <c r="BH24" s="13">
        <f>BD24/AY24*100-100</f>
        <v>10.714285714285722</v>
      </c>
      <c r="BI24" s="27">
        <v>5.3</v>
      </c>
      <c r="BJ24" s="12">
        <f t="shared" si="33"/>
        <v>2.4</v>
      </c>
      <c r="BK24" s="13">
        <f t="shared" si="34"/>
        <v>82.758620689655174</v>
      </c>
      <c r="BL24" s="26">
        <f>BI24-BD24</f>
        <v>-0.90000000000000036</v>
      </c>
      <c r="BM24" s="29">
        <f>BI24/BD24*100-100</f>
        <v>-14.516129032258078</v>
      </c>
      <c r="BN24" s="27">
        <v>4</v>
      </c>
      <c r="BO24" s="12">
        <f>BN24-R24</f>
        <v>1.1000000000000001</v>
      </c>
      <c r="BP24" s="13">
        <f>BN24/R24*100-100</f>
        <v>37.931034482758633</v>
      </c>
      <c r="BQ24" s="26">
        <f>BN24-BI24</f>
        <v>-1.2999999999999998</v>
      </c>
      <c r="BR24" s="29">
        <f>BN24/BI24*100-100</f>
        <v>-24.528301886792448</v>
      </c>
      <c r="BS24" s="27">
        <v>3.3</v>
      </c>
      <c r="BT24" s="12">
        <f t="shared" si="35"/>
        <v>0.39999999999999991</v>
      </c>
      <c r="BU24" s="13">
        <f>BS24/R24*100-100</f>
        <v>13.793103448275872</v>
      </c>
      <c r="BV24" s="26">
        <f t="shared" si="36"/>
        <v>-0.70000000000000018</v>
      </c>
      <c r="BW24" s="29">
        <f>BS24/BN24*100-100</f>
        <v>-17.5</v>
      </c>
      <c r="BX24" s="27">
        <v>3.2</v>
      </c>
      <c r="BY24" s="12">
        <f t="shared" si="37"/>
        <v>0.30000000000000027</v>
      </c>
      <c r="BZ24" s="13">
        <f t="shared" si="38"/>
        <v>10.34482758620689</v>
      </c>
      <c r="CA24" s="26">
        <f t="shared" si="39"/>
        <v>-9.9999999999999645E-2</v>
      </c>
      <c r="CB24" s="29">
        <f t="shared" si="40"/>
        <v>-3.030303030303017</v>
      </c>
      <c r="CC24" s="28">
        <v>2.4</v>
      </c>
      <c r="CD24" s="26">
        <f>CC24-BX24</f>
        <v>-0.80000000000000027</v>
      </c>
      <c r="CE24" s="29">
        <f>CC24/BX24*100-100</f>
        <v>-25.000000000000014</v>
      </c>
      <c r="CF24" s="28">
        <v>1.1000000000000001</v>
      </c>
      <c r="CG24" s="26">
        <f t="shared" si="47"/>
        <v>-2.1</v>
      </c>
      <c r="CH24" s="29">
        <f>CF24/BX24*100-100</f>
        <v>-65.625</v>
      </c>
      <c r="CI24" s="26">
        <f t="shared" si="48"/>
        <v>-1.2999999999999998</v>
      </c>
      <c r="CJ24" s="29">
        <f t="shared" si="49"/>
        <v>-54.166666666666664</v>
      </c>
      <c r="CK24" s="27">
        <v>1.1000000000000001</v>
      </c>
      <c r="CL24" s="26">
        <f t="shared" si="3"/>
        <v>-2.1</v>
      </c>
      <c r="CM24" s="29">
        <f t="shared" si="4"/>
        <v>-65.625</v>
      </c>
      <c r="CN24" s="12">
        <f t="shared" si="16"/>
        <v>0</v>
      </c>
      <c r="CO24" s="13">
        <f t="shared" si="17"/>
        <v>0</v>
      </c>
      <c r="CP24" s="28">
        <v>1</v>
      </c>
      <c r="CQ24" s="26">
        <f>CP24-BX24</f>
        <v>-2.2000000000000002</v>
      </c>
      <c r="CR24" s="29">
        <f>CP24/BX24*100-100</f>
        <v>-68.75</v>
      </c>
      <c r="CS24" s="26">
        <f>CP24-CK24</f>
        <v>-0.10000000000000009</v>
      </c>
      <c r="CT24" s="29">
        <f>CP24/CK24*100-100</f>
        <v>-9.0909090909090935</v>
      </c>
      <c r="CU24" s="27">
        <v>1</v>
      </c>
      <c r="CV24" s="26">
        <f>CU24-BX24</f>
        <v>-2.2000000000000002</v>
      </c>
      <c r="CW24" s="29">
        <f>CU24/BX24*100-100</f>
        <v>-68.75</v>
      </c>
      <c r="CX24" s="12">
        <f>CU24-CP24</f>
        <v>0</v>
      </c>
      <c r="CY24" s="13">
        <f>CU24/CP24*100-100</f>
        <v>0</v>
      </c>
      <c r="CZ24" s="27">
        <v>1</v>
      </c>
      <c r="DA24" s="26">
        <f t="shared" si="41"/>
        <v>-2.2000000000000002</v>
      </c>
      <c r="DB24" s="29">
        <f t="shared" si="42"/>
        <v>-68.75</v>
      </c>
      <c r="DC24" s="12">
        <f>CZ24-CU24</f>
        <v>0</v>
      </c>
      <c r="DD24" s="13">
        <f>CZ24/CU24*100-100</f>
        <v>0</v>
      </c>
      <c r="DE24" s="27">
        <v>1</v>
      </c>
      <c r="DF24" s="26">
        <f t="shared" si="5"/>
        <v>-2.2000000000000002</v>
      </c>
      <c r="DG24" s="29">
        <f t="shared" si="6"/>
        <v>-68.75</v>
      </c>
      <c r="DH24" s="12">
        <f>DE24-CZ24</f>
        <v>0</v>
      </c>
      <c r="DI24" s="13">
        <f>DE24/CZ24*100-100</f>
        <v>0</v>
      </c>
      <c r="DJ24" s="28">
        <v>0.3</v>
      </c>
      <c r="DK24" s="26">
        <f t="shared" si="7"/>
        <v>-2.9000000000000004</v>
      </c>
      <c r="DL24" s="29">
        <f t="shared" si="8"/>
        <v>-90.625</v>
      </c>
      <c r="DM24" s="26">
        <f>DJ24-DE24</f>
        <v>-0.7</v>
      </c>
      <c r="DN24" s="29">
        <f>DJ24/DE24*100-100</f>
        <v>-70</v>
      </c>
      <c r="DO24" s="28">
        <v>0.3</v>
      </c>
      <c r="DP24" s="26">
        <f>DO24-BX24</f>
        <v>-2.9000000000000004</v>
      </c>
      <c r="DQ24" s="29">
        <f>DO24/BX24*100-100</f>
        <v>-90.625</v>
      </c>
      <c r="DR24" s="26">
        <f>DO24-DJ24</f>
        <v>0</v>
      </c>
      <c r="DS24" s="29">
        <f>DO24/DJ24*100-100</f>
        <v>0</v>
      </c>
      <c r="DT24" s="27">
        <v>0.3</v>
      </c>
      <c r="DU24" s="26">
        <f t="shared" si="9"/>
        <v>-2.9000000000000004</v>
      </c>
      <c r="DV24" s="29">
        <f t="shared" si="10"/>
        <v>-90.625</v>
      </c>
      <c r="DW24" s="12">
        <f>DT24-DO24</f>
        <v>0</v>
      </c>
      <c r="DX24" s="13">
        <f>DT24/DO24*100-100</f>
        <v>0</v>
      </c>
      <c r="DY24" s="27">
        <v>0.3</v>
      </c>
      <c r="DZ24" s="26">
        <f t="shared" si="11"/>
        <v>-2.9000000000000004</v>
      </c>
      <c r="EA24" s="29">
        <f t="shared" si="12"/>
        <v>-90.625</v>
      </c>
      <c r="EB24" s="12">
        <f>DY24-DT24</f>
        <v>0</v>
      </c>
      <c r="EC24" s="13">
        <f>DY24/DT24*100-100</f>
        <v>0</v>
      </c>
      <c r="ED24" s="931">
        <v>0.3</v>
      </c>
      <c r="EE24" s="26">
        <f t="shared" si="13"/>
        <v>-2.9000000000000004</v>
      </c>
      <c r="EF24" s="29">
        <f t="shared" si="14"/>
        <v>-90.625</v>
      </c>
      <c r="EG24" s="12">
        <f>ED24-DY24</f>
        <v>0</v>
      </c>
      <c r="EH24" s="13">
        <f>ED24/DY24*100-100</f>
        <v>0</v>
      </c>
    </row>
    <row r="25" spans="1:138" ht="15">
      <c r="A25" s="24" t="s">
        <v>11</v>
      </c>
      <c r="B25" s="25">
        <v>0</v>
      </c>
      <c r="C25" s="25">
        <v>0</v>
      </c>
      <c r="D25" s="31">
        <v>0</v>
      </c>
      <c r="E25" s="30">
        <v>10</v>
      </c>
      <c r="F25" s="30">
        <v>10</v>
      </c>
      <c r="G25" s="31">
        <v>8</v>
      </c>
      <c r="H25" s="31">
        <v>5.3</v>
      </c>
      <c r="I25" s="30">
        <v>7</v>
      </c>
      <c r="J25" s="31">
        <v>5.2</v>
      </c>
      <c r="K25" s="30">
        <v>8.4</v>
      </c>
      <c r="L25" s="30">
        <v>7.5</v>
      </c>
      <c r="M25" s="30">
        <v>7.3</v>
      </c>
      <c r="N25" s="30">
        <v>3.6</v>
      </c>
      <c r="O25" s="31">
        <v>0.1</v>
      </c>
      <c r="P25" s="26">
        <f t="shared" si="21"/>
        <v>0.1</v>
      </c>
      <c r="Q25" s="29" t="s">
        <v>84</v>
      </c>
      <c r="R25" s="31">
        <v>0</v>
      </c>
      <c r="S25" s="26">
        <f t="shared" si="45"/>
        <v>-0.1</v>
      </c>
      <c r="T25" s="29">
        <f>R25/O25*100-100</f>
        <v>-100</v>
      </c>
      <c r="U25" s="26">
        <f t="shared" si="22"/>
        <v>0</v>
      </c>
      <c r="V25" s="29" t="s">
        <v>84</v>
      </c>
      <c r="W25" s="31">
        <v>0</v>
      </c>
      <c r="X25" s="29" t="s">
        <v>84</v>
      </c>
      <c r="Y25" s="29" t="s">
        <v>84</v>
      </c>
      <c r="Z25" s="31">
        <v>0</v>
      </c>
      <c r="AA25" s="29" t="s">
        <v>84</v>
      </c>
      <c r="AB25" s="29" t="s">
        <v>84</v>
      </c>
      <c r="AC25" s="29" t="s">
        <v>84</v>
      </c>
      <c r="AD25" s="29" t="s">
        <v>84</v>
      </c>
      <c r="AE25" s="31">
        <v>0</v>
      </c>
      <c r="AF25" s="29" t="s">
        <v>84</v>
      </c>
      <c r="AG25" s="29" t="s">
        <v>84</v>
      </c>
      <c r="AH25" s="29" t="s">
        <v>84</v>
      </c>
      <c r="AI25" s="29" t="s">
        <v>84</v>
      </c>
      <c r="AJ25" s="31">
        <v>0</v>
      </c>
      <c r="AK25" s="29" t="s">
        <v>84</v>
      </c>
      <c r="AL25" s="29" t="s">
        <v>84</v>
      </c>
      <c r="AM25" s="29" t="s">
        <v>84</v>
      </c>
      <c r="AN25" s="29" t="s">
        <v>84</v>
      </c>
      <c r="AO25" s="31">
        <v>0</v>
      </c>
      <c r="AP25" s="29" t="s">
        <v>84</v>
      </c>
      <c r="AQ25" s="29" t="s">
        <v>84</v>
      </c>
      <c r="AR25" s="29" t="s">
        <v>84</v>
      </c>
      <c r="AS25" s="29" t="s">
        <v>84</v>
      </c>
      <c r="AT25" s="58">
        <v>0</v>
      </c>
      <c r="AU25" s="29" t="s">
        <v>84</v>
      </c>
      <c r="AV25" s="29" t="s">
        <v>84</v>
      </c>
      <c r="AW25" s="29" t="s">
        <v>84</v>
      </c>
      <c r="AX25" s="29" t="s">
        <v>84</v>
      </c>
      <c r="AY25" s="58">
        <v>0</v>
      </c>
      <c r="AZ25" s="26" t="s">
        <v>84</v>
      </c>
      <c r="BA25" s="29" t="s">
        <v>84</v>
      </c>
      <c r="BB25" s="26" t="s">
        <v>84</v>
      </c>
      <c r="BC25" s="29" t="s">
        <v>84</v>
      </c>
      <c r="BD25" s="58">
        <v>0</v>
      </c>
      <c r="BE25" s="26" t="s">
        <v>84</v>
      </c>
      <c r="BF25" s="29" t="s">
        <v>84</v>
      </c>
      <c r="BG25" s="26" t="s">
        <v>84</v>
      </c>
      <c r="BH25" s="29" t="s">
        <v>84</v>
      </c>
      <c r="BI25" s="58">
        <v>0</v>
      </c>
      <c r="BJ25" s="26" t="s">
        <v>84</v>
      </c>
      <c r="BK25" s="29" t="s">
        <v>84</v>
      </c>
      <c r="BL25" s="26" t="s">
        <v>84</v>
      </c>
      <c r="BM25" s="29" t="s">
        <v>84</v>
      </c>
      <c r="BN25" s="58">
        <v>0</v>
      </c>
      <c r="BO25" s="26" t="s">
        <v>84</v>
      </c>
      <c r="BP25" s="29" t="s">
        <v>84</v>
      </c>
      <c r="BQ25" s="26" t="s">
        <v>84</v>
      </c>
      <c r="BR25" s="29" t="s">
        <v>84</v>
      </c>
      <c r="BS25" s="58">
        <v>0</v>
      </c>
      <c r="BT25" s="26" t="s">
        <v>84</v>
      </c>
      <c r="BU25" s="29" t="s">
        <v>84</v>
      </c>
      <c r="BV25" s="26" t="s">
        <v>84</v>
      </c>
      <c r="BW25" s="29" t="s">
        <v>84</v>
      </c>
      <c r="BX25" s="58">
        <v>0</v>
      </c>
      <c r="BY25" s="26" t="s">
        <v>84</v>
      </c>
      <c r="BZ25" s="29" t="s">
        <v>84</v>
      </c>
      <c r="CA25" s="26" t="s">
        <v>84</v>
      </c>
      <c r="CB25" s="29" t="s">
        <v>84</v>
      </c>
      <c r="CC25" s="31">
        <v>0</v>
      </c>
      <c r="CD25" s="26" t="s">
        <v>84</v>
      </c>
      <c r="CE25" s="29" t="s">
        <v>84</v>
      </c>
      <c r="CF25" s="31">
        <v>0</v>
      </c>
      <c r="CG25" s="26" t="s">
        <v>84</v>
      </c>
      <c r="CH25" s="29" t="s">
        <v>84</v>
      </c>
      <c r="CI25" s="26" t="s">
        <v>84</v>
      </c>
      <c r="CJ25" s="29" t="s">
        <v>84</v>
      </c>
      <c r="CK25" s="30">
        <v>0.9</v>
      </c>
      <c r="CL25" s="12">
        <f t="shared" si="3"/>
        <v>0.9</v>
      </c>
      <c r="CM25" s="13" t="s">
        <v>84</v>
      </c>
      <c r="CN25" s="12">
        <f t="shared" si="16"/>
        <v>0.9</v>
      </c>
      <c r="CO25" s="13" t="s">
        <v>84</v>
      </c>
      <c r="CP25" s="30">
        <v>1.8</v>
      </c>
      <c r="CQ25" s="12">
        <f>CP25-BX25</f>
        <v>1.8</v>
      </c>
      <c r="CR25" s="13" t="s">
        <v>84</v>
      </c>
      <c r="CS25" s="12">
        <f>CP25-CK25</f>
        <v>0.9</v>
      </c>
      <c r="CT25" s="13">
        <f>CP25/CK25*100-100</f>
        <v>100</v>
      </c>
      <c r="CU25" s="30">
        <v>2.6</v>
      </c>
      <c r="CV25" s="12">
        <f>CU25-BX25</f>
        <v>2.6</v>
      </c>
      <c r="CW25" s="13" t="s">
        <v>84</v>
      </c>
      <c r="CX25" s="12">
        <f>CU25-CP25</f>
        <v>0.8</v>
      </c>
      <c r="CY25" s="13">
        <f>CU25/CP25*100-100</f>
        <v>44.444444444444429</v>
      </c>
      <c r="CZ25" s="30">
        <v>0.7</v>
      </c>
      <c r="DA25" s="12">
        <f t="shared" si="41"/>
        <v>0.7</v>
      </c>
      <c r="DB25" s="13" t="s">
        <v>84</v>
      </c>
      <c r="DC25" s="26">
        <f>CZ25-CU25</f>
        <v>-1.9000000000000001</v>
      </c>
      <c r="DD25" s="29">
        <f>CZ25/CU25*100-100</f>
        <v>-73.07692307692308</v>
      </c>
      <c r="DE25" s="30">
        <v>0.8</v>
      </c>
      <c r="DF25" s="12">
        <f t="shared" si="5"/>
        <v>0.8</v>
      </c>
      <c r="DG25" s="13" t="s">
        <v>84</v>
      </c>
      <c r="DH25" s="12">
        <f>DE25-CZ25</f>
        <v>0.10000000000000009</v>
      </c>
      <c r="DI25" s="13">
        <f>DE25/CZ25*100-100</f>
        <v>14.285714285714306</v>
      </c>
      <c r="DJ25" s="30">
        <v>0.9</v>
      </c>
      <c r="DK25" s="12">
        <f t="shared" si="7"/>
        <v>0.9</v>
      </c>
      <c r="DL25" s="13" t="s">
        <v>84</v>
      </c>
      <c r="DM25" s="12">
        <f>DJ25-DE25</f>
        <v>9.9999999999999978E-2</v>
      </c>
      <c r="DN25" s="13">
        <f>DJ25/DE25*100-100</f>
        <v>12.5</v>
      </c>
      <c r="DO25" s="30">
        <v>1.1000000000000001</v>
      </c>
      <c r="DP25" s="12">
        <f>DO25-BX25</f>
        <v>1.1000000000000001</v>
      </c>
      <c r="DQ25" s="13" t="s">
        <v>84</v>
      </c>
      <c r="DR25" s="12">
        <f>DO25-DJ25</f>
        <v>0.20000000000000007</v>
      </c>
      <c r="DS25" s="13">
        <f>DO25/DJ25*100-100</f>
        <v>22.222222222222229</v>
      </c>
      <c r="DT25" s="30">
        <v>1.2</v>
      </c>
      <c r="DU25" s="12">
        <f t="shared" si="9"/>
        <v>1.2</v>
      </c>
      <c r="DV25" s="13" t="s">
        <v>84</v>
      </c>
      <c r="DW25" s="12">
        <f>DT25-DO25</f>
        <v>9.9999999999999867E-2</v>
      </c>
      <c r="DX25" s="13">
        <f>DT25/DO25*100-100</f>
        <v>9.0909090909090793</v>
      </c>
      <c r="DY25" s="30">
        <v>1.2</v>
      </c>
      <c r="DZ25" s="26">
        <f t="shared" si="11"/>
        <v>1.2</v>
      </c>
      <c r="EA25" s="29" t="s">
        <v>84</v>
      </c>
      <c r="EB25" s="12">
        <f>DY25-DT25</f>
        <v>0</v>
      </c>
      <c r="EC25" s="13">
        <f>DY25/DT25*100-100</f>
        <v>0</v>
      </c>
      <c r="ED25" s="930">
        <v>1.2</v>
      </c>
      <c r="EE25" s="12">
        <f t="shared" si="13"/>
        <v>1.2</v>
      </c>
      <c r="EF25" s="29" t="s">
        <v>84</v>
      </c>
      <c r="EG25" s="12">
        <f>ED25-DY25</f>
        <v>0</v>
      </c>
      <c r="EH25" s="13">
        <f>ED25/DY25*100-100</f>
        <v>0</v>
      </c>
    </row>
    <row r="26" spans="1:138" ht="15">
      <c r="A26" s="24" t="s">
        <v>12</v>
      </c>
      <c r="B26" s="25">
        <v>2</v>
      </c>
      <c r="C26" s="25">
        <v>0.4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0">
        <v>0.9</v>
      </c>
      <c r="O26" s="31">
        <v>0</v>
      </c>
      <c r="P26" s="26">
        <f t="shared" si="21"/>
        <v>0</v>
      </c>
      <c r="Q26" s="29" t="s">
        <v>84</v>
      </c>
      <c r="R26" s="31">
        <v>0</v>
      </c>
      <c r="S26" s="26">
        <f t="shared" si="45"/>
        <v>0</v>
      </c>
      <c r="T26" s="29" t="s">
        <v>84</v>
      </c>
      <c r="U26" s="26">
        <f t="shared" si="22"/>
        <v>0</v>
      </c>
      <c r="V26" s="29" t="s">
        <v>84</v>
      </c>
      <c r="W26" s="31">
        <v>0</v>
      </c>
      <c r="X26" s="29" t="s">
        <v>84</v>
      </c>
      <c r="Y26" s="29" t="s">
        <v>84</v>
      </c>
      <c r="Z26" s="31">
        <v>0</v>
      </c>
      <c r="AA26" s="29" t="s">
        <v>84</v>
      </c>
      <c r="AB26" s="29" t="s">
        <v>84</v>
      </c>
      <c r="AC26" s="29" t="s">
        <v>84</v>
      </c>
      <c r="AD26" s="29" t="s">
        <v>84</v>
      </c>
      <c r="AE26" s="31">
        <v>0</v>
      </c>
      <c r="AF26" s="29" t="s">
        <v>84</v>
      </c>
      <c r="AG26" s="29" t="s">
        <v>84</v>
      </c>
      <c r="AH26" s="29" t="s">
        <v>84</v>
      </c>
      <c r="AI26" s="29" t="s">
        <v>84</v>
      </c>
      <c r="AJ26" s="31">
        <v>0</v>
      </c>
      <c r="AK26" s="29" t="s">
        <v>84</v>
      </c>
      <c r="AL26" s="29" t="s">
        <v>84</v>
      </c>
      <c r="AM26" s="29" t="s">
        <v>84</v>
      </c>
      <c r="AN26" s="29" t="s">
        <v>84</v>
      </c>
      <c r="AO26" s="31">
        <v>0</v>
      </c>
      <c r="AP26" s="29" t="s">
        <v>84</v>
      </c>
      <c r="AQ26" s="29" t="s">
        <v>84</v>
      </c>
      <c r="AR26" s="29" t="s">
        <v>84</v>
      </c>
      <c r="AS26" s="29" t="s">
        <v>84</v>
      </c>
      <c r="AT26" s="58">
        <v>0</v>
      </c>
      <c r="AU26" s="29" t="s">
        <v>84</v>
      </c>
      <c r="AV26" s="29" t="s">
        <v>84</v>
      </c>
      <c r="AW26" s="29" t="s">
        <v>84</v>
      </c>
      <c r="AX26" s="29" t="s">
        <v>84</v>
      </c>
      <c r="AY26" s="58">
        <v>0</v>
      </c>
      <c r="AZ26" s="26" t="s">
        <v>84</v>
      </c>
      <c r="BA26" s="29" t="s">
        <v>84</v>
      </c>
      <c r="BB26" s="26" t="s">
        <v>84</v>
      </c>
      <c r="BC26" s="29" t="s">
        <v>84</v>
      </c>
      <c r="BD26" s="58">
        <v>0</v>
      </c>
      <c r="BE26" s="26" t="s">
        <v>84</v>
      </c>
      <c r="BF26" s="29" t="s">
        <v>84</v>
      </c>
      <c r="BG26" s="26" t="s">
        <v>84</v>
      </c>
      <c r="BH26" s="29" t="s">
        <v>84</v>
      </c>
      <c r="BI26" s="58">
        <v>0</v>
      </c>
      <c r="BJ26" s="26" t="s">
        <v>84</v>
      </c>
      <c r="BK26" s="29" t="s">
        <v>84</v>
      </c>
      <c r="BL26" s="26" t="s">
        <v>84</v>
      </c>
      <c r="BM26" s="29" t="s">
        <v>84</v>
      </c>
      <c r="BN26" s="58">
        <v>0</v>
      </c>
      <c r="BO26" s="26" t="s">
        <v>84</v>
      </c>
      <c r="BP26" s="29" t="s">
        <v>84</v>
      </c>
      <c r="BQ26" s="26" t="s">
        <v>84</v>
      </c>
      <c r="BR26" s="29" t="s">
        <v>84</v>
      </c>
      <c r="BS26" s="58">
        <v>0</v>
      </c>
      <c r="BT26" s="26" t="s">
        <v>84</v>
      </c>
      <c r="BU26" s="29" t="s">
        <v>84</v>
      </c>
      <c r="BV26" s="26" t="s">
        <v>84</v>
      </c>
      <c r="BW26" s="29" t="s">
        <v>84</v>
      </c>
      <c r="BX26" s="58">
        <v>0</v>
      </c>
      <c r="BY26" s="26" t="s">
        <v>84</v>
      </c>
      <c r="BZ26" s="29" t="s">
        <v>84</v>
      </c>
      <c r="CA26" s="26" t="s">
        <v>84</v>
      </c>
      <c r="CB26" s="29" t="s">
        <v>84</v>
      </c>
      <c r="CC26" s="31">
        <v>0</v>
      </c>
      <c r="CD26" s="26" t="s">
        <v>84</v>
      </c>
      <c r="CE26" s="29" t="s">
        <v>84</v>
      </c>
      <c r="CF26" s="31">
        <v>0</v>
      </c>
      <c r="CG26" s="26" t="s">
        <v>84</v>
      </c>
      <c r="CH26" s="29" t="s">
        <v>84</v>
      </c>
      <c r="CI26" s="26" t="s">
        <v>84</v>
      </c>
      <c r="CJ26" s="29" t="s">
        <v>84</v>
      </c>
      <c r="CK26" s="31">
        <v>0</v>
      </c>
      <c r="CL26" s="26" t="s">
        <v>84</v>
      </c>
      <c r="CM26" s="29" t="s">
        <v>84</v>
      </c>
      <c r="CN26" s="26" t="s">
        <v>84</v>
      </c>
      <c r="CO26" s="29" t="s">
        <v>84</v>
      </c>
      <c r="CP26" s="31">
        <v>0</v>
      </c>
      <c r="CQ26" s="26" t="s">
        <v>84</v>
      </c>
      <c r="CR26" s="29" t="s">
        <v>84</v>
      </c>
      <c r="CS26" s="26" t="s">
        <v>84</v>
      </c>
      <c r="CT26" s="29" t="s">
        <v>84</v>
      </c>
      <c r="CU26" s="31">
        <v>0</v>
      </c>
      <c r="CV26" s="26" t="s">
        <v>84</v>
      </c>
      <c r="CW26" s="29" t="s">
        <v>84</v>
      </c>
      <c r="CX26" s="26" t="s">
        <v>84</v>
      </c>
      <c r="CY26" s="29" t="s">
        <v>84</v>
      </c>
      <c r="CZ26" s="30">
        <v>0.4</v>
      </c>
      <c r="DA26" s="12">
        <f>CZ26-BX26</f>
        <v>0.4</v>
      </c>
      <c r="DB26" s="13" t="s">
        <v>84</v>
      </c>
      <c r="DC26" s="12">
        <f>CZ26-CU26</f>
        <v>0.4</v>
      </c>
      <c r="DD26" s="13" t="s">
        <v>84</v>
      </c>
      <c r="DE26" s="31">
        <v>0</v>
      </c>
      <c r="DF26" s="26" t="s">
        <v>84</v>
      </c>
      <c r="DG26" s="29" t="s">
        <v>84</v>
      </c>
      <c r="DH26" s="26">
        <f>DE26-CZ26</f>
        <v>-0.4</v>
      </c>
      <c r="DI26" s="29">
        <f>DE26/CZ26*100-100</f>
        <v>-100</v>
      </c>
      <c r="DJ26" s="31">
        <v>0</v>
      </c>
      <c r="DK26" s="26" t="s">
        <v>84</v>
      </c>
      <c r="DL26" s="29" t="s">
        <v>84</v>
      </c>
      <c r="DM26" s="26" t="s">
        <v>84</v>
      </c>
      <c r="DN26" s="29" t="s">
        <v>84</v>
      </c>
      <c r="DO26" s="31">
        <v>0</v>
      </c>
      <c r="DP26" s="26" t="s">
        <v>84</v>
      </c>
      <c r="DQ26" s="29" t="s">
        <v>84</v>
      </c>
      <c r="DR26" s="26" t="s">
        <v>84</v>
      </c>
      <c r="DS26" s="29" t="s">
        <v>84</v>
      </c>
      <c r="DT26" s="31">
        <v>0</v>
      </c>
      <c r="DU26" s="26" t="s">
        <v>84</v>
      </c>
      <c r="DV26" s="29" t="s">
        <v>84</v>
      </c>
      <c r="DW26" s="26" t="s">
        <v>84</v>
      </c>
      <c r="DX26" s="29" t="s">
        <v>84</v>
      </c>
      <c r="DY26" s="31">
        <v>0</v>
      </c>
      <c r="DZ26" s="26" t="s">
        <v>84</v>
      </c>
      <c r="EA26" s="29" t="s">
        <v>84</v>
      </c>
      <c r="EB26" s="26" t="s">
        <v>84</v>
      </c>
      <c r="EC26" s="29" t="s">
        <v>84</v>
      </c>
      <c r="ED26" s="929">
        <v>0</v>
      </c>
      <c r="EE26" s="26" t="s">
        <v>84</v>
      </c>
      <c r="EF26" s="29" t="s">
        <v>84</v>
      </c>
      <c r="EG26" s="26" t="s">
        <v>84</v>
      </c>
      <c r="EH26" s="29" t="s">
        <v>84</v>
      </c>
    </row>
    <row r="27" spans="1:138" s="34" customFormat="1" ht="15">
      <c r="A27" s="24" t="s">
        <v>13</v>
      </c>
      <c r="B27" s="25">
        <v>15.8</v>
      </c>
      <c r="C27" s="25">
        <v>0</v>
      </c>
      <c r="D27" s="31">
        <v>0</v>
      </c>
      <c r="E27" s="30">
        <v>1</v>
      </c>
      <c r="F27" s="31">
        <v>0</v>
      </c>
      <c r="G27" s="31">
        <v>0</v>
      </c>
      <c r="H27" s="30">
        <v>2.6</v>
      </c>
      <c r="I27" s="31">
        <v>1.1000000000000001</v>
      </c>
      <c r="J27" s="30">
        <v>1.6</v>
      </c>
      <c r="K27" s="30">
        <v>1.3</v>
      </c>
      <c r="L27" s="30">
        <v>1</v>
      </c>
      <c r="M27" s="30">
        <v>0.9</v>
      </c>
      <c r="N27" s="31">
        <v>0</v>
      </c>
      <c r="O27" s="31">
        <v>0</v>
      </c>
      <c r="P27" s="26" t="s">
        <v>84</v>
      </c>
      <c r="Q27" s="29" t="s">
        <v>84</v>
      </c>
      <c r="R27" s="30">
        <v>1.4</v>
      </c>
      <c r="S27" s="12">
        <f t="shared" si="45"/>
        <v>1.4</v>
      </c>
      <c r="T27" s="13" t="s">
        <v>84</v>
      </c>
      <c r="U27" s="12">
        <f t="shared" si="22"/>
        <v>1.4</v>
      </c>
      <c r="V27" s="13" t="s">
        <v>84</v>
      </c>
      <c r="W27" s="31">
        <v>0</v>
      </c>
      <c r="X27" s="26">
        <f t="shared" si="46"/>
        <v>-1.4</v>
      </c>
      <c r="Y27" s="29" t="s">
        <v>84</v>
      </c>
      <c r="Z27" s="30">
        <v>0.7</v>
      </c>
      <c r="AA27" s="26">
        <f t="shared" si="26"/>
        <v>-0.7</v>
      </c>
      <c r="AB27" s="29">
        <f t="shared" si="27"/>
        <v>-50</v>
      </c>
      <c r="AC27" s="12">
        <f t="shared" si="15"/>
        <v>0.7</v>
      </c>
      <c r="AD27" s="13" t="s">
        <v>84</v>
      </c>
      <c r="AE27" s="31">
        <v>0</v>
      </c>
      <c r="AF27" s="26">
        <f t="shared" si="18"/>
        <v>-1.4</v>
      </c>
      <c r="AG27" s="29">
        <f>AE27/R27*100-100</f>
        <v>-100</v>
      </c>
      <c r="AH27" s="26">
        <f t="shared" si="19"/>
        <v>-0.7</v>
      </c>
      <c r="AI27" s="29">
        <f t="shared" si="20"/>
        <v>-100</v>
      </c>
      <c r="AJ27" s="30">
        <v>0.2</v>
      </c>
      <c r="AK27" s="26">
        <f>AJ27-R27</f>
        <v>-1.2</v>
      </c>
      <c r="AL27" s="29">
        <f>AJ27/R27*100-100</f>
        <v>-85.714285714285708</v>
      </c>
      <c r="AM27" s="12">
        <f>AJ27-AE27</f>
        <v>0.2</v>
      </c>
      <c r="AN27" s="13" t="s">
        <v>84</v>
      </c>
      <c r="AO27" s="30">
        <v>0.4</v>
      </c>
      <c r="AP27" s="26">
        <f t="shared" si="28"/>
        <v>-0.99999999999999989</v>
      </c>
      <c r="AQ27" s="29">
        <f>AO27/R27*100-100</f>
        <v>-71.428571428571416</v>
      </c>
      <c r="AR27" s="12">
        <f t="shared" si="43"/>
        <v>0.2</v>
      </c>
      <c r="AS27" s="13">
        <f t="shared" si="44"/>
        <v>100</v>
      </c>
      <c r="AT27" s="31">
        <v>0.2</v>
      </c>
      <c r="AU27" s="26">
        <f>AT27-R27</f>
        <v>-1.2</v>
      </c>
      <c r="AV27" s="29">
        <f>AT27/R27*100-100</f>
        <v>-85.714285714285708</v>
      </c>
      <c r="AW27" s="26">
        <f>AT27-AO27</f>
        <v>-0.2</v>
      </c>
      <c r="AX27" s="29">
        <f>AT27/AO27*100-100</f>
        <v>-50</v>
      </c>
      <c r="AY27" s="58">
        <v>0.1</v>
      </c>
      <c r="AZ27" s="26">
        <f t="shared" si="30"/>
        <v>-1.2999999999999998</v>
      </c>
      <c r="BA27" s="29">
        <f t="shared" si="31"/>
        <v>-92.857142857142861</v>
      </c>
      <c r="BB27" s="26">
        <f t="shared" si="0"/>
        <v>-0.1</v>
      </c>
      <c r="BC27" s="29">
        <f>AY27/AT27*100-100</f>
        <v>-50</v>
      </c>
      <c r="BD27" s="31">
        <v>0.1</v>
      </c>
      <c r="BE27" s="26">
        <f>BD27-R27</f>
        <v>-1.2999999999999998</v>
      </c>
      <c r="BF27" s="29">
        <f>BD27/R27*100-100</f>
        <v>-92.857142857142861</v>
      </c>
      <c r="BG27" s="26">
        <f>BD27-AY27</f>
        <v>0</v>
      </c>
      <c r="BH27" s="29">
        <f>BD27/AY27*100-100</f>
        <v>0</v>
      </c>
      <c r="BI27" s="31">
        <v>0</v>
      </c>
      <c r="BJ27" s="26">
        <f t="shared" si="33"/>
        <v>-1.4</v>
      </c>
      <c r="BK27" s="29">
        <f t="shared" si="34"/>
        <v>-100</v>
      </c>
      <c r="BL27" s="26">
        <f>BI27-BD27</f>
        <v>-0.1</v>
      </c>
      <c r="BM27" s="29">
        <f>BI27/BD27*100-100</f>
        <v>-100</v>
      </c>
      <c r="BN27" s="31">
        <v>0</v>
      </c>
      <c r="BO27" s="26">
        <f>BN27-R27</f>
        <v>-1.4</v>
      </c>
      <c r="BP27" s="29">
        <f>BN27/R27*100-100</f>
        <v>-100</v>
      </c>
      <c r="BQ27" s="26" t="s">
        <v>84</v>
      </c>
      <c r="BR27" s="29" t="s">
        <v>84</v>
      </c>
      <c r="BS27" s="31">
        <v>0</v>
      </c>
      <c r="BT27" s="26">
        <f>BS27-R27</f>
        <v>-1.4</v>
      </c>
      <c r="BU27" s="29">
        <f>BS27/R27*100-100</f>
        <v>-100</v>
      </c>
      <c r="BV27" s="26" t="s">
        <v>84</v>
      </c>
      <c r="BW27" s="29" t="s">
        <v>84</v>
      </c>
      <c r="BX27" s="31">
        <v>0</v>
      </c>
      <c r="BY27" s="26" t="s">
        <v>84</v>
      </c>
      <c r="BZ27" s="29" t="s">
        <v>84</v>
      </c>
      <c r="CA27" s="26" t="s">
        <v>84</v>
      </c>
      <c r="CB27" s="29" t="s">
        <v>84</v>
      </c>
      <c r="CC27" s="31">
        <v>0</v>
      </c>
      <c r="CD27" s="26" t="s">
        <v>84</v>
      </c>
      <c r="CE27" s="29" t="s">
        <v>84</v>
      </c>
      <c r="CF27" s="31">
        <v>0</v>
      </c>
      <c r="CG27" s="26" t="s">
        <v>84</v>
      </c>
      <c r="CH27" s="29" t="s">
        <v>84</v>
      </c>
      <c r="CI27" s="26" t="s">
        <v>84</v>
      </c>
      <c r="CJ27" s="29" t="s">
        <v>84</v>
      </c>
      <c r="CK27" s="31">
        <v>0</v>
      </c>
      <c r="CL27" s="26" t="s">
        <v>84</v>
      </c>
      <c r="CM27" s="29" t="s">
        <v>84</v>
      </c>
      <c r="CN27" s="26" t="s">
        <v>84</v>
      </c>
      <c r="CO27" s="29" t="s">
        <v>84</v>
      </c>
      <c r="CP27" s="31">
        <v>0</v>
      </c>
      <c r="CQ27" s="26" t="s">
        <v>84</v>
      </c>
      <c r="CR27" s="29" t="s">
        <v>84</v>
      </c>
      <c r="CS27" s="26" t="s">
        <v>84</v>
      </c>
      <c r="CT27" s="29" t="s">
        <v>84</v>
      </c>
      <c r="CU27" s="31">
        <v>0</v>
      </c>
      <c r="CV27" s="26" t="s">
        <v>84</v>
      </c>
      <c r="CW27" s="29" t="s">
        <v>84</v>
      </c>
      <c r="CX27" s="26" t="s">
        <v>84</v>
      </c>
      <c r="CY27" s="29" t="s">
        <v>84</v>
      </c>
      <c r="CZ27" s="31">
        <v>0</v>
      </c>
      <c r="DA27" s="26" t="s">
        <v>84</v>
      </c>
      <c r="DB27" s="29" t="s">
        <v>84</v>
      </c>
      <c r="DC27" s="26" t="s">
        <v>84</v>
      </c>
      <c r="DD27" s="29" t="s">
        <v>84</v>
      </c>
      <c r="DE27" s="31">
        <v>0</v>
      </c>
      <c r="DF27" s="26" t="s">
        <v>84</v>
      </c>
      <c r="DG27" s="29" t="s">
        <v>84</v>
      </c>
      <c r="DH27" s="26" t="s">
        <v>84</v>
      </c>
      <c r="DI27" s="29" t="s">
        <v>84</v>
      </c>
      <c r="DJ27" s="31">
        <v>0</v>
      </c>
      <c r="DK27" s="26" t="s">
        <v>84</v>
      </c>
      <c r="DL27" s="29" t="s">
        <v>84</v>
      </c>
      <c r="DM27" s="26" t="s">
        <v>84</v>
      </c>
      <c r="DN27" s="29" t="s">
        <v>84</v>
      </c>
      <c r="DO27" s="31">
        <v>0</v>
      </c>
      <c r="DP27" s="26" t="s">
        <v>84</v>
      </c>
      <c r="DQ27" s="29" t="s">
        <v>84</v>
      </c>
      <c r="DR27" s="26" t="s">
        <v>84</v>
      </c>
      <c r="DS27" s="29" t="s">
        <v>84</v>
      </c>
      <c r="DT27" s="31">
        <v>0</v>
      </c>
      <c r="DU27" s="26" t="s">
        <v>84</v>
      </c>
      <c r="DV27" s="29" t="s">
        <v>84</v>
      </c>
      <c r="DW27" s="26" t="s">
        <v>84</v>
      </c>
      <c r="DX27" s="29" t="s">
        <v>84</v>
      </c>
      <c r="DY27" s="30">
        <v>1.8</v>
      </c>
      <c r="DZ27" s="12">
        <f>DY27-BX27</f>
        <v>1.8</v>
      </c>
      <c r="EA27" s="13" t="s">
        <v>84</v>
      </c>
      <c r="EB27" s="12">
        <f>DY27-DT27</f>
        <v>1.8</v>
      </c>
      <c r="EC27" s="13" t="s">
        <v>84</v>
      </c>
      <c r="ED27" s="929">
        <v>0</v>
      </c>
      <c r="EE27" s="26" t="s">
        <v>84</v>
      </c>
      <c r="EF27" s="29" t="s">
        <v>84</v>
      </c>
      <c r="EG27" s="26">
        <f>ED27-DY27</f>
        <v>-1.8</v>
      </c>
      <c r="EH27" s="29" t="s">
        <v>84</v>
      </c>
    </row>
    <row r="28" spans="1:138" ht="15">
      <c r="A28" s="24" t="s">
        <v>14</v>
      </c>
      <c r="B28" s="25">
        <v>0.9</v>
      </c>
      <c r="C28" s="25">
        <v>1.9</v>
      </c>
      <c r="D28" s="27">
        <v>2.8</v>
      </c>
      <c r="E28" s="28">
        <v>2.4</v>
      </c>
      <c r="F28" s="27">
        <v>2.7</v>
      </c>
      <c r="G28" s="28">
        <v>2</v>
      </c>
      <c r="H28" s="28">
        <v>1.3</v>
      </c>
      <c r="I28" s="28">
        <v>1</v>
      </c>
      <c r="J28" s="28">
        <v>0.6</v>
      </c>
      <c r="K28" s="27">
        <v>0.6</v>
      </c>
      <c r="L28" s="28">
        <v>0</v>
      </c>
      <c r="M28" s="28">
        <v>0</v>
      </c>
      <c r="N28" s="28">
        <v>0</v>
      </c>
      <c r="O28" s="27">
        <v>0.9</v>
      </c>
      <c r="P28" s="26">
        <f>O28-D28</f>
        <v>-1.9</v>
      </c>
      <c r="Q28" s="29">
        <f>O28/D28*100-100</f>
        <v>-67.857142857142861</v>
      </c>
      <c r="R28" s="28">
        <v>0</v>
      </c>
      <c r="S28" s="26">
        <f t="shared" si="45"/>
        <v>-0.9</v>
      </c>
      <c r="T28" s="29">
        <f>R28/O28*100-100</f>
        <v>-100</v>
      </c>
      <c r="U28" s="26">
        <f t="shared" si="22"/>
        <v>-2.8</v>
      </c>
      <c r="V28" s="29">
        <f>R28/D28*100-100</f>
        <v>-100</v>
      </c>
      <c r="W28" s="28">
        <v>3.1</v>
      </c>
      <c r="X28" s="26">
        <f t="shared" si="46"/>
        <v>3.1</v>
      </c>
      <c r="Y28" s="29" t="s">
        <v>84</v>
      </c>
      <c r="Z28" s="28">
        <v>0</v>
      </c>
      <c r="AA28" s="26">
        <f t="shared" si="26"/>
        <v>0</v>
      </c>
      <c r="AB28" s="29" t="s">
        <v>84</v>
      </c>
      <c r="AC28" s="26">
        <f t="shared" si="15"/>
        <v>-3.1</v>
      </c>
      <c r="AD28" s="29">
        <f>Z28/W28*100-100</f>
        <v>-100</v>
      </c>
      <c r="AE28" s="28">
        <v>0</v>
      </c>
      <c r="AF28" s="29" t="s">
        <v>84</v>
      </c>
      <c r="AG28" s="29" t="s">
        <v>84</v>
      </c>
      <c r="AH28" s="29" t="s">
        <v>84</v>
      </c>
      <c r="AI28" s="29" t="s">
        <v>84</v>
      </c>
      <c r="AJ28" s="27">
        <v>0.8</v>
      </c>
      <c r="AK28" s="12">
        <f>AJ28-R28</f>
        <v>0.8</v>
      </c>
      <c r="AL28" s="13" t="s">
        <v>84</v>
      </c>
      <c r="AM28" s="12">
        <f>AJ28-AE28</f>
        <v>0.8</v>
      </c>
      <c r="AN28" s="13" t="s">
        <v>84</v>
      </c>
      <c r="AO28" s="28">
        <v>0</v>
      </c>
      <c r="AP28" s="26" t="s">
        <v>84</v>
      </c>
      <c r="AQ28" s="29" t="s">
        <v>84</v>
      </c>
      <c r="AR28" s="26">
        <f t="shared" si="43"/>
        <v>-0.8</v>
      </c>
      <c r="AS28" s="29">
        <f t="shared" si="44"/>
        <v>-100</v>
      </c>
      <c r="AT28" s="28">
        <v>0</v>
      </c>
      <c r="AU28" s="26" t="s">
        <v>84</v>
      </c>
      <c r="AV28" s="29" t="s">
        <v>84</v>
      </c>
      <c r="AW28" s="26" t="s">
        <v>84</v>
      </c>
      <c r="AX28" s="29" t="s">
        <v>84</v>
      </c>
      <c r="AY28" s="28">
        <v>0</v>
      </c>
      <c r="AZ28" s="26" t="s">
        <v>84</v>
      </c>
      <c r="BA28" s="29" t="s">
        <v>84</v>
      </c>
      <c r="BB28" s="26" t="s">
        <v>84</v>
      </c>
      <c r="BC28" s="29" t="s">
        <v>84</v>
      </c>
      <c r="BD28" s="28">
        <v>0</v>
      </c>
      <c r="BE28" s="26" t="s">
        <v>84</v>
      </c>
      <c r="BF28" s="29" t="s">
        <v>84</v>
      </c>
      <c r="BG28" s="26" t="s">
        <v>84</v>
      </c>
      <c r="BH28" s="29" t="s">
        <v>84</v>
      </c>
      <c r="BI28" s="28">
        <v>0</v>
      </c>
      <c r="BJ28" s="26" t="s">
        <v>84</v>
      </c>
      <c r="BK28" s="29" t="s">
        <v>84</v>
      </c>
      <c r="BL28" s="26" t="s">
        <v>84</v>
      </c>
      <c r="BM28" s="29" t="s">
        <v>84</v>
      </c>
      <c r="BN28" s="28">
        <v>0</v>
      </c>
      <c r="BO28" s="26" t="s">
        <v>84</v>
      </c>
      <c r="BP28" s="29" t="s">
        <v>84</v>
      </c>
      <c r="BQ28" s="26" t="s">
        <v>84</v>
      </c>
      <c r="BR28" s="29" t="s">
        <v>84</v>
      </c>
      <c r="BS28" s="28">
        <v>0</v>
      </c>
      <c r="BT28" s="26" t="s">
        <v>84</v>
      </c>
      <c r="BU28" s="29" t="s">
        <v>84</v>
      </c>
      <c r="BV28" s="26" t="s">
        <v>84</v>
      </c>
      <c r="BW28" s="29" t="s">
        <v>84</v>
      </c>
      <c r="BX28" s="28">
        <v>0</v>
      </c>
      <c r="BY28" s="26" t="s">
        <v>84</v>
      </c>
      <c r="BZ28" s="29" t="s">
        <v>84</v>
      </c>
      <c r="CA28" s="26" t="s">
        <v>84</v>
      </c>
      <c r="CB28" s="29" t="s">
        <v>84</v>
      </c>
      <c r="CC28" s="27">
        <v>3.4</v>
      </c>
      <c r="CD28" s="12">
        <f>CC28-BX28</f>
        <v>3.4</v>
      </c>
      <c r="CE28" s="13" t="s">
        <v>84</v>
      </c>
      <c r="CF28" s="27">
        <v>4.3</v>
      </c>
      <c r="CG28" s="12">
        <f t="shared" si="47"/>
        <v>4.3</v>
      </c>
      <c r="CH28" s="13" t="s">
        <v>84</v>
      </c>
      <c r="CI28" s="12">
        <f t="shared" si="48"/>
        <v>0.89999999999999991</v>
      </c>
      <c r="CJ28" s="13">
        <f t="shared" si="49"/>
        <v>26.470588235294116</v>
      </c>
      <c r="CK28" s="28">
        <v>0</v>
      </c>
      <c r="CL28" s="26">
        <f t="shared" si="3"/>
        <v>0</v>
      </c>
      <c r="CM28" s="29" t="s">
        <v>84</v>
      </c>
      <c r="CN28" s="26">
        <f t="shared" si="16"/>
        <v>-4.3</v>
      </c>
      <c r="CO28" s="29">
        <f t="shared" si="17"/>
        <v>-100</v>
      </c>
      <c r="CP28" s="28">
        <v>0</v>
      </c>
      <c r="CQ28" s="26" t="s">
        <v>84</v>
      </c>
      <c r="CR28" s="29" t="s">
        <v>84</v>
      </c>
      <c r="CS28" s="26" t="s">
        <v>84</v>
      </c>
      <c r="CT28" s="29" t="s">
        <v>84</v>
      </c>
      <c r="CU28" s="28">
        <v>0</v>
      </c>
      <c r="CV28" s="26" t="s">
        <v>84</v>
      </c>
      <c r="CW28" s="29" t="s">
        <v>84</v>
      </c>
      <c r="CX28" s="26" t="s">
        <v>84</v>
      </c>
      <c r="CY28" s="29" t="s">
        <v>84</v>
      </c>
      <c r="CZ28" s="28">
        <v>0</v>
      </c>
      <c r="DA28" s="26" t="s">
        <v>84</v>
      </c>
      <c r="DB28" s="29" t="s">
        <v>84</v>
      </c>
      <c r="DC28" s="26" t="s">
        <v>84</v>
      </c>
      <c r="DD28" s="29" t="s">
        <v>84</v>
      </c>
      <c r="DE28" s="28">
        <v>0</v>
      </c>
      <c r="DF28" s="26" t="s">
        <v>84</v>
      </c>
      <c r="DG28" s="29" t="s">
        <v>84</v>
      </c>
      <c r="DH28" s="26" t="s">
        <v>84</v>
      </c>
      <c r="DI28" s="29" t="s">
        <v>84</v>
      </c>
      <c r="DJ28" s="28">
        <v>0</v>
      </c>
      <c r="DK28" s="26" t="s">
        <v>84</v>
      </c>
      <c r="DL28" s="29" t="s">
        <v>84</v>
      </c>
      <c r="DM28" s="26" t="s">
        <v>84</v>
      </c>
      <c r="DN28" s="29" t="s">
        <v>84</v>
      </c>
      <c r="DO28" s="28">
        <v>0</v>
      </c>
      <c r="DP28" s="26" t="s">
        <v>84</v>
      </c>
      <c r="DQ28" s="29" t="s">
        <v>84</v>
      </c>
      <c r="DR28" s="26" t="s">
        <v>84</v>
      </c>
      <c r="DS28" s="29" t="s">
        <v>84</v>
      </c>
      <c r="DT28" s="28">
        <v>0</v>
      </c>
      <c r="DU28" s="26" t="s">
        <v>84</v>
      </c>
      <c r="DV28" s="29" t="s">
        <v>84</v>
      </c>
      <c r="DW28" s="26" t="s">
        <v>84</v>
      </c>
      <c r="DX28" s="29" t="s">
        <v>84</v>
      </c>
      <c r="DY28" s="27">
        <v>5.4</v>
      </c>
      <c r="DZ28" s="12">
        <f>DY28-BX28</f>
        <v>5.4</v>
      </c>
      <c r="EA28" s="13" t="s">
        <v>84</v>
      </c>
      <c r="EB28" s="12">
        <f>DY28-DT28</f>
        <v>5.4</v>
      </c>
      <c r="EC28" s="13" t="s">
        <v>84</v>
      </c>
      <c r="ED28" s="928">
        <v>0</v>
      </c>
      <c r="EE28" s="26">
        <f>ED28-BX28</f>
        <v>0</v>
      </c>
      <c r="EF28" s="29" t="s">
        <v>84</v>
      </c>
      <c r="EG28" s="26">
        <f>ED28-DY28</f>
        <v>-5.4</v>
      </c>
      <c r="EH28" s="29" t="s">
        <v>84</v>
      </c>
    </row>
    <row r="29" spans="1:138" ht="15">
      <c r="A29" s="24" t="s">
        <v>88</v>
      </c>
      <c r="B29" s="35">
        <v>0</v>
      </c>
      <c r="C29" s="35">
        <v>0</v>
      </c>
      <c r="D29" s="37">
        <v>0</v>
      </c>
      <c r="E29" s="37">
        <v>0</v>
      </c>
      <c r="F29" s="38">
        <v>4.8</v>
      </c>
      <c r="G29" s="38">
        <v>5.9</v>
      </c>
      <c r="H29" s="38">
        <v>6.9</v>
      </c>
      <c r="I29" s="37">
        <v>0</v>
      </c>
      <c r="J29" s="37">
        <v>0</v>
      </c>
      <c r="K29" s="38">
        <v>1.5</v>
      </c>
      <c r="L29" s="38">
        <v>2</v>
      </c>
      <c r="M29" s="37">
        <v>0</v>
      </c>
      <c r="N29" s="37">
        <v>0</v>
      </c>
      <c r="O29" s="37">
        <v>0</v>
      </c>
      <c r="P29" s="26" t="s">
        <v>84</v>
      </c>
      <c r="Q29" s="29" t="s">
        <v>84</v>
      </c>
      <c r="R29" s="37">
        <v>0</v>
      </c>
      <c r="S29" s="26" t="s">
        <v>84</v>
      </c>
      <c r="T29" s="29" t="s">
        <v>84</v>
      </c>
      <c r="U29" s="26" t="s">
        <v>84</v>
      </c>
      <c r="V29" s="29" t="s">
        <v>84</v>
      </c>
      <c r="W29" s="37">
        <v>0</v>
      </c>
      <c r="X29" s="26" t="s">
        <v>84</v>
      </c>
      <c r="Y29" s="29" t="s">
        <v>84</v>
      </c>
      <c r="Z29" s="37">
        <v>0</v>
      </c>
      <c r="AA29" s="26" t="s">
        <v>84</v>
      </c>
      <c r="AB29" s="29" t="s">
        <v>84</v>
      </c>
      <c r="AC29" s="26" t="s">
        <v>84</v>
      </c>
      <c r="AD29" s="29" t="s">
        <v>84</v>
      </c>
      <c r="AE29" s="37">
        <v>0</v>
      </c>
      <c r="AF29" s="26" t="s">
        <v>84</v>
      </c>
      <c r="AG29" s="29" t="s">
        <v>84</v>
      </c>
      <c r="AH29" s="26" t="s">
        <v>84</v>
      </c>
      <c r="AI29" s="29" t="s">
        <v>84</v>
      </c>
      <c r="AJ29" s="37">
        <v>0</v>
      </c>
      <c r="AK29" s="26" t="s">
        <v>84</v>
      </c>
      <c r="AL29" s="29" t="s">
        <v>84</v>
      </c>
      <c r="AM29" s="26" t="s">
        <v>84</v>
      </c>
      <c r="AN29" s="29" t="s">
        <v>84</v>
      </c>
      <c r="AO29" s="37">
        <v>0</v>
      </c>
      <c r="AP29" s="26" t="s">
        <v>84</v>
      </c>
      <c r="AQ29" s="29" t="s">
        <v>84</v>
      </c>
      <c r="AR29" s="26" t="s">
        <v>84</v>
      </c>
      <c r="AS29" s="29" t="s">
        <v>84</v>
      </c>
      <c r="AT29" s="37">
        <v>0</v>
      </c>
      <c r="AU29" s="26" t="s">
        <v>84</v>
      </c>
      <c r="AV29" s="29" t="s">
        <v>84</v>
      </c>
      <c r="AW29" s="26" t="s">
        <v>84</v>
      </c>
      <c r="AX29" s="29" t="s">
        <v>84</v>
      </c>
      <c r="AY29" s="40">
        <v>0</v>
      </c>
      <c r="AZ29" s="26" t="s">
        <v>84</v>
      </c>
      <c r="BA29" s="29" t="s">
        <v>84</v>
      </c>
      <c r="BB29" s="26" t="s">
        <v>84</v>
      </c>
      <c r="BC29" s="29" t="s">
        <v>84</v>
      </c>
      <c r="BD29" s="37">
        <v>0</v>
      </c>
      <c r="BE29" s="26" t="s">
        <v>84</v>
      </c>
      <c r="BF29" s="29" t="s">
        <v>84</v>
      </c>
      <c r="BG29" s="26" t="s">
        <v>84</v>
      </c>
      <c r="BH29" s="29" t="s">
        <v>84</v>
      </c>
      <c r="BI29" s="37">
        <v>0</v>
      </c>
      <c r="BJ29" s="26" t="s">
        <v>84</v>
      </c>
      <c r="BK29" s="29" t="s">
        <v>84</v>
      </c>
      <c r="BL29" s="26" t="s">
        <v>84</v>
      </c>
      <c r="BM29" s="29" t="s">
        <v>84</v>
      </c>
      <c r="BN29" s="37">
        <v>0</v>
      </c>
      <c r="BO29" s="26" t="s">
        <v>84</v>
      </c>
      <c r="BP29" s="29" t="s">
        <v>84</v>
      </c>
      <c r="BQ29" s="26" t="s">
        <v>84</v>
      </c>
      <c r="BR29" s="29" t="s">
        <v>84</v>
      </c>
      <c r="BS29" s="37">
        <v>0</v>
      </c>
      <c r="BT29" s="26" t="s">
        <v>84</v>
      </c>
      <c r="BU29" s="29" t="s">
        <v>84</v>
      </c>
      <c r="BV29" s="26" t="s">
        <v>84</v>
      </c>
      <c r="BW29" s="29" t="s">
        <v>84</v>
      </c>
      <c r="BX29" s="37">
        <v>0</v>
      </c>
      <c r="BY29" s="26" t="s">
        <v>84</v>
      </c>
      <c r="BZ29" s="29" t="s">
        <v>84</v>
      </c>
      <c r="CA29" s="26" t="s">
        <v>84</v>
      </c>
      <c r="CB29" s="29" t="s">
        <v>84</v>
      </c>
      <c r="CC29" s="37">
        <v>0</v>
      </c>
      <c r="CD29" s="26" t="s">
        <v>84</v>
      </c>
      <c r="CE29" s="29" t="s">
        <v>84</v>
      </c>
      <c r="CF29" s="37">
        <v>0</v>
      </c>
      <c r="CG29" s="26" t="s">
        <v>84</v>
      </c>
      <c r="CH29" s="29" t="s">
        <v>84</v>
      </c>
      <c r="CI29" s="26" t="s">
        <v>84</v>
      </c>
      <c r="CJ29" s="29" t="s">
        <v>84</v>
      </c>
      <c r="CK29" s="37">
        <v>0</v>
      </c>
      <c r="CL29" s="26" t="s">
        <v>84</v>
      </c>
      <c r="CM29" s="29" t="s">
        <v>84</v>
      </c>
      <c r="CN29" s="26" t="s">
        <v>84</v>
      </c>
      <c r="CO29" s="29" t="s">
        <v>84</v>
      </c>
      <c r="CP29" s="37">
        <v>0</v>
      </c>
      <c r="CQ29" s="26" t="s">
        <v>84</v>
      </c>
      <c r="CR29" s="29" t="s">
        <v>84</v>
      </c>
      <c r="CS29" s="26" t="s">
        <v>84</v>
      </c>
      <c r="CT29" s="29" t="s">
        <v>84</v>
      </c>
      <c r="CU29" s="37">
        <v>0</v>
      </c>
      <c r="CV29" s="26" t="s">
        <v>84</v>
      </c>
      <c r="CW29" s="29" t="s">
        <v>84</v>
      </c>
      <c r="CX29" s="26" t="s">
        <v>84</v>
      </c>
      <c r="CY29" s="29" t="s">
        <v>84</v>
      </c>
      <c r="CZ29" s="37">
        <v>0</v>
      </c>
      <c r="DA29" s="26" t="s">
        <v>84</v>
      </c>
      <c r="DB29" s="29" t="s">
        <v>84</v>
      </c>
      <c r="DC29" s="26" t="s">
        <v>84</v>
      </c>
      <c r="DD29" s="29" t="s">
        <v>84</v>
      </c>
      <c r="DE29" s="37">
        <v>0</v>
      </c>
      <c r="DF29" s="26" t="s">
        <v>84</v>
      </c>
      <c r="DG29" s="29" t="s">
        <v>84</v>
      </c>
      <c r="DH29" s="26" t="s">
        <v>84</v>
      </c>
      <c r="DI29" s="29" t="s">
        <v>84</v>
      </c>
      <c r="DJ29" s="37">
        <v>0</v>
      </c>
      <c r="DK29" s="26" t="s">
        <v>84</v>
      </c>
      <c r="DL29" s="29" t="s">
        <v>84</v>
      </c>
      <c r="DM29" s="26" t="s">
        <v>84</v>
      </c>
      <c r="DN29" s="29" t="s">
        <v>84</v>
      </c>
      <c r="DO29" s="37">
        <v>0</v>
      </c>
      <c r="DP29" s="26" t="s">
        <v>84</v>
      </c>
      <c r="DQ29" s="29" t="s">
        <v>84</v>
      </c>
      <c r="DR29" s="26" t="s">
        <v>84</v>
      </c>
      <c r="DS29" s="29" t="s">
        <v>84</v>
      </c>
      <c r="DT29" s="37">
        <v>0</v>
      </c>
      <c r="DU29" s="26" t="s">
        <v>84</v>
      </c>
      <c r="DV29" s="29" t="s">
        <v>84</v>
      </c>
      <c r="DW29" s="26" t="s">
        <v>84</v>
      </c>
      <c r="DX29" s="29" t="s">
        <v>84</v>
      </c>
      <c r="DY29" s="37">
        <v>0</v>
      </c>
      <c r="DZ29" s="26" t="s">
        <v>84</v>
      </c>
      <c r="EA29" s="29" t="s">
        <v>84</v>
      </c>
      <c r="EB29" s="26" t="s">
        <v>84</v>
      </c>
      <c r="EC29" s="29" t="s">
        <v>84</v>
      </c>
      <c r="ED29" s="932">
        <v>0</v>
      </c>
      <c r="EE29" s="26" t="s">
        <v>84</v>
      </c>
      <c r="EF29" s="29" t="s">
        <v>84</v>
      </c>
      <c r="EG29" s="26" t="s">
        <v>84</v>
      </c>
      <c r="EH29" s="29" t="s">
        <v>84</v>
      </c>
    </row>
    <row r="30" spans="1:138" s="23" customFormat="1" ht="30">
      <c r="A30" s="45" t="s">
        <v>15</v>
      </c>
      <c r="B30" s="46">
        <v>8.5</v>
      </c>
      <c r="C30" s="46">
        <v>15</v>
      </c>
      <c r="D30" s="47">
        <v>16.5</v>
      </c>
      <c r="E30" s="47">
        <v>20.9</v>
      </c>
      <c r="F30" s="47">
        <v>32</v>
      </c>
      <c r="G30" s="47">
        <v>59.599999999999994</v>
      </c>
      <c r="H30" s="47">
        <v>22.3</v>
      </c>
      <c r="I30" s="47">
        <v>46</v>
      </c>
      <c r="J30" s="47">
        <v>63.599999999999994</v>
      </c>
      <c r="K30" s="47">
        <v>79.800000000000011</v>
      </c>
      <c r="L30" s="47">
        <v>123.9</v>
      </c>
      <c r="M30" s="47">
        <v>141.30000000000001</v>
      </c>
      <c r="N30" s="47">
        <v>77.100000000000009</v>
      </c>
      <c r="O30" s="47">
        <v>71.2</v>
      </c>
      <c r="P30" s="48">
        <f t="shared" ref="P30:P49" si="50">O30-D30</f>
        <v>54.7</v>
      </c>
      <c r="Q30" s="49" t="s">
        <v>120</v>
      </c>
      <c r="R30" s="47">
        <f>SUM(R31:R40)</f>
        <v>53.199999999999996</v>
      </c>
      <c r="S30" s="48">
        <f t="shared" ref="S30:S51" si="51">R30-O30</f>
        <v>-18.000000000000007</v>
      </c>
      <c r="T30" s="49">
        <f>R30/O30*100-100</f>
        <v>-25.280898876404507</v>
      </c>
      <c r="U30" s="48">
        <f t="shared" ref="U30:U39" si="52">R30-D30</f>
        <v>36.699999999999996</v>
      </c>
      <c r="V30" s="49" t="s">
        <v>124</v>
      </c>
      <c r="W30" s="47">
        <f>SUM(W31:W40)</f>
        <v>62.4</v>
      </c>
      <c r="X30" s="48">
        <f t="shared" ref="X30:X48" si="53">W30-R30</f>
        <v>9.2000000000000028</v>
      </c>
      <c r="Y30" s="49">
        <f>W30/R30*100-100</f>
        <v>17.293233082706777</v>
      </c>
      <c r="Z30" s="47">
        <f>SUM(Z31:Z40)</f>
        <v>59.999999999999993</v>
      </c>
      <c r="AA30" s="48">
        <f>Z30-R30</f>
        <v>6.7999999999999972</v>
      </c>
      <c r="AB30" s="49">
        <f>Z30/R30*100-100</f>
        <v>12.781954887218049</v>
      </c>
      <c r="AC30" s="48">
        <f>Z30-W30</f>
        <v>-2.4000000000000057</v>
      </c>
      <c r="AD30" s="49">
        <f>Z30/W30*100-100</f>
        <v>-3.8461538461538538</v>
      </c>
      <c r="AE30" s="47">
        <f>SUM(AE31:AE40)</f>
        <v>70.900000000000006</v>
      </c>
      <c r="AF30" s="48">
        <f>AE30-R30</f>
        <v>17.70000000000001</v>
      </c>
      <c r="AG30" s="49">
        <f>AE30/R30*100-100</f>
        <v>33.270676691729335</v>
      </c>
      <c r="AH30" s="48">
        <f>AE30-Z30</f>
        <v>10.900000000000013</v>
      </c>
      <c r="AI30" s="49">
        <f>AE30/Z30*100-100</f>
        <v>18.166666666666686</v>
      </c>
      <c r="AJ30" s="47">
        <f>SUM(AJ31:AJ40)</f>
        <v>70.2</v>
      </c>
      <c r="AK30" s="48">
        <f>AJ30-R30</f>
        <v>17.000000000000007</v>
      </c>
      <c r="AL30" s="49">
        <f>AJ30/R30*100-100</f>
        <v>31.954887218045144</v>
      </c>
      <c r="AM30" s="48">
        <f>AJ30-AE30</f>
        <v>-0.70000000000000284</v>
      </c>
      <c r="AN30" s="49">
        <f>AJ30/AE30*100-100</f>
        <v>-0.98730606488011574</v>
      </c>
      <c r="AO30" s="47">
        <f>SUM(AO31:AO40)</f>
        <v>66.5</v>
      </c>
      <c r="AP30" s="48">
        <f>AO30-R30</f>
        <v>13.300000000000004</v>
      </c>
      <c r="AQ30" s="49">
        <f>AO30/R30*100-100</f>
        <v>25</v>
      </c>
      <c r="AR30" s="48">
        <f>AO30-AJ30</f>
        <v>-3.7000000000000028</v>
      </c>
      <c r="AS30" s="49">
        <f>AO30/AJ30*100-100</f>
        <v>-5.2706552706552827</v>
      </c>
      <c r="AT30" s="47">
        <f>SUM(AT31:AT40)</f>
        <v>68</v>
      </c>
      <c r="AU30" s="48">
        <f>AT30-R30</f>
        <v>14.800000000000004</v>
      </c>
      <c r="AV30" s="49">
        <f>AT30/R30*100-100</f>
        <v>27.819548872180462</v>
      </c>
      <c r="AW30" s="48">
        <f>AT30-AO30</f>
        <v>1.5</v>
      </c>
      <c r="AX30" s="49">
        <f>AT30/AO30*100-100</f>
        <v>2.2556390977443499</v>
      </c>
      <c r="AY30" s="47">
        <f>SUM(AY31:AY40)</f>
        <v>71.099999999999994</v>
      </c>
      <c r="AZ30" s="48">
        <f>AY30-R30</f>
        <v>17.899999999999999</v>
      </c>
      <c r="BA30" s="49">
        <f>AY30/R30*100-100</f>
        <v>33.646616541353382</v>
      </c>
      <c r="BB30" s="48">
        <f>AY30-AT30</f>
        <v>3.0999999999999943</v>
      </c>
      <c r="BC30" s="49">
        <f>AY30/AT30*100-100</f>
        <v>4.5588235294117538</v>
      </c>
      <c r="BD30" s="47">
        <f>SUM(BD31:BD40)</f>
        <v>67.3</v>
      </c>
      <c r="BE30" s="48">
        <f>BD30-R30</f>
        <v>14.100000000000001</v>
      </c>
      <c r="BF30" s="49">
        <f>BD30/R30*100-100</f>
        <v>26.503759398496257</v>
      </c>
      <c r="BG30" s="48">
        <f>BD30-AY30</f>
        <v>-3.7999999999999972</v>
      </c>
      <c r="BH30" s="49">
        <f>BD30/AY30*100-100</f>
        <v>-5.3445850914205266</v>
      </c>
      <c r="BI30" s="47">
        <f>SUM(BI31:BI40)</f>
        <v>58.499999999999993</v>
      </c>
      <c r="BJ30" s="48">
        <f>BI30-R30</f>
        <v>5.2999999999999972</v>
      </c>
      <c r="BK30" s="49">
        <f>BI30/R30*100-100</f>
        <v>9.962406015037601</v>
      </c>
      <c r="BL30" s="48">
        <f>BI30-BD30</f>
        <v>-8.8000000000000043</v>
      </c>
      <c r="BM30" s="49">
        <f>BI30/BD30*100-100</f>
        <v>-13.075780089153056</v>
      </c>
      <c r="BN30" s="47">
        <f>SUM(BN31:BN40)</f>
        <v>56.7</v>
      </c>
      <c r="BO30" s="48">
        <f>BN30-R30</f>
        <v>3.5000000000000071</v>
      </c>
      <c r="BP30" s="49">
        <f>BN30/R30*100-100</f>
        <v>6.5789473684210691</v>
      </c>
      <c r="BQ30" s="48">
        <f>BN30-BI30</f>
        <v>-1.7999999999999901</v>
      </c>
      <c r="BR30" s="49">
        <f>BN30/BI30*100-100</f>
        <v>-3.0769230769230518</v>
      </c>
      <c r="BS30" s="47">
        <f>SUM(BS31:BS40)</f>
        <v>42.3</v>
      </c>
      <c r="BT30" s="48">
        <f>BS30-R30</f>
        <v>-10.899999999999999</v>
      </c>
      <c r="BU30" s="49">
        <f>BS30/R30*100-100</f>
        <v>-20.488721804511272</v>
      </c>
      <c r="BV30" s="48">
        <f>BS30-BN30</f>
        <v>-14.400000000000006</v>
      </c>
      <c r="BW30" s="49">
        <f>BS30/BN30*100-100</f>
        <v>-25.396825396825406</v>
      </c>
      <c r="BX30" s="47">
        <f>SUM(BX31:BX40)</f>
        <v>46.800000000000004</v>
      </c>
      <c r="BY30" s="48">
        <f>BX30-R30</f>
        <v>-6.3999999999999915</v>
      </c>
      <c r="BZ30" s="49">
        <f>BX30/R30*100-100</f>
        <v>-12.030075187969913</v>
      </c>
      <c r="CA30" s="48">
        <f>BX30-BS30</f>
        <v>4.5000000000000071</v>
      </c>
      <c r="CB30" s="49">
        <f>BX30/BS30*100-100</f>
        <v>10.638297872340445</v>
      </c>
      <c r="CC30" s="47">
        <f>SUM(CC31:CC40)</f>
        <v>59.100000000000009</v>
      </c>
      <c r="CD30" s="48">
        <f>CC30-BX30</f>
        <v>12.300000000000004</v>
      </c>
      <c r="CE30" s="49">
        <f>CC30/BX30*100-100</f>
        <v>26.282051282051299</v>
      </c>
      <c r="CF30" s="47">
        <f>SUM(CF31:CF40)</f>
        <v>61.999999999999986</v>
      </c>
      <c r="CG30" s="48">
        <f>CF30-BX30</f>
        <v>15.199999999999982</v>
      </c>
      <c r="CH30" s="49">
        <f>CF30/BX30*100-100</f>
        <v>32.47863247863242</v>
      </c>
      <c r="CI30" s="48">
        <f>CF30-CC30</f>
        <v>2.8999999999999773</v>
      </c>
      <c r="CJ30" s="49">
        <f>CF30/CC30*100-100</f>
        <v>4.9069373942469952</v>
      </c>
      <c r="CK30" s="47">
        <f>SUM(CK31:CK40)</f>
        <v>66.800000000000011</v>
      </c>
      <c r="CL30" s="48">
        <f>CK30-BX30</f>
        <v>20.000000000000007</v>
      </c>
      <c r="CM30" s="49">
        <f>CK30/BX30*100-100</f>
        <v>42.735042735042725</v>
      </c>
      <c r="CN30" s="48">
        <f>CK30-CF30</f>
        <v>4.8000000000000256</v>
      </c>
      <c r="CO30" s="49">
        <f>CK30/CF30*100-100</f>
        <v>7.7419354838710035</v>
      </c>
      <c r="CP30" s="47">
        <f>SUM(CP31:CP40)</f>
        <v>46.599999999999994</v>
      </c>
      <c r="CQ30" s="48">
        <f>CP30-BX30</f>
        <v>-0.20000000000000995</v>
      </c>
      <c r="CR30" s="49">
        <f>CP30/BX30*100-100</f>
        <v>-0.42735042735044715</v>
      </c>
      <c r="CS30" s="48">
        <f>CP30-CK30</f>
        <v>-20.200000000000017</v>
      </c>
      <c r="CT30" s="49">
        <f>CP30/CK30*100-100</f>
        <v>-30.239520958083858</v>
      </c>
      <c r="CU30" s="47">
        <f>SUM(CU31:CU40)</f>
        <v>60.7</v>
      </c>
      <c r="CV30" s="48">
        <f>CU30-BX30</f>
        <v>13.899999999999999</v>
      </c>
      <c r="CW30" s="49">
        <f>CU30/BX30*100-100</f>
        <v>29.700854700854677</v>
      </c>
      <c r="CX30" s="48">
        <f t="shared" ref="CX30:CX37" si="54">CU30-CP30</f>
        <v>14.100000000000009</v>
      </c>
      <c r="CY30" s="49">
        <f>CU30/CP30*100-100</f>
        <v>30.257510729613756</v>
      </c>
      <c r="CZ30" s="47">
        <f>SUM(CZ31:CZ40)</f>
        <v>46.3</v>
      </c>
      <c r="DA30" s="48">
        <f>CZ30-BX30</f>
        <v>-0.50000000000000711</v>
      </c>
      <c r="DB30" s="49">
        <f>CZ30/BX30*100-100</f>
        <v>-1.0683760683760823</v>
      </c>
      <c r="DC30" s="48">
        <f t="shared" ref="DC30:DC39" si="55">CZ30-CU30</f>
        <v>-14.400000000000006</v>
      </c>
      <c r="DD30" s="49">
        <f>CZ30/CU30*100-100</f>
        <v>-23.723228995057667</v>
      </c>
      <c r="DE30" s="47">
        <f>SUM(DE31:DE40)</f>
        <v>49.199999999999996</v>
      </c>
      <c r="DF30" s="48">
        <f>DE30-BX30</f>
        <v>2.3999999999999915</v>
      </c>
      <c r="DG30" s="49">
        <f>DE30/BX30*100-100</f>
        <v>5.12820512820511</v>
      </c>
      <c r="DH30" s="48">
        <f t="shared" ref="DH30:DH37" si="56">DE30-CZ30</f>
        <v>2.8999999999999986</v>
      </c>
      <c r="DI30" s="49">
        <f>DE30/CZ30*100-100</f>
        <v>6.2634989200863913</v>
      </c>
      <c r="DJ30" s="47">
        <f>SUM(DJ31:DJ40)</f>
        <v>46.4</v>
      </c>
      <c r="DK30" s="48">
        <f>DJ30-BX30</f>
        <v>-0.40000000000000568</v>
      </c>
      <c r="DL30" s="49">
        <f>DJ30/BX30*100-100</f>
        <v>-0.85470085470086588</v>
      </c>
      <c r="DM30" s="48">
        <f t="shared" ref="DM30:DM37" si="57">DJ30-DE30</f>
        <v>-2.7999999999999972</v>
      </c>
      <c r="DN30" s="49">
        <f>DJ30/DE30*100-100</f>
        <v>-5.6910569105691025</v>
      </c>
      <c r="DO30" s="47">
        <f>SUM(DO31:DO40)</f>
        <v>50.099999999999994</v>
      </c>
      <c r="DP30" s="48">
        <f t="shared" ref="DP30:DP37" si="58">DO30-BX30</f>
        <v>3.2999999999999901</v>
      </c>
      <c r="DQ30" s="49">
        <f>DO30/BX30*100-100</f>
        <v>7.0512820512820298</v>
      </c>
      <c r="DR30" s="48">
        <f t="shared" ref="DR30:DR37" si="59">DO30-DJ30</f>
        <v>3.6999999999999957</v>
      </c>
      <c r="DS30" s="49">
        <f>DO30/DJ30*100-100</f>
        <v>7.9741379310344769</v>
      </c>
      <c r="DT30" s="47">
        <f>SUM(DT31:DT40)</f>
        <v>47.699999999999996</v>
      </c>
      <c r="DU30" s="48">
        <f>DT30-BX30</f>
        <v>0.89999999999999147</v>
      </c>
      <c r="DV30" s="49">
        <f>DT30/BX30*100-100</f>
        <v>1.9230769230768914</v>
      </c>
      <c r="DW30" s="48">
        <f t="shared" ref="DW30:DW37" si="60">DT30-DO30</f>
        <v>-2.3999999999999986</v>
      </c>
      <c r="DX30" s="49">
        <f t="shared" ref="DX30:DX37" si="61">DT30/DO30*100-100</f>
        <v>-4.7904191616766383</v>
      </c>
      <c r="DY30" s="47">
        <f>SUM(DY31:DY40)</f>
        <v>45.699999999999996</v>
      </c>
      <c r="DZ30" s="48">
        <f>DY30-BX30</f>
        <v>-1.1000000000000085</v>
      </c>
      <c r="EA30" s="49">
        <f>DY30/BX30*100-100</f>
        <v>-2.3504273504273669</v>
      </c>
      <c r="EB30" s="48">
        <f t="shared" ref="EB30:EB37" si="62">DY30-DT30</f>
        <v>-2</v>
      </c>
      <c r="EC30" s="49">
        <f t="shared" ref="EC30:EC37" si="63">DY30/DT30*100-100</f>
        <v>-4.1928721174004124</v>
      </c>
      <c r="ED30" s="926">
        <f>SUM(ED31:ED40)</f>
        <v>54.099999999999994</v>
      </c>
      <c r="EE30" s="48">
        <f>ED30-BX30</f>
        <v>7.2999999999999901</v>
      </c>
      <c r="EF30" s="49">
        <f>ED30/BX30*100-100</f>
        <v>15.598290598290561</v>
      </c>
      <c r="EG30" s="48">
        <f t="shared" ref="EG30:EG37" si="64">ED30-DY30</f>
        <v>8.3999999999999986</v>
      </c>
      <c r="EH30" s="49">
        <f t="shared" ref="EH30:EH37" si="65">ED30/DY30*100-100</f>
        <v>18.380743982494522</v>
      </c>
    </row>
    <row r="31" spans="1:138" ht="15" customHeight="1">
      <c r="A31" s="24" t="s">
        <v>16</v>
      </c>
      <c r="B31" s="39">
        <v>2.2999999999999998</v>
      </c>
      <c r="C31" s="39">
        <v>2.8</v>
      </c>
      <c r="D31" s="28">
        <v>5.7</v>
      </c>
      <c r="E31" s="28">
        <v>3.2</v>
      </c>
      <c r="F31" s="27">
        <v>3.3</v>
      </c>
      <c r="G31" s="28">
        <v>3.2</v>
      </c>
      <c r="H31" s="28">
        <v>2.9</v>
      </c>
      <c r="I31" s="27">
        <v>2.9</v>
      </c>
      <c r="J31" s="27">
        <v>2.9</v>
      </c>
      <c r="K31" s="27">
        <v>2.9</v>
      </c>
      <c r="L31" s="27">
        <v>5.0999999999999996</v>
      </c>
      <c r="M31" s="28">
        <v>4.5</v>
      </c>
      <c r="N31" s="28">
        <v>2.8</v>
      </c>
      <c r="O31" s="28">
        <v>2.8</v>
      </c>
      <c r="P31" s="26">
        <f t="shared" si="50"/>
        <v>-2.9000000000000004</v>
      </c>
      <c r="Q31" s="29">
        <f>O31/D31*100-100</f>
        <v>-50.877192982456144</v>
      </c>
      <c r="R31" s="27">
        <v>2.8</v>
      </c>
      <c r="S31" s="12">
        <f t="shared" si="51"/>
        <v>0</v>
      </c>
      <c r="T31" s="13">
        <f>R31/O31*100-100</f>
        <v>0</v>
      </c>
      <c r="U31" s="26">
        <f t="shared" si="52"/>
        <v>-2.9000000000000004</v>
      </c>
      <c r="V31" s="29">
        <f>R31/D31*100-100</f>
        <v>-50.877192982456144</v>
      </c>
      <c r="W31" s="27">
        <v>2.8</v>
      </c>
      <c r="X31" s="12">
        <f t="shared" si="53"/>
        <v>0</v>
      </c>
      <c r="Y31" s="13">
        <f>W31/R31*100-100</f>
        <v>0</v>
      </c>
      <c r="Z31" s="27">
        <v>2.8</v>
      </c>
      <c r="AA31" s="12">
        <f>Z31-R31</f>
        <v>0</v>
      </c>
      <c r="AB31" s="13">
        <f>Z31/R31*100-100</f>
        <v>0</v>
      </c>
      <c r="AC31" s="12">
        <f>Z31-W31</f>
        <v>0</v>
      </c>
      <c r="AD31" s="13">
        <f>Z31/W31*100-100</f>
        <v>0</v>
      </c>
      <c r="AE31" s="27">
        <v>2.8</v>
      </c>
      <c r="AF31" s="12">
        <f>AE31-R31</f>
        <v>0</v>
      </c>
      <c r="AG31" s="13">
        <f>AE31/R31*100-100</f>
        <v>0</v>
      </c>
      <c r="AH31" s="12">
        <f>AE31-Z31</f>
        <v>0</v>
      </c>
      <c r="AI31" s="13">
        <f>AE31/Z31*100-100</f>
        <v>0</v>
      </c>
      <c r="AJ31" s="27">
        <v>2.8</v>
      </c>
      <c r="AK31" s="12">
        <f t="shared" ref="AK31:AK39" si="66">AJ31-R31</f>
        <v>0</v>
      </c>
      <c r="AL31" s="13">
        <f>AJ31/R31*100-100</f>
        <v>0</v>
      </c>
      <c r="AM31" s="12">
        <f t="shared" ref="AM31:AM39" si="67">AJ31-AE31</f>
        <v>0</v>
      </c>
      <c r="AN31" s="13">
        <f t="shared" ref="AN31:AN39" si="68">AJ31/AE31*100-100</f>
        <v>0</v>
      </c>
      <c r="AO31" s="27">
        <v>2.8</v>
      </c>
      <c r="AP31" s="12">
        <f>AO31-R31</f>
        <v>0</v>
      </c>
      <c r="AQ31" s="13">
        <f>AO31/R31*100-100</f>
        <v>0</v>
      </c>
      <c r="AR31" s="12">
        <f>AO31-AJ31</f>
        <v>0</v>
      </c>
      <c r="AS31" s="13">
        <f>AO31/AJ31*100-100</f>
        <v>0</v>
      </c>
      <c r="AT31" s="27">
        <v>2.8</v>
      </c>
      <c r="AU31" s="12">
        <f>AT31-R31</f>
        <v>0</v>
      </c>
      <c r="AV31" s="13">
        <f>AT31/R31*100-100</f>
        <v>0</v>
      </c>
      <c r="AW31" s="12">
        <f>AT31-AO31</f>
        <v>0</v>
      </c>
      <c r="AX31" s="13">
        <f>AT31/AO31*100-100</f>
        <v>0</v>
      </c>
      <c r="AY31" s="27">
        <v>2.8</v>
      </c>
      <c r="AZ31" s="26">
        <f>AY31-R31</f>
        <v>0</v>
      </c>
      <c r="BA31" s="29">
        <f>AY31/R31*100-100</f>
        <v>0</v>
      </c>
      <c r="BB31" s="12">
        <f>AY31-AT31</f>
        <v>0</v>
      </c>
      <c r="BC31" s="13">
        <f>AY31/AT31*100-100</f>
        <v>0</v>
      </c>
      <c r="BD31" s="27">
        <v>3.1</v>
      </c>
      <c r="BE31" s="12">
        <f>BD31-R31</f>
        <v>0.30000000000000027</v>
      </c>
      <c r="BF31" s="13">
        <f>BD31/R31*100-100</f>
        <v>10.714285714285722</v>
      </c>
      <c r="BG31" s="12">
        <f>BD31-AY31</f>
        <v>0.30000000000000027</v>
      </c>
      <c r="BH31" s="13">
        <f>BD31/AY31*100-100</f>
        <v>10.714285714285722</v>
      </c>
      <c r="BI31" s="28">
        <v>2.8</v>
      </c>
      <c r="BJ31" s="26">
        <f t="shared" ref="BJ31:BJ39" si="69">BI31-R31</f>
        <v>0</v>
      </c>
      <c r="BK31" s="29">
        <f>BI31/R31*100-100</f>
        <v>0</v>
      </c>
      <c r="BL31" s="26">
        <f>BI31-BD31</f>
        <v>-0.30000000000000027</v>
      </c>
      <c r="BM31" s="29">
        <f>BI31/BD31*100-100</f>
        <v>-9.6774193548387188</v>
      </c>
      <c r="BN31" s="27">
        <v>2.8</v>
      </c>
      <c r="BO31" s="12">
        <f>BN31-R31</f>
        <v>0</v>
      </c>
      <c r="BP31" s="13">
        <f>BN31/R31*100-100</f>
        <v>0</v>
      </c>
      <c r="BQ31" s="12">
        <f>BN31-BI31</f>
        <v>0</v>
      </c>
      <c r="BR31" s="13">
        <f>BN31/BI31*100-100</f>
        <v>0</v>
      </c>
      <c r="BS31" s="27">
        <v>2.8</v>
      </c>
      <c r="BT31" s="12">
        <f>BS31-R31</f>
        <v>0</v>
      </c>
      <c r="BU31" s="13">
        <f>BS31/R31*100-100</f>
        <v>0</v>
      </c>
      <c r="BV31" s="12">
        <f>BS31-BN31</f>
        <v>0</v>
      </c>
      <c r="BW31" s="13">
        <f>BS31/BN31*100-100</f>
        <v>0</v>
      </c>
      <c r="BX31" s="27">
        <v>2.8</v>
      </c>
      <c r="BY31" s="12">
        <f>BX31-W31</f>
        <v>0</v>
      </c>
      <c r="BZ31" s="13">
        <f>BX31/W31*100-100</f>
        <v>0</v>
      </c>
      <c r="CA31" s="12">
        <f>BX31-BS31</f>
        <v>0</v>
      </c>
      <c r="CB31" s="13">
        <f>BX31/BS31*100-100</f>
        <v>0</v>
      </c>
      <c r="CC31" s="27">
        <v>2.8</v>
      </c>
      <c r="CD31" s="12">
        <f>CC31-BX31</f>
        <v>0</v>
      </c>
      <c r="CE31" s="13">
        <f>CC31/BX31*100-100</f>
        <v>0</v>
      </c>
      <c r="CF31" s="27">
        <v>2.8</v>
      </c>
      <c r="CG31" s="12">
        <f>CF31-BX31</f>
        <v>0</v>
      </c>
      <c r="CH31" s="13">
        <f>CF31/BX31*100-100</f>
        <v>0</v>
      </c>
      <c r="CI31" s="12">
        <f>CF31-CC31</f>
        <v>0</v>
      </c>
      <c r="CJ31" s="13">
        <f>CF31/CC31*100-100</f>
        <v>0</v>
      </c>
      <c r="CK31" s="27">
        <v>2.8</v>
      </c>
      <c r="CL31" s="12">
        <f t="shared" ref="CL31:CL39" si="70">CK31-BX31</f>
        <v>0</v>
      </c>
      <c r="CM31" s="13">
        <f t="shared" ref="CM31:CM39" si="71">CK31/BX31*100-100</f>
        <v>0</v>
      </c>
      <c r="CN31" s="12">
        <f t="shared" ref="CN31:CN39" si="72">CK31-CF31</f>
        <v>0</v>
      </c>
      <c r="CO31" s="13">
        <f t="shared" ref="CO31:CO39" si="73">CK31/CF31*100-100</f>
        <v>0</v>
      </c>
      <c r="CP31" s="27">
        <v>2.8</v>
      </c>
      <c r="CQ31" s="12">
        <f t="shared" ref="CQ31:CQ39" si="74">CP31-BX31</f>
        <v>0</v>
      </c>
      <c r="CR31" s="13">
        <f t="shared" ref="CR31:CR39" si="75">CP31/BX31*100-100</f>
        <v>0</v>
      </c>
      <c r="CS31" s="12">
        <f t="shared" ref="CS31:CS39" si="76">CP31-CK31</f>
        <v>0</v>
      </c>
      <c r="CT31" s="13">
        <f t="shared" ref="CT31:CT39" si="77">CP31/CK31*100-100</f>
        <v>0</v>
      </c>
      <c r="CU31" s="27">
        <v>2.8</v>
      </c>
      <c r="CV31" s="12">
        <f>CU31-BX31</f>
        <v>0</v>
      </c>
      <c r="CW31" s="13">
        <f>CU31/BX31*100-100</f>
        <v>0</v>
      </c>
      <c r="CX31" s="12">
        <f t="shared" si="54"/>
        <v>0</v>
      </c>
      <c r="CY31" s="13">
        <f>CU31/CP31*100-100</f>
        <v>0</v>
      </c>
      <c r="CZ31" s="27">
        <v>2.8</v>
      </c>
      <c r="DA31" s="12">
        <f t="shared" ref="DA31:DA39" si="78">CZ31-BX31</f>
        <v>0</v>
      </c>
      <c r="DB31" s="13">
        <f t="shared" ref="DB31:DB39" si="79">CZ31/BX31*100-100</f>
        <v>0</v>
      </c>
      <c r="DC31" s="12">
        <f t="shared" si="55"/>
        <v>0</v>
      </c>
      <c r="DD31" s="13">
        <f t="shared" ref="DD31:DD39" si="80">CZ31/CU31*100-100</f>
        <v>0</v>
      </c>
      <c r="DE31" s="27">
        <v>2.8</v>
      </c>
      <c r="DF31" s="12">
        <f t="shared" ref="DF31:DF39" si="81">DE31-BX31</f>
        <v>0</v>
      </c>
      <c r="DG31" s="13">
        <f t="shared" ref="DG31:DG39" si="82">DE31/BX31*100-100</f>
        <v>0</v>
      </c>
      <c r="DH31" s="12">
        <f t="shared" si="56"/>
        <v>0</v>
      </c>
      <c r="DI31" s="13">
        <f t="shared" ref="DI31:DI36" si="83">DE31/CZ31*100-100</f>
        <v>0</v>
      </c>
      <c r="DJ31" s="27">
        <v>2.8</v>
      </c>
      <c r="DK31" s="12">
        <f t="shared" ref="DK31:DK39" si="84">DJ31-BX31</f>
        <v>0</v>
      </c>
      <c r="DL31" s="13">
        <f t="shared" ref="DL31:DL39" si="85">DJ31/BX31*100-100</f>
        <v>0</v>
      </c>
      <c r="DM31" s="12">
        <f t="shared" si="57"/>
        <v>0</v>
      </c>
      <c r="DN31" s="13">
        <f t="shared" ref="DN31:DN36" si="86">DJ31/DE31*100-100</f>
        <v>0</v>
      </c>
      <c r="DO31" s="27">
        <v>2.8</v>
      </c>
      <c r="DP31" s="12">
        <f t="shared" si="58"/>
        <v>0</v>
      </c>
      <c r="DQ31" s="13">
        <f>DO31/BX31*100-100</f>
        <v>0</v>
      </c>
      <c r="DR31" s="12">
        <f t="shared" si="59"/>
        <v>0</v>
      </c>
      <c r="DS31" s="13">
        <f t="shared" ref="DS31:DS36" si="87">DO31/DJ31*100-100</f>
        <v>0</v>
      </c>
      <c r="DT31" s="27">
        <v>2.8</v>
      </c>
      <c r="DU31" s="12">
        <f t="shared" ref="DU31:DU39" si="88">DT31-BX31</f>
        <v>0</v>
      </c>
      <c r="DV31" s="13">
        <f t="shared" ref="DV31:DV39" si="89">DT31/BX31*100-100</f>
        <v>0</v>
      </c>
      <c r="DW31" s="12">
        <f t="shared" si="60"/>
        <v>0</v>
      </c>
      <c r="DX31" s="13">
        <f t="shared" si="61"/>
        <v>0</v>
      </c>
      <c r="DY31" s="27">
        <v>5.9</v>
      </c>
      <c r="DZ31" s="12">
        <f t="shared" ref="DZ31:DZ37" si="90">DY31-BX31</f>
        <v>3.1000000000000005</v>
      </c>
      <c r="EA31" s="13">
        <f t="shared" ref="EA31:EA36" si="91">DY31/BX31*100-100</f>
        <v>110.71428571428572</v>
      </c>
      <c r="EB31" s="12">
        <f t="shared" si="62"/>
        <v>3.1000000000000005</v>
      </c>
      <c r="EC31" s="13">
        <f t="shared" si="63"/>
        <v>110.71428571428572</v>
      </c>
      <c r="ED31" s="931">
        <v>4.8</v>
      </c>
      <c r="EE31" s="12">
        <f>ED31-BX31</f>
        <v>2</v>
      </c>
      <c r="EF31" s="13">
        <f>ED31/BX31*100-100</f>
        <v>71.428571428571445</v>
      </c>
      <c r="EG31" s="26">
        <f t="shared" si="64"/>
        <v>-1.1000000000000005</v>
      </c>
      <c r="EH31" s="29">
        <f t="shared" si="65"/>
        <v>-18.644067796610173</v>
      </c>
    </row>
    <row r="32" spans="1:138" ht="15">
      <c r="A32" s="24" t="s">
        <v>17</v>
      </c>
      <c r="B32" s="39">
        <v>0</v>
      </c>
      <c r="C32" s="39">
        <v>0</v>
      </c>
      <c r="D32" s="40">
        <v>0</v>
      </c>
      <c r="E32" s="11">
        <v>0.1</v>
      </c>
      <c r="F32" s="11">
        <v>0.5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11">
        <v>2.9</v>
      </c>
      <c r="M32" s="11">
        <v>3.4</v>
      </c>
      <c r="N32" s="40">
        <v>2.1</v>
      </c>
      <c r="O32" s="40">
        <v>1.3</v>
      </c>
      <c r="P32" s="26">
        <f t="shared" si="50"/>
        <v>1.3</v>
      </c>
      <c r="Q32" s="29" t="s">
        <v>84</v>
      </c>
      <c r="R32" s="40">
        <v>0</v>
      </c>
      <c r="S32" s="26">
        <f t="shared" si="51"/>
        <v>-1.3</v>
      </c>
      <c r="T32" s="29">
        <f>R32/O32*100-100</f>
        <v>-100</v>
      </c>
      <c r="U32" s="26">
        <f t="shared" si="52"/>
        <v>0</v>
      </c>
      <c r="V32" s="29" t="s">
        <v>84</v>
      </c>
      <c r="W32" s="40">
        <v>0</v>
      </c>
      <c r="X32" s="26" t="s">
        <v>84</v>
      </c>
      <c r="Y32" s="29" t="s">
        <v>84</v>
      </c>
      <c r="Z32" s="11">
        <v>6.1</v>
      </c>
      <c r="AA32" s="12">
        <f t="shared" ref="AA32:AA39" si="92">Z32-R32</f>
        <v>6.1</v>
      </c>
      <c r="AB32" s="13" t="s">
        <v>84</v>
      </c>
      <c r="AC32" s="12">
        <f t="shared" ref="AC32:AC39" si="93">Z32-W32</f>
        <v>6.1</v>
      </c>
      <c r="AD32" s="13" t="s">
        <v>84</v>
      </c>
      <c r="AE32" s="11">
        <v>4.7</v>
      </c>
      <c r="AF32" s="12">
        <f t="shared" ref="AF32:AF39" si="94">AE32-R32</f>
        <v>4.7</v>
      </c>
      <c r="AG32" s="13" t="s">
        <v>84</v>
      </c>
      <c r="AH32" s="26">
        <f t="shared" ref="AH32:AH39" si="95">AE32-Z32</f>
        <v>-1.3999999999999995</v>
      </c>
      <c r="AI32" s="29">
        <f>AE32/Z32*100-100</f>
        <v>-22.950819672131146</v>
      </c>
      <c r="AJ32" s="11">
        <v>4.5999999999999996</v>
      </c>
      <c r="AK32" s="12">
        <f t="shared" si="66"/>
        <v>4.5999999999999996</v>
      </c>
      <c r="AL32" s="13" t="s">
        <v>84</v>
      </c>
      <c r="AM32" s="26">
        <f t="shared" si="67"/>
        <v>-0.10000000000000053</v>
      </c>
      <c r="AN32" s="29">
        <f t="shared" si="68"/>
        <v>-2.1276595744680975</v>
      </c>
      <c r="AO32" s="40">
        <v>0</v>
      </c>
      <c r="AP32" s="29" t="s">
        <v>84</v>
      </c>
      <c r="AQ32" s="29" t="s">
        <v>84</v>
      </c>
      <c r="AR32" s="26">
        <f t="shared" ref="AR32:AR39" si="96">AO32-AJ32</f>
        <v>-4.5999999999999996</v>
      </c>
      <c r="AS32" s="29">
        <f t="shared" ref="AS32:AS39" si="97">AO32/AJ32*100-100</f>
        <v>-100</v>
      </c>
      <c r="AT32" s="40">
        <v>0</v>
      </c>
      <c r="AU32" s="29" t="s">
        <v>84</v>
      </c>
      <c r="AV32" s="29" t="s">
        <v>84</v>
      </c>
      <c r="AW32" s="29" t="s">
        <v>84</v>
      </c>
      <c r="AX32" s="29" t="s">
        <v>84</v>
      </c>
      <c r="AY32" s="40">
        <v>0</v>
      </c>
      <c r="AZ32" s="29" t="s">
        <v>84</v>
      </c>
      <c r="BA32" s="29" t="s">
        <v>84</v>
      </c>
      <c r="BB32" s="29" t="s">
        <v>84</v>
      </c>
      <c r="BC32" s="29" t="s">
        <v>84</v>
      </c>
      <c r="BD32" s="40">
        <v>0</v>
      </c>
      <c r="BE32" s="29" t="s">
        <v>84</v>
      </c>
      <c r="BF32" s="29" t="s">
        <v>84</v>
      </c>
      <c r="BG32" s="29" t="s">
        <v>84</v>
      </c>
      <c r="BH32" s="29" t="s">
        <v>84</v>
      </c>
      <c r="BI32" s="40">
        <v>0</v>
      </c>
      <c r="BJ32" s="29" t="s">
        <v>84</v>
      </c>
      <c r="BK32" s="29" t="s">
        <v>84</v>
      </c>
      <c r="BL32" s="29" t="s">
        <v>84</v>
      </c>
      <c r="BM32" s="29" t="s">
        <v>84</v>
      </c>
      <c r="BN32" s="40">
        <v>0</v>
      </c>
      <c r="BO32" s="29" t="s">
        <v>84</v>
      </c>
      <c r="BP32" s="29" t="s">
        <v>84</v>
      </c>
      <c r="BQ32" s="29" t="s">
        <v>84</v>
      </c>
      <c r="BR32" s="29" t="s">
        <v>84</v>
      </c>
      <c r="BS32" s="40">
        <v>0</v>
      </c>
      <c r="BT32" s="29" t="s">
        <v>84</v>
      </c>
      <c r="BU32" s="29" t="s">
        <v>84</v>
      </c>
      <c r="BV32" s="29" t="s">
        <v>84</v>
      </c>
      <c r="BW32" s="29" t="s">
        <v>84</v>
      </c>
      <c r="BX32" s="40">
        <v>0</v>
      </c>
      <c r="BY32" s="29" t="s">
        <v>84</v>
      </c>
      <c r="BZ32" s="29" t="s">
        <v>84</v>
      </c>
      <c r="CA32" s="29" t="s">
        <v>84</v>
      </c>
      <c r="CB32" s="29" t="s">
        <v>84</v>
      </c>
      <c r="CC32" s="40">
        <v>0</v>
      </c>
      <c r="CD32" s="26" t="s">
        <v>84</v>
      </c>
      <c r="CE32" s="29" t="s">
        <v>84</v>
      </c>
      <c r="CF32" s="40">
        <v>0</v>
      </c>
      <c r="CG32" s="26" t="s">
        <v>84</v>
      </c>
      <c r="CH32" s="29" t="s">
        <v>84</v>
      </c>
      <c r="CI32" s="26" t="s">
        <v>84</v>
      </c>
      <c r="CJ32" s="29" t="s">
        <v>84</v>
      </c>
      <c r="CK32" s="40">
        <v>0</v>
      </c>
      <c r="CL32" s="26" t="s">
        <v>84</v>
      </c>
      <c r="CM32" s="29" t="s">
        <v>84</v>
      </c>
      <c r="CN32" s="26" t="s">
        <v>84</v>
      </c>
      <c r="CO32" s="29" t="s">
        <v>84</v>
      </c>
      <c r="CP32" s="40">
        <v>0</v>
      </c>
      <c r="CQ32" s="26" t="s">
        <v>84</v>
      </c>
      <c r="CR32" s="29" t="s">
        <v>84</v>
      </c>
      <c r="CS32" s="26" t="s">
        <v>84</v>
      </c>
      <c r="CT32" s="29" t="s">
        <v>84</v>
      </c>
      <c r="CU32" s="11">
        <v>9.1999999999999993</v>
      </c>
      <c r="CV32" s="12">
        <f>CU32-BX32</f>
        <v>9.1999999999999993</v>
      </c>
      <c r="CW32" s="13" t="s">
        <v>84</v>
      </c>
      <c r="CX32" s="12">
        <f t="shared" si="54"/>
        <v>9.1999999999999993</v>
      </c>
      <c r="CY32" s="13" t="s">
        <v>84</v>
      </c>
      <c r="CZ32" s="11">
        <v>4.5999999999999996</v>
      </c>
      <c r="DA32" s="12">
        <f t="shared" si="78"/>
        <v>4.5999999999999996</v>
      </c>
      <c r="DB32" s="13" t="s">
        <v>84</v>
      </c>
      <c r="DC32" s="26">
        <f t="shared" si="55"/>
        <v>-4.5999999999999996</v>
      </c>
      <c r="DD32" s="29">
        <f t="shared" si="80"/>
        <v>-50</v>
      </c>
      <c r="DE32" s="11">
        <v>7.8</v>
      </c>
      <c r="DF32" s="12">
        <f t="shared" si="81"/>
        <v>7.8</v>
      </c>
      <c r="DG32" s="13" t="s">
        <v>84</v>
      </c>
      <c r="DH32" s="12">
        <f t="shared" si="56"/>
        <v>3.2</v>
      </c>
      <c r="DI32" s="13">
        <f t="shared" si="83"/>
        <v>69.565217391304373</v>
      </c>
      <c r="DJ32" s="11">
        <v>4.5999999999999996</v>
      </c>
      <c r="DK32" s="12">
        <f t="shared" si="84"/>
        <v>4.5999999999999996</v>
      </c>
      <c r="DL32" s="13" t="s">
        <v>84</v>
      </c>
      <c r="DM32" s="26">
        <f t="shared" si="57"/>
        <v>-3.2</v>
      </c>
      <c r="DN32" s="29">
        <f t="shared" si="86"/>
        <v>-41.025641025641022</v>
      </c>
      <c r="DO32" s="11">
        <v>4.5999999999999996</v>
      </c>
      <c r="DP32" s="12">
        <f t="shared" si="58"/>
        <v>4.5999999999999996</v>
      </c>
      <c r="DQ32" s="13" t="s">
        <v>84</v>
      </c>
      <c r="DR32" s="12">
        <f>DO32-DJ32</f>
        <v>0</v>
      </c>
      <c r="DS32" s="13">
        <f>DO32/DJ32*100-100</f>
        <v>0</v>
      </c>
      <c r="DT32" s="11">
        <v>5</v>
      </c>
      <c r="DU32" s="12">
        <f t="shared" si="88"/>
        <v>5</v>
      </c>
      <c r="DV32" s="13" t="s">
        <v>84</v>
      </c>
      <c r="DW32" s="12">
        <f t="shared" si="60"/>
        <v>0.40000000000000036</v>
      </c>
      <c r="DX32" s="13">
        <f t="shared" si="61"/>
        <v>8.6956521739130608</v>
      </c>
      <c r="DY32" s="11">
        <v>4.5999999999999996</v>
      </c>
      <c r="DZ32" s="12">
        <f t="shared" si="90"/>
        <v>4.5999999999999996</v>
      </c>
      <c r="EA32" s="13" t="s">
        <v>84</v>
      </c>
      <c r="EB32" s="26">
        <f t="shared" si="62"/>
        <v>-0.40000000000000036</v>
      </c>
      <c r="EC32" s="29">
        <f t="shared" si="63"/>
        <v>-8</v>
      </c>
      <c r="ED32" s="926">
        <v>4.3</v>
      </c>
      <c r="EE32" s="12">
        <f t="shared" ref="EE32:EE37" si="98">ED32-BX32</f>
        <v>4.3</v>
      </c>
      <c r="EF32" s="13" t="s">
        <v>84</v>
      </c>
      <c r="EG32" s="26">
        <f t="shared" si="64"/>
        <v>-0.29999999999999982</v>
      </c>
      <c r="EH32" s="29">
        <f t="shared" si="65"/>
        <v>-6.5217391304347814</v>
      </c>
    </row>
    <row r="33" spans="1:138" ht="15">
      <c r="A33" s="24" t="s">
        <v>89</v>
      </c>
      <c r="B33" s="39">
        <v>5</v>
      </c>
      <c r="C33" s="39">
        <v>3</v>
      </c>
      <c r="D33" s="37">
        <v>0</v>
      </c>
      <c r="E33" s="37">
        <v>0</v>
      </c>
      <c r="F33" s="38">
        <v>0.2</v>
      </c>
      <c r="G33" s="38">
        <v>5.7</v>
      </c>
      <c r="H33" s="38">
        <v>7.1</v>
      </c>
      <c r="I33" s="38">
        <v>7.7</v>
      </c>
      <c r="J33" s="38">
        <v>10.1</v>
      </c>
      <c r="K33" s="38">
        <v>13.4</v>
      </c>
      <c r="L33" s="38">
        <v>11.4</v>
      </c>
      <c r="M33" s="38">
        <v>8.9</v>
      </c>
      <c r="N33" s="38">
        <v>8.6</v>
      </c>
      <c r="O33" s="37">
        <v>3.2</v>
      </c>
      <c r="P33" s="26">
        <f t="shared" si="50"/>
        <v>3.2</v>
      </c>
      <c r="Q33" s="29" t="s">
        <v>84</v>
      </c>
      <c r="R33" s="38">
        <v>2.8</v>
      </c>
      <c r="S33" s="26">
        <f t="shared" si="51"/>
        <v>-0.40000000000000036</v>
      </c>
      <c r="T33" s="29">
        <f>R33/O33*100-100</f>
        <v>-12.500000000000014</v>
      </c>
      <c r="U33" s="12">
        <f t="shared" si="52"/>
        <v>2.8</v>
      </c>
      <c r="V33" s="29" t="s">
        <v>84</v>
      </c>
      <c r="W33" s="38">
        <v>5</v>
      </c>
      <c r="X33" s="12">
        <f t="shared" si="53"/>
        <v>2.2000000000000002</v>
      </c>
      <c r="Y33" s="13">
        <f>W33/R33*100-100</f>
        <v>78.571428571428584</v>
      </c>
      <c r="Z33" s="38">
        <v>8.1999999999999993</v>
      </c>
      <c r="AA33" s="12">
        <f t="shared" si="92"/>
        <v>5.3999999999999995</v>
      </c>
      <c r="AB33" s="13" t="s">
        <v>117</v>
      </c>
      <c r="AC33" s="12">
        <f t="shared" si="93"/>
        <v>3.1999999999999993</v>
      </c>
      <c r="AD33" s="13">
        <f>Z33/W33*100-100</f>
        <v>64</v>
      </c>
      <c r="AE33" s="38">
        <v>5.8</v>
      </c>
      <c r="AF33" s="12">
        <f t="shared" si="94"/>
        <v>3</v>
      </c>
      <c r="AG33" s="55" t="s">
        <v>135</v>
      </c>
      <c r="AH33" s="26">
        <f t="shared" si="95"/>
        <v>-2.3999999999999995</v>
      </c>
      <c r="AI33" s="29">
        <f>AE33/Z33*100-100</f>
        <v>-29.268292682926827</v>
      </c>
      <c r="AJ33" s="38">
        <v>6.9</v>
      </c>
      <c r="AK33" s="12">
        <f t="shared" si="66"/>
        <v>4.1000000000000005</v>
      </c>
      <c r="AL33" s="13" t="s">
        <v>139</v>
      </c>
      <c r="AM33" s="12">
        <f t="shared" si="67"/>
        <v>1.1000000000000005</v>
      </c>
      <c r="AN33" s="13">
        <f t="shared" si="68"/>
        <v>18.965517241379317</v>
      </c>
      <c r="AO33" s="38">
        <v>8.1999999999999993</v>
      </c>
      <c r="AP33" s="12">
        <f t="shared" ref="AP33:AP39" si="99">AO33-R33</f>
        <v>5.3999999999999995</v>
      </c>
      <c r="AQ33" s="13" t="s">
        <v>132</v>
      </c>
      <c r="AR33" s="12">
        <f t="shared" si="96"/>
        <v>1.2999999999999989</v>
      </c>
      <c r="AS33" s="13">
        <f t="shared" si="97"/>
        <v>18.840579710144894</v>
      </c>
      <c r="AT33" s="11">
        <v>6.3</v>
      </c>
      <c r="AU33" s="12">
        <f>AT33-R33</f>
        <v>3.5</v>
      </c>
      <c r="AV33" s="13">
        <f>AT33/R33*100-100</f>
        <v>125</v>
      </c>
      <c r="AW33" s="26">
        <f>AT33-AO33</f>
        <v>-1.8999999999999995</v>
      </c>
      <c r="AX33" s="29">
        <f>AT33/AO33*100-100</f>
        <v>-23.170731707317074</v>
      </c>
      <c r="AY33" s="11">
        <v>6.2</v>
      </c>
      <c r="AZ33" s="26">
        <f>AY33-R33</f>
        <v>3.4000000000000004</v>
      </c>
      <c r="BA33" s="29">
        <f>AY33/R33*100-100</f>
        <v>121.42857142857144</v>
      </c>
      <c r="BB33" s="26">
        <f>AY33-AT33</f>
        <v>-9.9999999999999645E-2</v>
      </c>
      <c r="BC33" s="29">
        <f>AY33/AT33*100-100</f>
        <v>-1.5873015873015817</v>
      </c>
      <c r="BD33" s="11">
        <v>6.3</v>
      </c>
      <c r="BE33" s="12">
        <f>BD33-R33</f>
        <v>3.5</v>
      </c>
      <c r="BF33" s="13">
        <f>BD33/R33*100-100</f>
        <v>125</v>
      </c>
      <c r="BG33" s="12">
        <f>BD33-AY33</f>
        <v>9.9999999999999645E-2</v>
      </c>
      <c r="BH33" s="13">
        <f>BD33/AY33*100-100</f>
        <v>1.6129032258064484</v>
      </c>
      <c r="BI33" s="11">
        <v>4.4000000000000004</v>
      </c>
      <c r="BJ33" s="12">
        <f t="shared" si="69"/>
        <v>1.6000000000000005</v>
      </c>
      <c r="BK33" s="13">
        <f>BI33/R33*100-100</f>
        <v>57.142857142857167</v>
      </c>
      <c r="BL33" s="26">
        <f>BI33-BD33</f>
        <v>-1.8999999999999995</v>
      </c>
      <c r="BM33" s="29">
        <f>BI33/BD33*100-100</f>
        <v>-30.158730158730151</v>
      </c>
      <c r="BN33" s="40">
        <v>0</v>
      </c>
      <c r="BO33" s="26">
        <f t="shared" ref="BO33:BO39" si="100">BN33-R33</f>
        <v>-2.8</v>
      </c>
      <c r="BP33" s="29">
        <f>BN33/R33*100-100</f>
        <v>-100</v>
      </c>
      <c r="BQ33" s="26">
        <f>BN33-BI33</f>
        <v>-4.4000000000000004</v>
      </c>
      <c r="BR33" s="29">
        <f>BN33/BI33*100-100</f>
        <v>-100</v>
      </c>
      <c r="BS33" s="40">
        <v>0</v>
      </c>
      <c r="BT33" s="26">
        <f>BS33-R33</f>
        <v>-2.8</v>
      </c>
      <c r="BU33" s="29">
        <f>BS33/R33*100-100</f>
        <v>-100</v>
      </c>
      <c r="BV33" s="29" t="s">
        <v>84</v>
      </c>
      <c r="BW33" s="29" t="s">
        <v>84</v>
      </c>
      <c r="BX33" s="40">
        <v>0</v>
      </c>
      <c r="BY33" s="26">
        <f>BX33-R33</f>
        <v>-2.8</v>
      </c>
      <c r="BZ33" s="29">
        <f>BX33/R33*100-100</f>
        <v>-100</v>
      </c>
      <c r="CA33" s="29" t="s">
        <v>84</v>
      </c>
      <c r="CB33" s="29" t="s">
        <v>84</v>
      </c>
      <c r="CC33" s="37">
        <v>0</v>
      </c>
      <c r="CD33" s="26" t="s">
        <v>84</v>
      </c>
      <c r="CE33" s="29" t="s">
        <v>84</v>
      </c>
      <c r="CF33" s="37">
        <v>0</v>
      </c>
      <c r="CG33" s="26" t="s">
        <v>84</v>
      </c>
      <c r="CH33" s="29" t="s">
        <v>84</v>
      </c>
      <c r="CI33" s="26" t="s">
        <v>84</v>
      </c>
      <c r="CJ33" s="29" t="s">
        <v>84</v>
      </c>
      <c r="CK33" s="38">
        <v>0.1</v>
      </c>
      <c r="CL33" s="12">
        <f t="shared" si="70"/>
        <v>0.1</v>
      </c>
      <c r="CM33" s="13" t="s">
        <v>84</v>
      </c>
      <c r="CN33" s="12">
        <f t="shared" si="72"/>
        <v>0.1</v>
      </c>
      <c r="CO33" s="13" t="s">
        <v>84</v>
      </c>
      <c r="CP33" s="38">
        <v>0.1</v>
      </c>
      <c r="CQ33" s="12">
        <f t="shared" si="74"/>
        <v>0.1</v>
      </c>
      <c r="CR33" s="13" t="s">
        <v>84</v>
      </c>
      <c r="CS33" s="12">
        <f t="shared" si="76"/>
        <v>0</v>
      </c>
      <c r="CT33" s="13">
        <f t="shared" si="77"/>
        <v>0</v>
      </c>
      <c r="CU33" s="38">
        <v>2.6</v>
      </c>
      <c r="CV33" s="12">
        <f>CU33-CC33</f>
        <v>2.6</v>
      </c>
      <c r="CW33" s="13" t="s">
        <v>84</v>
      </c>
      <c r="CX33" s="12">
        <f t="shared" si="54"/>
        <v>2.5</v>
      </c>
      <c r="CY33" s="13">
        <f>CU33/CP33*100-100</f>
        <v>2500</v>
      </c>
      <c r="CZ33" s="38">
        <v>4.7</v>
      </c>
      <c r="DA33" s="12">
        <f t="shared" si="78"/>
        <v>4.7</v>
      </c>
      <c r="DB33" s="13" t="s">
        <v>84</v>
      </c>
      <c r="DC33" s="12">
        <f t="shared" si="55"/>
        <v>2.1</v>
      </c>
      <c r="DD33" s="13">
        <f t="shared" si="80"/>
        <v>80.769230769230774</v>
      </c>
      <c r="DE33" s="38">
        <v>7.1</v>
      </c>
      <c r="DF33" s="12">
        <f t="shared" si="81"/>
        <v>7.1</v>
      </c>
      <c r="DG33" s="29" t="s">
        <v>84</v>
      </c>
      <c r="DH33" s="12">
        <f t="shared" si="56"/>
        <v>2.3999999999999995</v>
      </c>
      <c r="DI33" s="13">
        <f t="shared" si="83"/>
        <v>51.063829787234027</v>
      </c>
      <c r="DJ33" s="591">
        <v>11.7</v>
      </c>
      <c r="DK33" s="12">
        <f t="shared" si="84"/>
        <v>11.7</v>
      </c>
      <c r="DL33" s="13" t="s">
        <v>84</v>
      </c>
      <c r="DM33" s="12">
        <f t="shared" si="57"/>
        <v>4.5999999999999996</v>
      </c>
      <c r="DN33" s="13">
        <f t="shared" si="86"/>
        <v>64.788732394366207</v>
      </c>
      <c r="DO33" s="38">
        <v>8.3000000000000007</v>
      </c>
      <c r="DP33" s="12">
        <f t="shared" si="58"/>
        <v>8.3000000000000007</v>
      </c>
      <c r="DQ33" s="13" t="s">
        <v>84</v>
      </c>
      <c r="DR33" s="26">
        <f t="shared" si="59"/>
        <v>-3.3999999999999986</v>
      </c>
      <c r="DS33" s="29">
        <f t="shared" si="87"/>
        <v>-29.059829059829042</v>
      </c>
      <c r="DT33" s="38">
        <v>8.5</v>
      </c>
      <c r="DU33" s="12">
        <f t="shared" si="88"/>
        <v>8.5</v>
      </c>
      <c r="DV33" s="13" t="s">
        <v>84</v>
      </c>
      <c r="DW33" s="12">
        <f t="shared" si="60"/>
        <v>0.19999999999999929</v>
      </c>
      <c r="DX33" s="13">
        <f t="shared" si="61"/>
        <v>2.4096385542168548</v>
      </c>
      <c r="DY33" s="38">
        <v>7.9</v>
      </c>
      <c r="DZ33" s="12">
        <f t="shared" si="90"/>
        <v>7.9</v>
      </c>
      <c r="EA33" s="13" t="s">
        <v>84</v>
      </c>
      <c r="EB33" s="26">
        <f t="shared" si="62"/>
        <v>-0.59999999999999964</v>
      </c>
      <c r="EC33" s="29">
        <f t="shared" si="63"/>
        <v>-7.058823529411768</v>
      </c>
      <c r="ED33" s="926">
        <v>7.2</v>
      </c>
      <c r="EE33" s="12">
        <f t="shared" si="98"/>
        <v>7.2</v>
      </c>
      <c r="EF33" s="13" t="s">
        <v>84</v>
      </c>
      <c r="EG33" s="26">
        <f t="shared" si="64"/>
        <v>-0.70000000000000018</v>
      </c>
      <c r="EH33" s="29">
        <f t="shared" si="65"/>
        <v>-8.8607594936708836</v>
      </c>
    </row>
    <row r="34" spans="1:138" ht="15">
      <c r="A34" s="24" t="s">
        <v>18</v>
      </c>
      <c r="B34" s="39">
        <v>0</v>
      </c>
      <c r="C34" s="39">
        <v>1.8</v>
      </c>
      <c r="D34" s="40">
        <v>5.2</v>
      </c>
      <c r="E34" s="11">
        <v>13.4</v>
      </c>
      <c r="F34" s="11">
        <v>18.600000000000001</v>
      </c>
      <c r="G34" s="11">
        <v>30</v>
      </c>
      <c r="H34" s="40">
        <v>10.199999999999999</v>
      </c>
      <c r="I34" s="11">
        <v>28.1</v>
      </c>
      <c r="J34" s="40">
        <v>27.3</v>
      </c>
      <c r="K34" s="11">
        <v>34.1</v>
      </c>
      <c r="L34" s="11">
        <v>59.5</v>
      </c>
      <c r="M34" s="11">
        <v>79.8</v>
      </c>
      <c r="N34" s="40">
        <v>61.4</v>
      </c>
      <c r="O34" s="11">
        <v>55.5</v>
      </c>
      <c r="P34" s="26">
        <f t="shared" si="50"/>
        <v>50.3</v>
      </c>
      <c r="Q34" s="13" t="s">
        <v>121</v>
      </c>
      <c r="R34" s="11">
        <v>41.8</v>
      </c>
      <c r="S34" s="26">
        <f t="shared" si="51"/>
        <v>-13.700000000000003</v>
      </c>
      <c r="T34" s="29">
        <f>R34/O34*100-100</f>
        <v>-24.684684684684683</v>
      </c>
      <c r="U34" s="12">
        <f t="shared" si="52"/>
        <v>36.599999999999994</v>
      </c>
      <c r="V34" s="13" t="s">
        <v>116</v>
      </c>
      <c r="W34" s="11">
        <v>47.5</v>
      </c>
      <c r="X34" s="12">
        <f t="shared" si="53"/>
        <v>5.7000000000000028</v>
      </c>
      <c r="Y34" s="13">
        <f>W34/R34*100-100</f>
        <v>13.63636363636364</v>
      </c>
      <c r="Z34" s="11">
        <v>33</v>
      </c>
      <c r="AA34" s="26">
        <f t="shared" si="92"/>
        <v>-8.7999999999999972</v>
      </c>
      <c r="AB34" s="29">
        <f>Z34/R34*100-100</f>
        <v>-21.05263157894737</v>
      </c>
      <c r="AC34" s="26">
        <f t="shared" si="93"/>
        <v>-14.5</v>
      </c>
      <c r="AD34" s="29">
        <f>Z34/W34*100-100</f>
        <v>-30.526315789473685</v>
      </c>
      <c r="AE34" s="40">
        <v>31.5</v>
      </c>
      <c r="AF34" s="26">
        <f t="shared" si="94"/>
        <v>-10.299999999999997</v>
      </c>
      <c r="AG34" s="29">
        <f>AE34/R34*100-100</f>
        <v>-24.641148325358841</v>
      </c>
      <c r="AH34" s="26">
        <f t="shared" si="95"/>
        <v>-1.5</v>
      </c>
      <c r="AI34" s="29">
        <f>AE34/Z34*100-100</f>
        <v>-4.5454545454545467</v>
      </c>
      <c r="AJ34" s="40">
        <v>28.4</v>
      </c>
      <c r="AK34" s="26">
        <f t="shared" si="66"/>
        <v>-13.399999999999999</v>
      </c>
      <c r="AL34" s="29">
        <f>AJ34/R34*100-100</f>
        <v>-32.057416267942585</v>
      </c>
      <c r="AM34" s="26">
        <f t="shared" si="67"/>
        <v>-3.1000000000000014</v>
      </c>
      <c r="AN34" s="29">
        <f t="shared" si="68"/>
        <v>-9.8412698412698489</v>
      </c>
      <c r="AO34" s="40">
        <v>27.6</v>
      </c>
      <c r="AP34" s="26">
        <f t="shared" si="99"/>
        <v>-14.199999999999996</v>
      </c>
      <c r="AQ34" s="29">
        <f>AO34/R34*100-100</f>
        <v>-33.971291866028693</v>
      </c>
      <c r="AR34" s="26">
        <f t="shared" si="96"/>
        <v>-0.79999999999999716</v>
      </c>
      <c r="AS34" s="29">
        <f t="shared" si="97"/>
        <v>-2.8169014084506898</v>
      </c>
      <c r="AT34" s="11">
        <v>27.6</v>
      </c>
      <c r="AU34" s="26">
        <f>AT34-R34</f>
        <v>-14.199999999999996</v>
      </c>
      <c r="AV34" s="29">
        <f>AT34/R34*100-100</f>
        <v>-33.971291866028693</v>
      </c>
      <c r="AW34" s="12">
        <f>AT34-AO34</f>
        <v>0</v>
      </c>
      <c r="AX34" s="13">
        <f>AT34/AO34*100-100</f>
        <v>0</v>
      </c>
      <c r="AY34" s="11">
        <v>26.9</v>
      </c>
      <c r="AZ34" s="26">
        <f>AY34-R34</f>
        <v>-14.899999999999999</v>
      </c>
      <c r="BA34" s="29">
        <f>AY34/R34*100-100</f>
        <v>-35.645933014354071</v>
      </c>
      <c r="BB34" s="26">
        <f>AY34-AT34</f>
        <v>-0.70000000000000284</v>
      </c>
      <c r="BC34" s="29">
        <f>AY34/AT34*100-100</f>
        <v>-2.5362318840579832</v>
      </c>
      <c r="BD34" s="11">
        <v>24.5</v>
      </c>
      <c r="BE34" s="26">
        <f>BD34-R34</f>
        <v>-17.299999999999997</v>
      </c>
      <c r="BF34" s="29">
        <f>BD34/R34*100-100</f>
        <v>-41.387559808612437</v>
      </c>
      <c r="BG34" s="26">
        <f>BD34-AY34</f>
        <v>-2.3999999999999986</v>
      </c>
      <c r="BH34" s="29">
        <f>BD34/AY34*100-100</f>
        <v>-8.9219330855018484</v>
      </c>
      <c r="BI34" s="11">
        <v>16.7</v>
      </c>
      <c r="BJ34" s="26">
        <f t="shared" si="69"/>
        <v>-25.099999999999998</v>
      </c>
      <c r="BK34" s="29">
        <f>BI34/R34*100-100</f>
        <v>-60.047846889952147</v>
      </c>
      <c r="BL34" s="26">
        <f>BI34-BD34</f>
        <v>-7.8000000000000007</v>
      </c>
      <c r="BM34" s="29">
        <f>BI34/BD34*100-100</f>
        <v>-31.83673469387756</v>
      </c>
      <c r="BN34" s="11">
        <v>23</v>
      </c>
      <c r="BO34" s="26">
        <f t="shared" si="100"/>
        <v>-18.799999999999997</v>
      </c>
      <c r="BP34" s="29">
        <f>BN34/R34*100-100</f>
        <v>-44.976076555023923</v>
      </c>
      <c r="BQ34" s="12">
        <f>BN34-BI34</f>
        <v>6.3000000000000007</v>
      </c>
      <c r="BR34" s="13">
        <f>BN34/BI34*100-100</f>
        <v>37.724550898203603</v>
      </c>
      <c r="BS34" s="11">
        <v>21.9</v>
      </c>
      <c r="BT34" s="26">
        <f>BS34-R34</f>
        <v>-19.899999999999999</v>
      </c>
      <c r="BU34" s="29">
        <f>BS34/R34*100-100</f>
        <v>-47.60765550239234</v>
      </c>
      <c r="BV34" s="26">
        <f>BS34-BN34</f>
        <v>-1.1000000000000014</v>
      </c>
      <c r="BW34" s="29">
        <f>BS34/BN34*100-100</f>
        <v>-4.7826086956521863</v>
      </c>
      <c r="BX34" s="22">
        <v>21.8</v>
      </c>
      <c r="BY34" s="860">
        <f>BX34-R34</f>
        <v>-19.999999999999996</v>
      </c>
      <c r="BZ34" s="861">
        <f>BX34/R34*100-100</f>
        <v>-47.846889952153106</v>
      </c>
      <c r="CA34" s="860">
        <f>BX34-BS34</f>
        <v>-9.9999999999997868E-2</v>
      </c>
      <c r="CB34" s="861">
        <f>BX34/BS34*100-100</f>
        <v>-0.4566210045662018</v>
      </c>
      <c r="CC34" s="22">
        <v>30.3</v>
      </c>
      <c r="CD34" s="528">
        <f>CC34-BX34</f>
        <v>8.5</v>
      </c>
      <c r="CE34" s="862">
        <f>CC34/BX34*100-100</f>
        <v>38.990825688073386</v>
      </c>
      <c r="CF34" s="22">
        <v>29.9</v>
      </c>
      <c r="CG34" s="528">
        <f t="shared" ref="CG34:CG39" si="101">CF34-BX34</f>
        <v>8.0999999999999979</v>
      </c>
      <c r="CH34" s="862">
        <f t="shared" ref="CH34:CH39" si="102">CF34/BX34*100-100</f>
        <v>37.155963302752269</v>
      </c>
      <c r="CI34" s="860">
        <f t="shared" ref="CI34:CI39" si="103">CF34-CC34</f>
        <v>-0.40000000000000213</v>
      </c>
      <c r="CJ34" s="861">
        <f t="shared" ref="CJ34:CJ39" si="104">CF34/CC34*100-100</f>
        <v>-1.3201320132013308</v>
      </c>
      <c r="CK34" s="22">
        <v>34.6</v>
      </c>
      <c r="CL34" s="528">
        <f t="shared" si="70"/>
        <v>12.8</v>
      </c>
      <c r="CM34" s="862">
        <f t="shared" si="71"/>
        <v>58.715596330275218</v>
      </c>
      <c r="CN34" s="528">
        <f t="shared" si="72"/>
        <v>4.7000000000000028</v>
      </c>
      <c r="CO34" s="862">
        <f t="shared" si="73"/>
        <v>15.719063545150519</v>
      </c>
      <c r="CP34" s="22">
        <v>31.4</v>
      </c>
      <c r="CQ34" s="528">
        <f t="shared" si="74"/>
        <v>9.5999999999999979</v>
      </c>
      <c r="CR34" s="862">
        <f t="shared" si="75"/>
        <v>44.0366972477064</v>
      </c>
      <c r="CS34" s="860">
        <f t="shared" si="76"/>
        <v>-3.2000000000000028</v>
      </c>
      <c r="CT34" s="861">
        <f t="shared" si="77"/>
        <v>-9.2485549132948108</v>
      </c>
      <c r="CU34" s="22">
        <v>32.799999999999997</v>
      </c>
      <c r="CV34" s="528">
        <f>CU34-BX34</f>
        <v>10.999999999999996</v>
      </c>
      <c r="CW34" s="862">
        <f>CU34/BX34*100-100</f>
        <v>50.458715596330251</v>
      </c>
      <c r="CX34" s="528">
        <f t="shared" si="54"/>
        <v>1.3999999999999986</v>
      </c>
      <c r="CY34" s="862">
        <f>CU34/CP34*100-100</f>
        <v>4.4585987261146443</v>
      </c>
      <c r="CZ34" s="22">
        <v>21.9</v>
      </c>
      <c r="DA34" s="528">
        <f t="shared" si="78"/>
        <v>9.9999999999997868E-2</v>
      </c>
      <c r="DB34" s="862">
        <f t="shared" si="79"/>
        <v>0.45871559633026493</v>
      </c>
      <c r="DC34" s="860">
        <f t="shared" si="55"/>
        <v>-10.899999999999999</v>
      </c>
      <c r="DD34" s="861">
        <f t="shared" si="80"/>
        <v>-33.231707317073173</v>
      </c>
      <c r="DE34" s="22">
        <v>20.6</v>
      </c>
      <c r="DF34" s="26">
        <f t="shared" si="81"/>
        <v>-1.1999999999999993</v>
      </c>
      <c r="DG34" s="29">
        <f t="shared" si="82"/>
        <v>-5.5045871559633071</v>
      </c>
      <c r="DH34" s="26">
        <f t="shared" si="56"/>
        <v>-1.2999999999999972</v>
      </c>
      <c r="DI34" s="29">
        <f t="shared" si="83"/>
        <v>-5.9360730593607087</v>
      </c>
      <c r="DJ34" s="22">
        <v>18.100000000000001</v>
      </c>
      <c r="DK34" s="26">
        <f t="shared" si="84"/>
        <v>-3.6999999999999993</v>
      </c>
      <c r="DL34" s="29">
        <f t="shared" si="85"/>
        <v>-16.972477064220186</v>
      </c>
      <c r="DM34" s="26">
        <f t="shared" si="57"/>
        <v>-2.5</v>
      </c>
      <c r="DN34" s="29">
        <f t="shared" si="86"/>
        <v>-12.135922330097088</v>
      </c>
      <c r="DO34" s="22">
        <v>25.3</v>
      </c>
      <c r="DP34" s="12">
        <f t="shared" si="58"/>
        <v>3.5</v>
      </c>
      <c r="DQ34" s="13">
        <f>DO34/BX34*100-100</f>
        <v>16.055045871559642</v>
      </c>
      <c r="DR34" s="12">
        <f t="shared" si="59"/>
        <v>7.1999999999999993</v>
      </c>
      <c r="DS34" s="13">
        <f t="shared" si="87"/>
        <v>39.779005524861873</v>
      </c>
      <c r="DT34" s="22">
        <v>20.8</v>
      </c>
      <c r="DU34" s="26">
        <f t="shared" si="88"/>
        <v>-1</v>
      </c>
      <c r="DV34" s="29">
        <f t="shared" si="89"/>
        <v>-4.5871559633027488</v>
      </c>
      <c r="DW34" s="26">
        <f t="shared" si="60"/>
        <v>-4.5</v>
      </c>
      <c r="DX34" s="29">
        <f t="shared" si="61"/>
        <v>-17.786561264822126</v>
      </c>
      <c r="DY34" s="22">
        <v>14.9</v>
      </c>
      <c r="DZ34" s="26">
        <f t="shared" si="90"/>
        <v>-6.9</v>
      </c>
      <c r="EA34" s="29">
        <f t="shared" si="91"/>
        <v>-31.651376146788991</v>
      </c>
      <c r="EB34" s="26">
        <f t="shared" si="62"/>
        <v>-5.9</v>
      </c>
      <c r="EC34" s="29">
        <f t="shared" si="63"/>
        <v>-28.365384615384613</v>
      </c>
      <c r="ED34" s="927">
        <v>19</v>
      </c>
      <c r="EE34" s="26">
        <f t="shared" si="98"/>
        <v>-2.8000000000000007</v>
      </c>
      <c r="EF34" s="29">
        <f>ED34/BX34*100-100</f>
        <v>-12.844036697247702</v>
      </c>
      <c r="EG34" s="12">
        <f t="shared" si="64"/>
        <v>4.0999999999999996</v>
      </c>
      <c r="EH34" s="13">
        <f t="shared" si="65"/>
        <v>27.516778523489933</v>
      </c>
    </row>
    <row r="35" spans="1:138" ht="15">
      <c r="A35" s="24" t="s">
        <v>19</v>
      </c>
      <c r="B35" s="39">
        <v>0</v>
      </c>
      <c r="C35" s="39">
        <v>2.1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26">
        <f t="shared" si="50"/>
        <v>0</v>
      </c>
      <c r="Q35" s="29" t="s">
        <v>84</v>
      </c>
      <c r="R35" s="40">
        <v>0</v>
      </c>
      <c r="S35" s="26">
        <f t="shared" si="51"/>
        <v>0</v>
      </c>
      <c r="T35" s="29" t="s">
        <v>84</v>
      </c>
      <c r="U35" s="26">
        <f t="shared" si="52"/>
        <v>0</v>
      </c>
      <c r="V35" s="29" t="s">
        <v>84</v>
      </c>
      <c r="W35" s="11">
        <v>0.1</v>
      </c>
      <c r="X35" s="12">
        <f t="shared" si="53"/>
        <v>0.1</v>
      </c>
      <c r="Y35" s="13" t="s">
        <v>84</v>
      </c>
      <c r="Z35" s="40">
        <v>0</v>
      </c>
      <c r="AA35" s="26">
        <f t="shared" si="92"/>
        <v>0</v>
      </c>
      <c r="AB35" s="29" t="s">
        <v>84</v>
      </c>
      <c r="AC35" s="26">
        <f t="shared" si="93"/>
        <v>-0.1</v>
      </c>
      <c r="AD35" s="29">
        <f>Z35/W35*100-100</f>
        <v>-100</v>
      </c>
      <c r="AE35" s="11">
        <v>4.5999999999999996</v>
      </c>
      <c r="AF35" s="12">
        <f t="shared" si="94"/>
        <v>4.5999999999999996</v>
      </c>
      <c r="AG35" s="13" t="s">
        <v>84</v>
      </c>
      <c r="AH35" s="12">
        <f t="shared" si="95"/>
        <v>4.5999999999999996</v>
      </c>
      <c r="AI35" s="13" t="s">
        <v>84</v>
      </c>
      <c r="AJ35" s="11">
        <v>5.7</v>
      </c>
      <c r="AK35" s="12">
        <f t="shared" si="66"/>
        <v>5.7</v>
      </c>
      <c r="AL35" s="13" t="s">
        <v>84</v>
      </c>
      <c r="AM35" s="12">
        <f t="shared" si="67"/>
        <v>1.1000000000000005</v>
      </c>
      <c r="AN35" s="13">
        <f t="shared" si="68"/>
        <v>23.913043478260889</v>
      </c>
      <c r="AO35" s="40">
        <v>0</v>
      </c>
      <c r="AP35" s="26" t="s">
        <v>84</v>
      </c>
      <c r="AQ35" s="29" t="s">
        <v>84</v>
      </c>
      <c r="AR35" s="26">
        <f t="shared" si="96"/>
        <v>-5.7</v>
      </c>
      <c r="AS35" s="29">
        <f t="shared" si="97"/>
        <v>-100</v>
      </c>
      <c r="AT35" s="40">
        <v>0</v>
      </c>
      <c r="AU35" s="26" t="s">
        <v>84</v>
      </c>
      <c r="AV35" s="29" t="s">
        <v>84</v>
      </c>
      <c r="AW35" s="29" t="s">
        <v>84</v>
      </c>
      <c r="AX35" s="29" t="s">
        <v>84</v>
      </c>
      <c r="AY35" s="40">
        <v>0</v>
      </c>
      <c r="AZ35" s="26" t="s">
        <v>84</v>
      </c>
      <c r="BA35" s="29" t="s">
        <v>84</v>
      </c>
      <c r="BB35" s="29" t="s">
        <v>84</v>
      </c>
      <c r="BC35" s="29" t="s">
        <v>84</v>
      </c>
      <c r="BD35" s="40">
        <v>0</v>
      </c>
      <c r="BE35" s="26" t="s">
        <v>84</v>
      </c>
      <c r="BF35" s="29" t="s">
        <v>84</v>
      </c>
      <c r="BG35" s="29" t="s">
        <v>84</v>
      </c>
      <c r="BH35" s="29" t="s">
        <v>84</v>
      </c>
      <c r="BI35" s="40">
        <v>0</v>
      </c>
      <c r="BJ35" s="26" t="s">
        <v>84</v>
      </c>
      <c r="BK35" s="29" t="s">
        <v>84</v>
      </c>
      <c r="BL35" s="29" t="s">
        <v>84</v>
      </c>
      <c r="BM35" s="29" t="s">
        <v>84</v>
      </c>
      <c r="BN35" s="40">
        <v>0</v>
      </c>
      <c r="BO35" s="26" t="s">
        <v>84</v>
      </c>
      <c r="BP35" s="29" t="s">
        <v>84</v>
      </c>
      <c r="BQ35" s="29" t="s">
        <v>84</v>
      </c>
      <c r="BR35" s="29" t="s">
        <v>84</v>
      </c>
      <c r="BS35" s="40">
        <v>0</v>
      </c>
      <c r="BT35" s="26" t="s">
        <v>84</v>
      </c>
      <c r="BU35" s="29" t="s">
        <v>84</v>
      </c>
      <c r="BV35" s="29" t="s">
        <v>84</v>
      </c>
      <c r="BW35" s="29" t="s">
        <v>84</v>
      </c>
      <c r="BX35" s="40">
        <v>0</v>
      </c>
      <c r="BY35" s="26" t="s">
        <v>84</v>
      </c>
      <c r="BZ35" s="29" t="s">
        <v>84</v>
      </c>
      <c r="CA35" s="29" t="s">
        <v>84</v>
      </c>
      <c r="CB35" s="29" t="s">
        <v>84</v>
      </c>
      <c r="CC35" s="40">
        <v>0</v>
      </c>
      <c r="CD35" s="29" t="s">
        <v>84</v>
      </c>
      <c r="CE35" s="29" t="s">
        <v>84</v>
      </c>
      <c r="CF35" s="11">
        <v>1.8</v>
      </c>
      <c r="CG35" s="12">
        <f t="shared" si="101"/>
        <v>1.8</v>
      </c>
      <c r="CH35" s="13" t="s">
        <v>84</v>
      </c>
      <c r="CI35" s="12">
        <f t="shared" si="103"/>
        <v>1.8</v>
      </c>
      <c r="CJ35" s="13" t="s">
        <v>84</v>
      </c>
      <c r="CK35" s="11">
        <v>2</v>
      </c>
      <c r="CL35" s="12">
        <f t="shared" si="70"/>
        <v>2</v>
      </c>
      <c r="CM35" s="13" t="s">
        <v>84</v>
      </c>
      <c r="CN35" s="12">
        <f t="shared" si="72"/>
        <v>0.19999999999999996</v>
      </c>
      <c r="CO35" s="13">
        <f t="shared" si="73"/>
        <v>11.111111111111114</v>
      </c>
      <c r="CP35" s="11">
        <v>1.9</v>
      </c>
      <c r="CQ35" s="12">
        <f t="shared" si="74"/>
        <v>1.9</v>
      </c>
      <c r="CR35" s="13" t="s">
        <v>84</v>
      </c>
      <c r="CS35" s="26">
        <f t="shared" si="76"/>
        <v>-0.10000000000000009</v>
      </c>
      <c r="CT35" s="29">
        <f t="shared" si="77"/>
        <v>-5</v>
      </c>
      <c r="CU35" s="11">
        <v>1.9</v>
      </c>
      <c r="CV35" s="12">
        <f>CU35-BX35</f>
        <v>1.9</v>
      </c>
      <c r="CW35" s="13" t="s">
        <v>84</v>
      </c>
      <c r="CX35" s="12">
        <f t="shared" si="54"/>
        <v>0</v>
      </c>
      <c r="CY35" s="13">
        <f>CU35/CP35*100-100</f>
        <v>0</v>
      </c>
      <c r="CZ35" s="11">
        <v>1.3</v>
      </c>
      <c r="DA35" s="12">
        <f t="shared" si="78"/>
        <v>1.3</v>
      </c>
      <c r="DB35" s="13" t="s">
        <v>84</v>
      </c>
      <c r="DC35" s="26">
        <f t="shared" si="55"/>
        <v>-0.59999999999999987</v>
      </c>
      <c r="DD35" s="29">
        <f t="shared" si="80"/>
        <v>-31.578947368421055</v>
      </c>
      <c r="DE35" s="11">
        <v>0.9</v>
      </c>
      <c r="DF35" s="12">
        <f t="shared" si="81"/>
        <v>0.9</v>
      </c>
      <c r="DG35" s="13" t="s">
        <v>84</v>
      </c>
      <c r="DH35" s="26">
        <f t="shared" si="56"/>
        <v>-0.4</v>
      </c>
      <c r="DI35" s="29">
        <f t="shared" si="83"/>
        <v>-30.769230769230774</v>
      </c>
      <c r="DJ35" s="11">
        <v>0.6</v>
      </c>
      <c r="DK35" s="12">
        <f t="shared" si="84"/>
        <v>0.6</v>
      </c>
      <c r="DL35" s="13" t="s">
        <v>84</v>
      </c>
      <c r="DM35" s="26">
        <f t="shared" si="57"/>
        <v>-0.30000000000000004</v>
      </c>
      <c r="DN35" s="29">
        <f t="shared" si="86"/>
        <v>-33.333333333333343</v>
      </c>
      <c r="DO35" s="11">
        <v>0.3</v>
      </c>
      <c r="DP35" s="12">
        <f t="shared" si="58"/>
        <v>0.3</v>
      </c>
      <c r="DQ35" s="13" t="s">
        <v>84</v>
      </c>
      <c r="DR35" s="26">
        <f t="shared" si="59"/>
        <v>-0.3</v>
      </c>
      <c r="DS35" s="29">
        <f t="shared" si="87"/>
        <v>-50</v>
      </c>
      <c r="DT35" s="11">
        <v>1.4</v>
      </c>
      <c r="DU35" s="12">
        <f t="shared" si="88"/>
        <v>1.4</v>
      </c>
      <c r="DV35" s="13" t="s">
        <v>84</v>
      </c>
      <c r="DW35" s="12">
        <f t="shared" si="60"/>
        <v>1.0999999999999999</v>
      </c>
      <c r="DX35" s="13">
        <f t="shared" si="61"/>
        <v>366.66666666666669</v>
      </c>
      <c r="DY35" s="11">
        <v>0.4</v>
      </c>
      <c r="DZ35" s="12">
        <f t="shared" si="90"/>
        <v>0.4</v>
      </c>
      <c r="EA35" s="13" t="s">
        <v>84</v>
      </c>
      <c r="EB35" s="26">
        <f t="shared" si="62"/>
        <v>-0.99999999999999989</v>
      </c>
      <c r="EC35" s="29">
        <f t="shared" si="63"/>
        <v>-71.428571428571416</v>
      </c>
      <c r="ED35" s="926">
        <v>0.5</v>
      </c>
      <c r="EE35" s="12">
        <f t="shared" si="98"/>
        <v>0.5</v>
      </c>
      <c r="EF35" s="13" t="s">
        <v>84</v>
      </c>
      <c r="EG35" s="12">
        <f t="shared" si="64"/>
        <v>9.9999999999999978E-2</v>
      </c>
      <c r="EH35" s="13">
        <f t="shared" si="65"/>
        <v>25</v>
      </c>
    </row>
    <row r="36" spans="1:138" ht="15">
      <c r="A36" s="24" t="s">
        <v>20</v>
      </c>
      <c r="B36" s="39">
        <v>0</v>
      </c>
      <c r="C36" s="39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8">
        <v>3.2</v>
      </c>
      <c r="M36" s="37">
        <v>0</v>
      </c>
      <c r="N36" s="37">
        <v>0</v>
      </c>
      <c r="O36" s="38">
        <v>6.2</v>
      </c>
      <c r="P36" s="12">
        <f t="shared" si="50"/>
        <v>6.2</v>
      </c>
      <c r="Q36" s="13" t="s">
        <v>84</v>
      </c>
      <c r="R36" s="38">
        <v>4.9000000000000004</v>
      </c>
      <c r="S36" s="26">
        <f t="shared" si="51"/>
        <v>-1.2999999999999998</v>
      </c>
      <c r="T36" s="29">
        <f>R36/O36*100-100</f>
        <v>-20.967741935483858</v>
      </c>
      <c r="U36" s="12">
        <f t="shared" si="52"/>
        <v>4.9000000000000004</v>
      </c>
      <c r="V36" s="29" t="s">
        <v>84</v>
      </c>
      <c r="W36" s="38">
        <v>7</v>
      </c>
      <c r="X36" s="12">
        <f t="shared" si="53"/>
        <v>2.0999999999999996</v>
      </c>
      <c r="Y36" s="13">
        <f>W36/R36*100-100</f>
        <v>42.857142857142833</v>
      </c>
      <c r="Z36" s="38">
        <v>8.5</v>
      </c>
      <c r="AA36" s="12">
        <f t="shared" si="92"/>
        <v>3.5999999999999996</v>
      </c>
      <c r="AB36" s="13">
        <f>Z36/R36*100-100</f>
        <v>73.469387755102048</v>
      </c>
      <c r="AC36" s="12">
        <f t="shared" si="93"/>
        <v>1.5</v>
      </c>
      <c r="AD36" s="13">
        <f>Z36/W36*100-100</f>
        <v>21.428571428571416</v>
      </c>
      <c r="AE36" s="37">
        <v>4.5999999999999996</v>
      </c>
      <c r="AF36" s="26">
        <f t="shared" si="94"/>
        <v>-0.30000000000000071</v>
      </c>
      <c r="AG36" s="29">
        <f>AE36/R36*100-100</f>
        <v>-6.1224489795918515</v>
      </c>
      <c r="AH36" s="26">
        <f t="shared" si="95"/>
        <v>-3.9000000000000004</v>
      </c>
      <c r="AI36" s="29">
        <f>AE36/Z36*100-100</f>
        <v>-45.882352941176471</v>
      </c>
      <c r="AJ36" s="37">
        <v>4.4000000000000004</v>
      </c>
      <c r="AK36" s="26">
        <f t="shared" si="66"/>
        <v>-0.5</v>
      </c>
      <c r="AL36" s="29">
        <f>AJ36/R36*100-100</f>
        <v>-10.204081632653057</v>
      </c>
      <c r="AM36" s="26">
        <f t="shared" si="67"/>
        <v>-0.19999999999999929</v>
      </c>
      <c r="AN36" s="29">
        <f t="shared" si="68"/>
        <v>-4.347826086956502</v>
      </c>
      <c r="AO36" s="38">
        <v>10</v>
      </c>
      <c r="AP36" s="12">
        <f t="shared" si="99"/>
        <v>5.0999999999999996</v>
      </c>
      <c r="AQ36" s="13">
        <f>AO36/R36*100-100</f>
        <v>104.08163265306123</v>
      </c>
      <c r="AR36" s="12">
        <f t="shared" si="96"/>
        <v>5.6</v>
      </c>
      <c r="AS36" s="13">
        <f t="shared" si="97"/>
        <v>127.27272727272725</v>
      </c>
      <c r="AT36" s="11">
        <v>13.1</v>
      </c>
      <c r="AU36" s="12">
        <f>AT36-R36</f>
        <v>8.1999999999999993</v>
      </c>
      <c r="AV36" s="13">
        <f>AT36/R36*100-100</f>
        <v>167.34693877551018</v>
      </c>
      <c r="AW36" s="12">
        <f>AT36-AO36</f>
        <v>3.0999999999999996</v>
      </c>
      <c r="AX36" s="13">
        <f>AT36/AO36*100-100</f>
        <v>31</v>
      </c>
      <c r="AY36" s="11">
        <v>18.2</v>
      </c>
      <c r="AZ36" s="12">
        <f>AY36-R36</f>
        <v>13.299999999999999</v>
      </c>
      <c r="BA36" s="13">
        <f>AY36/R36*100-100</f>
        <v>271.42857142857139</v>
      </c>
      <c r="BB36" s="12">
        <f>AY36-AT36</f>
        <v>5.0999999999999996</v>
      </c>
      <c r="BC36" s="13">
        <f>AY36/AT36*100-100</f>
        <v>38.931297709923683</v>
      </c>
      <c r="BD36" s="11">
        <v>15.2</v>
      </c>
      <c r="BE36" s="12">
        <f>BD36-R36</f>
        <v>10.299999999999999</v>
      </c>
      <c r="BF36" s="13">
        <f>BD36/R36*100-100</f>
        <v>210.20408163265301</v>
      </c>
      <c r="BG36" s="26">
        <f>BD36-AY36</f>
        <v>-3</v>
      </c>
      <c r="BH36" s="29">
        <f>BD36/AY36*100-100</f>
        <v>-16.483516483516482</v>
      </c>
      <c r="BI36" s="11">
        <v>16.7</v>
      </c>
      <c r="BJ36" s="12">
        <f t="shared" si="69"/>
        <v>11.799999999999999</v>
      </c>
      <c r="BK36" s="13" t="s">
        <v>162</v>
      </c>
      <c r="BL36" s="12">
        <f>BI36-BD36</f>
        <v>1.5</v>
      </c>
      <c r="BM36" s="13">
        <f>BI36/BD36*100-100</f>
        <v>9.8684210526315752</v>
      </c>
      <c r="BN36" s="11">
        <v>13.2</v>
      </c>
      <c r="BO36" s="12">
        <f t="shared" si="100"/>
        <v>8.2999999999999989</v>
      </c>
      <c r="BP36" s="13" t="s">
        <v>111</v>
      </c>
      <c r="BQ36" s="26">
        <f>BN36-BI36</f>
        <v>-3.5</v>
      </c>
      <c r="BR36" s="29">
        <f>BN36/BI36*100-100</f>
        <v>-20.958083832335333</v>
      </c>
      <c r="BS36" s="40">
        <v>0</v>
      </c>
      <c r="BT36" s="26">
        <f>BS36-R36</f>
        <v>-4.9000000000000004</v>
      </c>
      <c r="BU36" s="29">
        <f>BS36/R36*100-100</f>
        <v>-100</v>
      </c>
      <c r="BV36" s="26">
        <f>BS36-BN36</f>
        <v>-13.2</v>
      </c>
      <c r="BW36" s="29">
        <f>BS36/BN36*100-100</f>
        <v>-100</v>
      </c>
      <c r="BX36" s="22">
        <v>13.6</v>
      </c>
      <c r="BY36" s="528">
        <f>BX36-R36</f>
        <v>8.6999999999999993</v>
      </c>
      <c r="BZ36" s="862">
        <f>BX36/R36*100-100</f>
        <v>177.5510204081632</v>
      </c>
      <c r="CA36" s="528">
        <f>BX36-BS36</f>
        <v>13.6</v>
      </c>
      <c r="CB36" s="862" t="s">
        <v>84</v>
      </c>
      <c r="CC36" s="648">
        <v>13.3</v>
      </c>
      <c r="CD36" s="860">
        <f>CC36-BX36</f>
        <v>-0.29999999999999893</v>
      </c>
      <c r="CE36" s="861">
        <f>CC36/BX36*100-100</f>
        <v>-2.205882352941174</v>
      </c>
      <c r="CF36" s="591">
        <v>14.7</v>
      </c>
      <c r="CG36" s="528">
        <f t="shared" si="101"/>
        <v>1.0999999999999996</v>
      </c>
      <c r="CH36" s="862">
        <f t="shared" si="102"/>
        <v>8.0882352941176379</v>
      </c>
      <c r="CI36" s="528">
        <f t="shared" si="103"/>
        <v>1.3999999999999986</v>
      </c>
      <c r="CJ36" s="862">
        <f t="shared" si="104"/>
        <v>10.526315789473671</v>
      </c>
      <c r="CK36" s="591">
        <v>16.100000000000001</v>
      </c>
      <c r="CL36" s="12">
        <f t="shared" si="70"/>
        <v>2.5000000000000018</v>
      </c>
      <c r="CM36" s="13">
        <f t="shared" si="71"/>
        <v>18.382352941176492</v>
      </c>
      <c r="CN36" s="12">
        <f t="shared" si="72"/>
        <v>1.4000000000000021</v>
      </c>
      <c r="CO36" s="13">
        <f t="shared" si="73"/>
        <v>9.5238095238095326</v>
      </c>
      <c r="CP36" s="37">
        <v>0</v>
      </c>
      <c r="CQ36" s="26">
        <f t="shared" si="74"/>
        <v>-13.6</v>
      </c>
      <c r="CR36" s="29">
        <f t="shared" si="75"/>
        <v>-100</v>
      </c>
      <c r="CS36" s="26">
        <f t="shared" si="76"/>
        <v>-16.100000000000001</v>
      </c>
      <c r="CT36" s="29">
        <f t="shared" si="77"/>
        <v>-100</v>
      </c>
      <c r="CU36" s="37">
        <v>0</v>
      </c>
      <c r="CV36" s="26">
        <f>CU36-BX36</f>
        <v>-13.6</v>
      </c>
      <c r="CW36" s="29">
        <f>CU36/BX36*100-100</f>
        <v>-100</v>
      </c>
      <c r="CX36" s="26">
        <f t="shared" si="54"/>
        <v>0</v>
      </c>
      <c r="CY36" s="29" t="s">
        <v>84</v>
      </c>
      <c r="CZ36" s="38">
        <v>0.4</v>
      </c>
      <c r="DA36" s="26">
        <f t="shared" si="78"/>
        <v>-13.2</v>
      </c>
      <c r="DB36" s="29">
        <f t="shared" si="79"/>
        <v>-97.058823529411768</v>
      </c>
      <c r="DC36" s="12">
        <f t="shared" si="55"/>
        <v>0.4</v>
      </c>
      <c r="DD36" s="13" t="s">
        <v>84</v>
      </c>
      <c r="DE36" s="38">
        <v>0.4</v>
      </c>
      <c r="DF36" s="26">
        <f t="shared" si="81"/>
        <v>-13.2</v>
      </c>
      <c r="DG36" s="29">
        <f t="shared" si="82"/>
        <v>-97.058823529411768</v>
      </c>
      <c r="DH36" s="12">
        <f t="shared" si="56"/>
        <v>0</v>
      </c>
      <c r="DI36" s="13">
        <f t="shared" si="83"/>
        <v>0</v>
      </c>
      <c r="DJ36" s="38">
        <v>0.4</v>
      </c>
      <c r="DK36" s="26">
        <f t="shared" si="84"/>
        <v>-13.2</v>
      </c>
      <c r="DL36" s="29">
        <f t="shared" si="85"/>
        <v>-97.058823529411768</v>
      </c>
      <c r="DM36" s="12">
        <f t="shared" si="57"/>
        <v>0</v>
      </c>
      <c r="DN36" s="13">
        <f t="shared" si="86"/>
        <v>0</v>
      </c>
      <c r="DO36" s="38">
        <v>0.4</v>
      </c>
      <c r="DP36" s="26">
        <f t="shared" si="58"/>
        <v>-13.2</v>
      </c>
      <c r="DQ36" s="29">
        <f>DO36/BX36*100-100</f>
        <v>-97.058823529411768</v>
      </c>
      <c r="DR36" s="12">
        <f t="shared" si="59"/>
        <v>0</v>
      </c>
      <c r="DS36" s="13">
        <f t="shared" si="87"/>
        <v>0</v>
      </c>
      <c r="DT36" s="38">
        <v>0.4</v>
      </c>
      <c r="DU36" s="26">
        <f t="shared" si="88"/>
        <v>-13.2</v>
      </c>
      <c r="DV36" s="29">
        <f t="shared" si="89"/>
        <v>-97.058823529411768</v>
      </c>
      <c r="DW36" s="12">
        <f t="shared" si="60"/>
        <v>0</v>
      </c>
      <c r="DX36" s="13">
        <f t="shared" si="61"/>
        <v>0</v>
      </c>
      <c r="DY36" s="38">
        <v>0.4</v>
      </c>
      <c r="DZ36" s="26">
        <f t="shared" si="90"/>
        <v>-13.2</v>
      </c>
      <c r="EA36" s="29">
        <f t="shared" si="91"/>
        <v>-97.058823529411768</v>
      </c>
      <c r="EB36" s="12">
        <f t="shared" si="62"/>
        <v>0</v>
      </c>
      <c r="EC36" s="13">
        <f t="shared" si="63"/>
        <v>0</v>
      </c>
      <c r="ED36" s="926">
        <v>6.3</v>
      </c>
      <c r="EE36" s="26">
        <f t="shared" si="98"/>
        <v>-7.3</v>
      </c>
      <c r="EF36" s="29">
        <f>ED36/BX36*100-100</f>
        <v>-53.67647058823529</v>
      </c>
      <c r="EG36" s="12">
        <f t="shared" si="64"/>
        <v>5.8999999999999995</v>
      </c>
      <c r="EH36" s="13">
        <f t="shared" si="65"/>
        <v>1474.9999999999998</v>
      </c>
    </row>
    <row r="37" spans="1:138" ht="15">
      <c r="A37" s="24" t="s">
        <v>21</v>
      </c>
      <c r="B37" s="39">
        <v>0.6</v>
      </c>
      <c r="C37" s="39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26">
        <f t="shared" si="50"/>
        <v>0</v>
      </c>
      <c r="Q37" s="29" t="s">
        <v>84</v>
      </c>
      <c r="R37" s="37">
        <v>0</v>
      </c>
      <c r="S37" s="26">
        <f t="shared" si="51"/>
        <v>0</v>
      </c>
      <c r="T37" s="29" t="s">
        <v>84</v>
      </c>
      <c r="U37" s="26">
        <f t="shared" si="52"/>
        <v>0</v>
      </c>
      <c r="V37" s="29" t="s">
        <v>84</v>
      </c>
      <c r="W37" s="37">
        <v>0</v>
      </c>
      <c r="X37" s="26" t="s">
        <v>84</v>
      </c>
      <c r="Y37" s="29" t="s">
        <v>84</v>
      </c>
      <c r="Z37" s="37">
        <v>0</v>
      </c>
      <c r="AA37" s="26" t="s">
        <v>84</v>
      </c>
      <c r="AB37" s="29" t="s">
        <v>84</v>
      </c>
      <c r="AC37" s="26" t="s">
        <v>84</v>
      </c>
      <c r="AD37" s="29" t="s">
        <v>84</v>
      </c>
      <c r="AE37" s="37">
        <v>0</v>
      </c>
      <c r="AF37" s="26" t="s">
        <v>84</v>
      </c>
      <c r="AG37" s="29" t="s">
        <v>84</v>
      </c>
      <c r="AH37" s="26" t="s">
        <v>84</v>
      </c>
      <c r="AI37" s="29" t="s">
        <v>84</v>
      </c>
      <c r="AJ37" s="37">
        <v>0</v>
      </c>
      <c r="AK37" s="26" t="s">
        <v>84</v>
      </c>
      <c r="AL37" s="29" t="s">
        <v>84</v>
      </c>
      <c r="AM37" s="26" t="s">
        <v>84</v>
      </c>
      <c r="AN37" s="29" t="s">
        <v>84</v>
      </c>
      <c r="AO37" s="37">
        <v>0</v>
      </c>
      <c r="AP37" s="26" t="s">
        <v>84</v>
      </c>
      <c r="AQ37" s="29" t="s">
        <v>84</v>
      </c>
      <c r="AR37" s="26" t="s">
        <v>84</v>
      </c>
      <c r="AS37" s="29" t="s">
        <v>84</v>
      </c>
      <c r="AT37" s="40">
        <v>0</v>
      </c>
      <c r="AU37" s="26" t="s">
        <v>84</v>
      </c>
      <c r="AV37" s="29" t="s">
        <v>84</v>
      </c>
      <c r="AW37" s="26" t="s">
        <v>84</v>
      </c>
      <c r="AX37" s="29" t="s">
        <v>84</v>
      </c>
      <c r="AY37" s="40">
        <v>0</v>
      </c>
      <c r="AZ37" s="26" t="s">
        <v>84</v>
      </c>
      <c r="BA37" s="29" t="s">
        <v>84</v>
      </c>
      <c r="BB37" s="26" t="s">
        <v>84</v>
      </c>
      <c r="BC37" s="29" t="s">
        <v>84</v>
      </c>
      <c r="BD37" s="40">
        <v>0</v>
      </c>
      <c r="BE37" s="26" t="s">
        <v>84</v>
      </c>
      <c r="BF37" s="29" t="s">
        <v>84</v>
      </c>
      <c r="BG37" s="26" t="s">
        <v>84</v>
      </c>
      <c r="BH37" s="29" t="s">
        <v>84</v>
      </c>
      <c r="BI37" s="40">
        <v>0</v>
      </c>
      <c r="BJ37" s="26" t="s">
        <v>84</v>
      </c>
      <c r="BK37" s="29" t="s">
        <v>84</v>
      </c>
      <c r="BL37" s="26" t="s">
        <v>84</v>
      </c>
      <c r="BM37" s="29" t="s">
        <v>84</v>
      </c>
      <c r="BN37" s="40">
        <v>0</v>
      </c>
      <c r="BO37" s="26" t="s">
        <v>84</v>
      </c>
      <c r="BP37" s="29" t="s">
        <v>84</v>
      </c>
      <c r="BQ37" s="26" t="s">
        <v>84</v>
      </c>
      <c r="BR37" s="29" t="s">
        <v>84</v>
      </c>
      <c r="BS37" s="40">
        <v>0</v>
      </c>
      <c r="BT37" s="26" t="s">
        <v>84</v>
      </c>
      <c r="BU37" s="29" t="s">
        <v>84</v>
      </c>
      <c r="BV37" s="26" t="s">
        <v>84</v>
      </c>
      <c r="BW37" s="29" t="s">
        <v>84</v>
      </c>
      <c r="BX37" s="40">
        <v>0</v>
      </c>
      <c r="BY37" s="26" t="s">
        <v>84</v>
      </c>
      <c r="BZ37" s="29" t="s">
        <v>84</v>
      </c>
      <c r="CA37" s="26" t="s">
        <v>84</v>
      </c>
      <c r="CB37" s="29" t="s">
        <v>84</v>
      </c>
      <c r="CC37" s="38">
        <v>4.0999999999999996</v>
      </c>
      <c r="CD37" s="12">
        <f>CC37-BX37</f>
        <v>4.0999999999999996</v>
      </c>
      <c r="CE37" s="13" t="s">
        <v>84</v>
      </c>
      <c r="CF37" s="38">
        <v>4.5999999999999996</v>
      </c>
      <c r="CG37" s="12">
        <f t="shared" si="101"/>
        <v>4.5999999999999996</v>
      </c>
      <c r="CH37" s="13" t="s">
        <v>84</v>
      </c>
      <c r="CI37" s="12">
        <f t="shared" si="103"/>
        <v>0.5</v>
      </c>
      <c r="CJ37" s="13">
        <f t="shared" si="104"/>
        <v>12.195121951219519</v>
      </c>
      <c r="CK37" s="38">
        <v>4.7</v>
      </c>
      <c r="CL37" s="12">
        <f t="shared" si="70"/>
        <v>4.7</v>
      </c>
      <c r="CM37" s="13" t="s">
        <v>84</v>
      </c>
      <c r="CN37" s="12">
        <f t="shared" si="72"/>
        <v>0.10000000000000053</v>
      </c>
      <c r="CO37" s="13">
        <f t="shared" si="73"/>
        <v>2.1739130434782652</v>
      </c>
      <c r="CP37" s="38">
        <v>5</v>
      </c>
      <c r="CQ37" s="12">
        <f t="shared" si="74"/>
        <v>5</v>
      </c>
      <c r="CR37" s="13" t="s">
        <v>84</v>
      </c>
      <c r="CS37" s="12">
        <f t="shared" si="76"/>
        <v>0.29999999999999982</v>
      </c>
      <c r="CT37" s="13">
        <f t="shared" si="77"/>
        <v>6.3829787234042499</v>
      </c>
      <c r="CU37" s="38">
        <v>4.7</v>
      </c>
      <c r="CV37" s="12">
        <f>CU37-BX37</f>
        <v>4.7</v>
      </c>
      <c r="CW37" s="13" t="s">
        <v>84</v>
      </c>
      <c r="CX37" s="26">
        <f t="shared" si="54"/>
        <v>-0.29999999999999982</v>
      </c>
      <c r="CY37" s="29">
        <f>CU37/CP37*100-100</f>
        <v>-6</v>
      </c>
      <c r="CZ37" s="38">
        <v>4.9000000000000004</v>
      </c>
      <c r="DA37" s="26">
        <f t="shared" si="78"/>
        <v>4.9000000000000004</v>
      </c>
      <c r="DB37" s="29" t="e">
        <f t="shared" si="79"/>
        <v>#DIV/0!</v>
      </c>
      <c r="DC37" s="12">
        <f t="shared" si="55"/>
        <v>0.20000000000000018</v>
      </c>
      <c r="DD37" s="13">
        <f t="shared" si="80"/>
        <v>4.2553191489361808</v>
      </c>
      <c r="DE37" s="38">
        <v>5.0999999999999996</v>
      </c>
      <c r="DF37" s="12">
        <f t="shared" si="81"/>
        <v>5.0999999999999996</v>
      </c>
      <c r="DG37" s="13" t="s">
        <v>84</v>
      </c>
      <c r="DH37" s="12">
        <f t="shared" si="56"/>
        <v>0.19999999999999929</v>
      </c>
      <c r="DI37" s="13">
        <f>DE37/CZ37*100-100</f>
        <v>4.0816326530612059</v>
      </c>
      <c r="DJ37" s="38">
        <v>5.3</v>
      </c>
      <c r="DK37" s="12">
        <f t="shared" si="84"/>
        <v>5.3</v>
      </c>
      <c r="DL37" s="13" t="s">
        <v>84</v>
      </c>
      <c r="DM37" s="12">
        <f t="shared" si="57"/>
        <v>0.20000000000000018</v>
      </c>
      <c r="DN37" s="13">
        <f>DJ37/DE37*100-100</f>
        <v>3.9215686274509949</v>
      </c>
      <c r="DO37" s="38">
        <v>5.5</v>
      </c>
      <c r="DP37" s="12">
        <f t="shared" si="58"/>
        <v>5.5</v>
      </c>
      <c r="DQ37" s="13" t="s">
        <v>84</v>
      </c>
      <c r="DR37" s="12">
        <f t="shared" si="59"/>
        <v>0.20000000000000018</v>
      </c>
      <c r="DS37" s="13">
        <f>DO37/DJ37*100-100</f>
        <v>3.7735849056603712</v>
      </c>
      <c r="DT37" s="38">
        <v>5.9</v>
      </c>
      <c r="DU37" s="12">
        <f t="shared" si="88"/>
        <v>5.9</v>
      </c>
      <c r="DV37" s="13" t="s">
        <v>84</v>
      </c>
      <c r="DW37" s="12">
        <f t="shared" si="60"/>
        <v>0.40000000000000036</v>
      </c>
      <c r="DX37" s="13">
        <f t="shared" si="61"/>
        <v>7.2727272727272805</v>
      </c>
      <c r="DY37" s="38">
        <v>8.6999999999999993</v>
      </c>
      <c r="DZ37" s="12">
        <f t="shared" si="90"/>
        <v>8.6999999999999993</v>
      </c>
      <c r="EA37" s="13" t="s">
        <v>84</v>
      </c>
      <c r="EB37" s="12">
        <f t="shared" si="62"/>
        <v>2.7999999999999989</v>
      </c>
      <c r="EC37" s="13">
        <f t="shared" si="63"/>
        <v>47.457627118644041</v>
      </c>
      <c r="ED37" s="926">
        <v>8.5</v>
      </c>
      <c r="EE37" s="12">
        <f t="shared" si="98"/>
        <v>8.5</v>
      </c>
      <c r="EF37" s="13" t="s">
        <v>84</v>
      </c>
      <c r="EG37" s="26">
        <f t="shared" si="64"/>
        <v>-0.19999999999999929</v>
      </c>
      <c r="EH37" s="29">
        <f t="shared" si="65"/>
        <v>-2.2988505747126453</v>
      </c>
    </row>
    <row r="38" spans="1:138" ht="15">
      <c r="A38" s="24" t="s">
        <v>22</v>
      </c>
      <c r="B38" s="39">
        <v>0</v>
      </c>
      <c r="C38" s="39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2.8</v>
      </c>
      <c r="M38" s="37">
        <v>0</v>
      </c>
      <c r="N38" s="37">
        <v>0</v>
      </c>
      <c r="O38" s="37">
        <v>0</v>
      </c>
      <c r="P38" s="26">
        <f t="shared" si="50"/>
        <v>0</v>
      </c>
      <c r="Q38" s="29" t="s">
        <v>84</v>
      </c>
      <c r="R38" s="37">
        <v>0</v>
      </c>
      <c r="S38" s="26">
        <f t="shared" si="51"/>
        <v>0</v>
      </c>
      <c r="T38" s="29" t="s">
        <v>84</v>
      </c>
      <c r="U38" s="26">
        <f t="shared" si="52"/>
        <v>0</v>
      </c>
      <c r="V38" s="29" t="s">
        <v>84</v>
      </c>
      <c r="W38" s="37">
        <v>0</v>
      </c>
      <c r="X38" s="26" t="s">
        <v>84</v>
      </c>
      <c r="Y38" s="29" t="s">
        <v>84</v>
      </c>
      <c r="Z38" s="37">
        <v>0</v>
      </c>
      <c r="AA38" s="26" t="s">
        <v>84</v>
      </c>
      <c r="AB38" s="29" t="s">
        <v>84</v>
      </c>
      <c r="AC38" s="26" t="s">
        <v>84</v>
      </c>
      <c r="AD38" s="29" t="s">
        <v>84</v>
      </c>
      <c r="AE38" s="38">
        <v>0.5</v>
      </c>
      <c r="AF38" s="12">
        <f t="shared" si="94"/>
        <v>0.5</v>
      </c>
      <c r="AG38" s="13" t="s">
        <v>84</v>
      </c>
      <c r="AH38" s="12">
        <f t="shared" si="95"/>
        <v>0.5</v>
      </c>
      <c r="AI38" s="13" t="s">
        <v>84</v>
      </c>
      <c r="AJ38" s="37">
        <v>0</v>
      </c>
      <c r="AK38" s="26" t="s">
        <v>84</v>
      </c>
      <c r="AL38" s="29" t="s">
        <v>84</v>
      </c>
      <c r="AM38" s="26">
        <f t="shared" si="67"/>
        <v>-0.5</v>
      </c>
      <c r="AN38" s="29">
        <f t="shared" si="68"/>
        <v>-100</v>
      </c>
      <c r="AO38" s="37">
        <v>0</v>
      </c>
      <c r="AP38" s="26" t="s">
        <v>84</v>
      </c>
      <c r="AQ38" s="29" t="s">
        <v>84</v>
      </c>
      <c r="AR38" s="26" t="s">
        <v>84</v>
      </c>
      <c r="AS38" s="29" t="s">
        <v>84</v>
      </c>
      <c r="AT38" s="40">
        <v>0</v>
      </c>
      <c r="AU38" s="26" t="s">
        <v>84</v>
      </c>
      <c r="AV38" s="29" t="s">
        <v>84</v>
      </c>
      <c r="AW38" s="26" t="s">
        <v>84</v>
      </c>
      <c r="AX38" s="29" t="s">
        <v>84</v>
      </c>
      <c r="AY38" s="40">
        <v>0</v>
      </c>
      <c r="AZ38" s="26" t="s">
        <v>84</v>
      </c>
      <c r="BA38" s="29" t="s">
        <v>84</v>
      </c>
      <c r="BB38" s="26" t="s">
        <v>84</v>
      </c>
      <c r="BC38" s="29" t="s">
        <v>84</v>
      </c>
      <c r="BD38" s="40">
        <v>0</v>
      </c>
      <c r="BE38" s="26" t="s">
        <v>84</v>
      </c>
      <c r="BF38" s="29" t="s">
        <v>84</v>
      </c>
      <c r="BG38" s="26" t="s">
        <v>84</v>
      </c>
      <c r="BH38" s="29" t="s">
        <v>84</v>
      </c>
      <c r="BI38" s="40">
        <v>0</v>
      </c>
      <c r="BJ38" s="26" t="s">
        <v>84</v>
      </c>
      <c r="BK38" s="29" t="s">
        <v>84</v>
      </c>
      <c r="BL38" s="26" t="s">
        <v>84</v>
      </c>
      <c r="BM38" s="29" t="s">
        <v>84</v>
      </c>
      <c r="BN38" s="40">
        <v>0</v>
      </c>
      <c r="BO38" s="26" t="s">
        <v>84</v>
      </c>
      <c r="BP38" s="29" t="s">
        <v>84</v>
      </c>
      <c r="BQ38" s="26" t="s">
        <v>84</v>
      </c>
      <c r="BR38" s="29" t="s">
        <v>84</v>
      </c>
      <c r="BS38" s="40">
        <v>0</v>
      </c>
      <c r="BT38" s="26" t="s">
        <v>84</v>
      </c>
      <c r="BU38" s="29" t="s">
        <v>84</v>
      </c>
      <c r="BV38" s="26" t="s">
        <v>84</v>
      </c>
      <c r="BW38" s="29" t="s">
        <v>84</v>
      </c>
      <c r="BX38" s="40">
        <v>0</v>
      </c>
      <c r="BY38" s="26" t="s">
        <v>84</v>
      </c>
      <c r="BZ38" s="29" t="s">
        <v>84</v>
      </c>
      <c r="CA38" s="26" t="s">
        <v>84</v>
      </c>
      <c r="CB38" s="29" t="s">
        <v>84</v>
      </c>
      <c r="CC38" s="37">
        <v>0</v>
      </c>
      <c r="CD38" s="26" t="s">
        <v>84</v>
      </c>
      <c r="CE38" s="29" t="s">
        <v>84</v>
      </c>
      <c r="CF38" s="37">
        <v>0</v>
      </c>
      <c r="CG38" s="26" t="s">
        <v>84</v>
      </c>
      <c r="CH38" s="29" t="s">
        <v>84</v>
      </c>
      <c r="CI38" s="26" t="s">
        <v>84</v>
      </c>
      <c r="CJ38" s="29" t="s">
        <v>84</v>
      </c>
      <c r="CK38" s="37">
        <v>0</v>
      </c>
      <c r="CL38" s="26" t="s">
        <v>84</v>
      </c>
      <c r="CM38" s="29" t="s">
        <v>84</v>
      </c>
      <c r="CN38" s="26" t="s">
        <v>84</v>
      </c>
      <c r="CO38" s="29" t="s">
        <v>84</v>
      </c>
      <c r="CP38" s="37">
        <v>0</v>
      </c>
      <c r="CQ38" s="26" t="s">
        <v>84</v>
      </c>
      <c r="CR38" s="29" t="s">
        <v>84</v>
      </c>
      <c r="CS38" s="26" t="s">
        <v>84</v>
      </c>
      <c r="CT38" s="29" t="s">
        <v>84</v>
      </c>
      <c r="CU38" s="37">
        <v>0</v>
      </c>
      <c r="CV38" s="26" t="s">
        <v>84</v>
      </c>
      <c r="CW38" s="29" t="s">
        <v>84</v>
      </c>
      <c r="CX38" s="26" t="s">
        <v>84</v>
      </c>
      <c r="CY38" s="29" t="s">
        <v>84</v>
      </c>
      <c r="CZ38" s="37">
        <v>0</v>
      </c>
      <c r="DA38" s="26" t="s">
        <v>84</v>
      </c>
      <c r="DB38" s="29" t="s">
        <v>84</v>
      </c>
      <c r="DC38" s="26" t="s">
        <v>84</v>
      </c>
      <c r="DD38" s="29" t="s">
        <v>84</v>
      </c>
      <c r="DE38" s="37">
        <v>0</v>
      </c>
      <c r="DF38" s="26" t="s">
        <v>84</v>
      </c>
      <c r="DG38" s="29" t="s">
        <v>84</v>
      </c>
      <c r="DH38" s="26" t="s">
        <v>84</v>
      </c>
      <c r="DI38" s="29" t="s">
        <v>84</v>
      </c>
      <c r="DJ38" s="37">
        <v>0</v>
      </c>
      <c r="DK38" s="26" t="s">
        <v>84</v>
      </c>
      <c r="DL38" s="29" t="s">
        <v>84</v>
      </c>
      <c r="DM38" s="26" t="s">
        <v>84</v>
      </c>
      <c r="DN38" s="29" t="s">
        <v>84</v>
      </c>
      <c r="DO38" s="37">
        <v>0</v>
      </c>
      <c r="DP38" s="26" t="s">
        <v>84</v>
      </c>
      <c r="DQ38" s="29" t="s">
        <v>84</v>
      </c>
      <c r="DR38" s="26" t="s">
        <v>84</v>
      </c>
      <c r="DS38" s="29" t="s">
        <v>84</v>
      </c>
      <c r="DT38" s="37">
        <v>0</v>
      </c>
      <c r="DU38" s="26" t="s">
        <v>84</v>
      </c>
      <c r="DV38" s="29" t="s">
        <v>84</v>
      </c>
      <c r="DW38" s="26" t="s">
        <v>84</v>
      </c>
      <c r="DX38" s="29" t="s">
        <v>84</v>
      </c>
      <c r="DY38" s="37">
        <v>0</v>
      </c>
      <c r="DZ38" s="26" t="s">
        <v>84</v>
      </c>
      <c r="EA38" s="29" t="s">
        <v>84</v>
      </c>
      <c r="EB38" s="26" t="s">
        <v>84</v>
      </c>
      <c r="EC38" s="29" t="s">
        <v>84</v>
      </c>
      <c r="ED38" s="932">
        <v>0</v>
      </c>
      <c r="EE38" s="26" t="s">
        <v>84</v>
      </c>
      <c r="EF38" s="29" t="s">
        <v>84</v>
      </c>
      <c r="EG38" s="26" t="s">
        <v>84</v>
      </c>
      <c r="EH38" s="29" t="s">
        <v>84</v>
      </c>
    </row>
    <row r="39" spans="1:138" ht="28.5">
      <c r="A39" s="24" t="s">
        <v>23</v>
      </c>
      <c r="B39" s="39">
        <v>0.6</v>
      </c>
      <c r="C39" s="39">
        <v>5.3</v>
      </c>
      <c r="D39" s="40">
        <v>5.6</v>
      </c>
      <c r="E39" s="40">
        <v>4.2</v>
      </c>
      <c r="F39" s="11">
        <v>9.4</v>
      </c>
      <c r="G39" s="11">
        <v>20.7</v>
      </c>
      <c r="H39" s="40">
        <v>2.1</v>
      </c>
      <c r="I39" s="11">
        <v>7.3</v>
      </c>
      <c r="J39" s="11">
        <v>23.3</v>
      </c>
      <c r="K39" s="11">
        <v>29.4</v>
      </c>
      <c r="L39" s="11">
        <v>39</v>
      </c>
      <c r="M39" s="11">
        <v>44.7</v>
      </c>
      <c r="N39" s="40">
        <v>2.2000000000000002</v>
      </c>
      <c r="O39" s="40">
        <v>2.2000000000000002</v>
      </c>
      <c r="P39" s="26">
        <f t="shared" si="50"/>
        <v>-3.3999999999999995</v>
      </c>
      <c r="Q39" s="29">
        <f>O39/D39*100-100</f>
        <v>-60.714285714285708</v>
      </c>
      <c r="R39" s="40">
        <v>0.9</v>
      </c>
      <c r="S39" s="26">
        <f t="shared" si="51"/>
        <v>-1.3000000000000003</v>
      </c>
      <c r="T39" s="29">
        <f>R39/O39*100-100</f>
        <v>-59.090909090909093</v>
      </c>
      <c r="U39" s="26">
        <f t="shared" si="52"/>
        <v>-4.6999999999999993</v>
      </c>
      <c r="V39" s="29">
        <f>R39/D39*100-100</f>
        <v>-83.928571428571431</v>
      </c>
      <c r="W39" s="40">
        <v>0</v>
      </c>
      <c r="X39" s="26">
        <f t="shared" si="53"/>
        <v>-0.9</v>
      </c>
      <c r="Y39" s="29">
        <f>W39/R39*100-100</f>
        <v>-100</v>
      </c>
      <c r="Z39" s="11">
        <v>1.4</v>
      </c>
      <c r="AA39" s="12">
        <f t="shared" si="92"/>
        <v>0.49999999999999989</v>
      </c>
      <c r="AB39" s="13">
        <f>Z39/R39*100-100</f>
        <v>55.555555555555543</v>
      </c>
      <c r="AC39" s="12">
        <f t="shared" si="93"/>
        <v>1.4</v>
      </c>
      <c r="AD39" s="13" t="s">
        <v>84</v>
      </c>
      <c r="AE39" s="11">
        <v>16.399999999999999</v>
      </c>
      <c r="AF39" s="12">
        <f t="shared" si="94"/>
        <v>15.499999999999998</v>
      </c>
      <c r="AG39" s="55" t="s">
        <v>136</v>
      </c>
      <c r="AH39" s="12">
        <f t="shared" si="95"/>
        <v>14.999999999999998</v>
      </c>
      <c r="AI39" s="55" t="s">
        <v>137</v>
      </c>
      <c r="AJ39" s="11">
        <v>17.399999999999999</v>
      </c>
      <c r="AK39" s="12">
        <f t="shared" si="66"/>
        <v>16.5</v>
      </c>
      <c r="AL39" s="13" t="s">
        <v>145</v>
      </c>
      <c r="AM39" s="12">
        <f t="shared" si="67"/>
        <v>1</v>
      </c>
      <c r="AN39" s="13">
        <f t="shared" si="68"/>
        <v>6.0975609756097668</v>
      </c>
      <c r="AO39" s="11">
        <v>17.899999999999999</v>
      </c>
      <c r="AP39" s="12">
        <f t="shared" si="99"/>
        <v>17</v>
      </c>
      <c r="AQ39" s="13" t="s">
        <v>151</v>
      </c>
      <c r="AR39" s="12">
        <f t="shared" si="96"/>
        <v>0.5</v>
      </c>
      <c r="AS39" s="13">
        <f t="shared" si="97"/>
        <v>2.8735632183908137</v>
      </c>
      <c r="AT39" s="11">
        <v>18.2</v>
      </c>
      <c r="AU39" s="12">
        <f>AT39-R39</f>
        <v>17.3</v>
      </c>
      <c r="AV39" s="13" t="s">
        <v>156</v>
      </c>
      <c r="AW39" s="12">
        <f>AT39-AO39</f>
        <v>0.30000000000000071</v>
      </c>
      <c r="AX39" s="13">
        <f>AT39/AO39*100-100</f>
        <v>1.6759776536312927</v>
      </c>
      <c r="AY39" s="11">
        <v>17</v>
      </c>
      <c r="AZ39" s="26">
        <f>AY39-R39</f>
        <v>16.100000000000001</v>
      </c>
      <c r="BA39" s="29">
        <f>AY39/R39*100-100</f>
        <v>1788.8888888888889</v>
      </c>
      <c r="BB39" s="12">
        <f>AY39-AT39</f>
        <v>-1.1999999999999993</v>
      </c>
      <c r="BC39" s="13">
        <f>AY39/AT39*100-100</f>
        <v>-6.5934065934065984</v>
      </c>
      <c r="BD39" s="11">
        <v>18.2</v>
      </c>
      <c r="BE39" s="12">
        <f>BD39-R39</f>
        <v>17.3</v>
      </c>
      <c r="BF39" s="13" t="s">
        <v>159</v>
      </c>
      <c r="BG39" s="12">
        <f>BD39-AY39</f>
        <v>1.1999999999999993</v>
      </c>
      <c r="BH39" s="13">
        <f>BD39/AY39*100-100</f>
        <v>7.058823529411768</v>
      </c>
      <c r="BI39" s="11">
        <v>17.899999999999999</v>
      </c>
      <c r="BJ39" s="26">
        <f t="shared" si="69"/>
        <v>17</v>
      </c>
      <c r="BK39" s="13" t="s">
        <v>163</v>
      </c>
      <c r="BL39" s="26">
        <f>BI39-BD39</f>
        <v>-0.30000000000000071</v>
      </c>
      <c r="BM39" s="29">
        <f>BI39/BD39*100-100</f>
        <v>-1.6483516483516496</v>
      </c>
      <c r="BN39" s="11">
        <v>17.7</v>
      </c>
      <c r="BO39" s="12">
        <f t="shared" si="100"/>
        <v>16.8</v>
      </c>
      <c r="BP39" s="13" t="s">
        <v>169</v>
      </c>
      <c r="BQ39" s="26">
        <f>BN39-BI39</f>
        <v>-0.19999999999999929</v>
      </c>
      <c r="BR39" s="29">
        <f>BN39/BI39*100-100</f>
        <v>-1.1173184357541857</v>
      </c>
      <c r="BS39" s="11">
        <v>17.600000000000001</v>
      </c>
      <c r="BT39" s="12">
        <f>BS39-R39</f>
        <v>16.700000000000003</v>
      </c>
      <c r="BU39" s="13" t="s">
        <v>171</v>
      </c>
      <c r="BV39" s="26">
        <f>BS39-BN39</f>
        <v>-9.9999999999997868E-2</v>
      </c>
      <c r="BW39" s="29">
        <f>BS39/BN39*100-100</f>
        <v>-0.56497175141241485</v>
      </c>
      <c r="BX39" s="11">
        <v>8.6</v>
      </c>
      <c r="BY39" s="12">
        <f>BX39-R39</f>
        <v>7.6999999999999993</v>
      </c>
      <c r="BZ39" s="13" t="s">
        <v>174</v>
      </c>
      <c r="CA39" s="26">
        <f>BX39-BS39</f>
        <v>-9.0000000000000018</v>
      </c>
      <c r="CB39" s="29">
        <f>BX39/BS39*100-100</f>
        <v>-51.13636363636364</v>
      </c>
      <c r="CC39" s="11">
        <v>8.6</v>
      </c>
      <c r="CD39" s="12">
        <f>CC39-BX39</f>
        <v>0</v>
      </c>
      <c r="CE39" s="13">
        <f>CC39/BX39*100-100</f>
        <v>0</v>
      </c>
      <c r="CF39" s="40">
        <v>8.1999999999999993</v>
      </c>
      <c r="CG39" s="26">
        <f t="shared" si="101"/>
        <v>-0.40000000000000036</v>
      </c>
      <c r="CH39" s="29">
        <f t="shared" si="102"/>
        <v>-4.6511627906976827</v>
      </c>
      <c r="CI39" s="26">
        <f t="shared" si="103"/>
        <v>-0.40000000000000036</v>
      </c>
      <c r="CJ39" s="29">
        <f t="shared" si="104"/>
        <v>-4.6511627906976827</v>
      </c>
      <c r="CK39" s="40">
        <v>6.5</v>
      </c>
      <c r="CL39" s="26">
        <f t="shared" si="70"/>
        <v>-2.0999999999999996</v>
      </c>
      <c r="CM39" s="29">
        <f t="shared" si="71"/>
        <v>-24.418604651162795</v>
      </c>
      <c r="CN39" s="26">
        <f t="shared" si="72"/>
        <v>-1.6999999999999993</v>
      </c>
      <c r="CO39" s="29">
        <f t="shared" si="73"/>
        <v>-20.731707317073173</v>
      </c>
      <c r="CP39" s="40">
        <v>5.4</v>
      </c>
      <c r="CQ39" s="26">
        <f t="shared" si="74"/>
        <v>-3.1999999999999993</v>
      </c>
      <c r="CR39" s="29">
        <f t="shared" si="75"/>
        <v>-37.209302325581383</v>
      </c>
      <c r="CS39" s="26">
        <f t="shared" si="76"/>
        <v>-1.0999999999999996</v>
      </c>
      <c r="CT39" s="29">
        <f t="shared" si="77"/>
        <v>-16.92307692307692</v>
      </c>
      <c r="CU39" s="11">
        <v>6.7</v>
      </c>
      <c r="CV39" s="12">
        <f>CU39-BX39</f>
        <v>-1.8999999999999995</v>
      </c>
      <c r="CW39" s="13">
        <f>CU39/BX39*100-100</f>
        <v>-22.093023255813947</v>
      </c>
      <c r="CX39" s="12">
        <f>CU39-CP39</f>
        <v>1.2999999999999998</v>
      </c>
      <c r="CY39" s="13">
        <f>CU39/CP39*100-100</f>
        <v>24.074074074074076</v>
      </c>
      <c r="CZ39" s="40">
        <v>5.7</v>
      </c>
      <c r="DA39" s="26">
        <f t="shared" si="78"/>
        <v>-2.8999999999999995</v>
      </c>
      <c r="DB39" s="29">
        <f t="shared" si="79"/>
        <v>-33.720930232558132</v>
      </c>
      <c r="DC39" s="26">
        <f t="shared" si="55"/>
        <v>-1</v>
      </c>
      <c r="DD39" s="29">
        <f t="shared" si="80"/>
        <v>-14.925373134328353</v>
      </c>
      <c r="DE39" s="40">
        <v>4.5</v>
      </c>
      <c r="DF39" s="26">
        <f t="shared" si="81"/>
        <v>-4.0999999999999996</v>
      </c>
      <c r="DG39" s="29">
        <f t="shared" si="82"/>
        <v>-47.674418604651159</v>
      </c>
      <c r="DH39" s="26">
        <f>DE39-CZ39</f>
        <v>-1.2000000000000002</v>
      </c>
      <c r="DI39" s="29">
        <f>DE39/CZ39*100-100</f>
        <v>-21.05263157894737</v>
      </c>
      <c r="DJ39" s="40">
        <v>2.9</v>
      </c>
      <c r="DK39" s="26">
        <f t="shared" si="84"/>
        <v>-5.6999999999999993</v>
      </c>
      <c r="DL39" s="29">
        <f t="shared" si="85"/>
        <v>-66.279069767441854</v>
      </c>
      <c r="DM39" s="26">
        <f>DJ39-DE39</f>
        <v>-1.6</v>
      </c>
      <c r="DN39" s="29">
        <f>DJ39/DE39*100-100</f>
        <v>-35.555555555555557</v>
      </c>
      <c r="DO39" s="11">
        <v>2.9</v>
      </c>
      <c r="DP39" s="26">
        <f>DO39-BX39</f>
        <v>-5.6999999999999993</v>
      </c>
      <c r="DQ39" s="29">
        <f>DO39/BX39*100-100</f>
        <v>-66.279069767441854</v>
      </c>
      <c r="DR39" s="12">
        <f>DO39-DJ39</f>
        <v>0</v>
      </c>
      <c r="DS39" s="13">
        <f>DO39/DJ39*100-100</f>
        <v>0</v>
      </c>
      <c r="DT39" s="11">
        <v>2.9</v>
      </c>
      <c r="DU39" s="26">
        <f t="shared" si="88"/>
        <v>-5.6999999999999993</v>
      </c>
      <c r="DV39" s="29">
        <f t="shared" si="89"/>
        <v>-66.279069767441854</v>
      </c>
      <c r="DW39" s="12">
        <f>DT39-DO39</f>
        <v>0</v>
      </c>
      <c r="DX39" s="13">
        <f>DT39/DO39*100-100</f>
        <v>0</v>
      </c>
      <c r="DY39" s="11">
        <v>2.9</v>
      </c>
      <c r="DZ39" s="26">
        <f>DY39-BX39</f>
        <v>-5.6999999999999993</v>
      </c>
      <c r="EA39" s="29">
        <f>DY39/BX39*100-100</f>
        <v>-66.279069767441854</v>
      </c>
      <c r="EB39" s="12">
        <f>DY39-DT39</f>
        <v>0</v>
      </c>
      <c r="EC39" s="13">
        <f>DY39/DT39*100-100</f>
        <v>0</v>
      </c>
      <c r="ED39" s="926">
        <v>3.5</v>
      </c>
      <c r="EE39" s="26">
        <f>ED39-BX39</f>
        <v>-5.0999999999999996</v>
      </c>
      <c r="EF39" s="29">
        <f>ED39/BX39*100-100</f>
        <v>-59.302325581395351</v>
      </c>
      <c r="EG39" s="12">
        <f>ED39-DY39</f>
        <v>0.60000000000000009</v>
      </c>
      <c r="EH39" s="13">
        <f>ED39/DY39*100-100</f>
        <v>20.689655172413794</v>
      </c>
    </row>
    <row r="40" spans="1:138" ht="14.25">
      <c r="A40" s="24" t="s">
        <v>90</v>
      </c>
      <c r="B40" s="41">
        <v>0</v>
      </c>
      <c r="C40" s="41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26">
        <f t="shared" si="50"/>
        <v>0</v>
      </c>
      <c r="Q40" s="29" t="s">
        <v>84</v>
      </c>
      <c r="R40" s="37">
        <v>0</v>
      </c>
      <c r="S40" s="26">
        <f t="shared" si="51"/>
        <v>0</v>
      </c>
      <c r="T40" s="29" t="s">
        <v>84</v>
      </c>
      <c r="U40" s="26">
        <f>R40-E40</f>
        <v>0</v>
      </c>
      <c r="V40" s="29" t="s">
        <v>84</v>
      </c>
      <c r="W40" s="37">
        <v>0</v>
      </c>
      <c r="X40" s="26" t="s">
        <v>84</v>
      </c>
      <c r="Y40" s="29" t="s">
        <v>84</v>
      </c>
      <c r="Z40" s="37">
        <v>0</v>
      </c>
      <c r="AA40" s="26" t="s">
        <v>84</v>
      </c>
      <c r="AB40" s="29" t="s">
        <v>84</v>
      </c>
      <c r="AC40" s="26" t="s">
        <v>84</v>
      </c>
      <c r="AD40" s="29" t="s">
        <v>84</v>
      </c>
      <c r="AE40" s="37">
        <v>0</v>
      </c>
      <c r="AF40" s="26" t="s">
        <v>84</v>
      </c>
      <c r="AG40" s="29" t="s">
        <v>84</v>
      </c>
      <c r="AH40" s="26" t="s">
        <v>84</v>
      </c>
      <c r="AI40" s="29" t="s">
        <v>84</v>
      </c>
      <c r="AJ40" s="37">
        <v>0</v>
      </c>
      <c r="AK40" s="26" t="s">
        <v>84</v>
      </c>
      <c r="AL40" s="29" t="s">
        <v>84</v>
      </c>
      <c r="AM40" s="26" t="s">
        <v>84</v>
      </c>
      <c r="AN40" s="29" t="s">
        <v>84</v>
      </c>
      <c r="AO40" s="37">
        <v>0</v>
      </c>
      <c r="AP40" s="26" t="s">
        <v>84</v>
      </c>
      <c r="AQ40" s="29" t="s">
        <v>84</v>
      </c>
      <c r="AR40" s="26" t="s">
        <v>84</v>
      </c>
      <c r="AS40" s="29" t="s">
        <v>84</v>
      </c>
      <c r="AT40" s="37">
        <v>0</v>
      </c>
      <c r="AU40" s="26" t="s">
        <v>84</v>
      </c>
      <c r="AV40" s="29" t="s">
        <v>84</v>
      </c>
      <c r="AW40" s="26" t="s">
        <v>84</v>
      </c>
      <c r="AX40" s="29" t="s">
        <v>84</v>
      </c>
      <c r="AY40" s="40">
        <v>0</v>
      </c>
      <c r="AZ40" s="26" t="s">
        <v>84</v>
      </c>
      <c r="BA40" s="29" t="s">
        <v>84</v>
      </c>
      <c r="BB40" s="26" t="s">
        <v>84</v>
      </c>
      <c r="BC40" s="29" t="s">
        <v>84</v>
      </c>
      <c r="BD40" s="40">
        <v>0</v>
      </c>
      <c r="BE40" s="26" t="s">
        <v>84</v>
      </c>
      <c r="BF40" s="29" t="s">
        <v>84</v>
      </c>
      <c r="BG40" s="26" t="s">
        <v>84</v>
      </c>
      <c r="BH40" s="29" t="s">
        <v>84</v>
      </c>
      <c r="BI40" s="40">
        <v>0</v>
      </c>
      <c r="BJ40" s="26" t="s">
        <v>84</v>
      </c>
      <c r="BK40" s="29" t="s">
        <v>84</v>
      </c>
      <c r="BL40" s="26" t="s">
        <v>84</v>
      </c>
      <c r="BM40" s="29" t="s">
        <v>84</v>
      </c>
      <c r="BN40" s="40">
        <v>0</v>
      </c>
      <c r="BO40" s="26" t="s">
        <v>84</v>
      </c>
      <c r="BP40" s="29" t="s">
        <v>84</v>
      </c>
      <c r="BQ40" s="26" t="s">
        <v>84</v>
      </c>
      <c r="BR40" s="29" t="s">
        <v>84</v>
      </c>
      <c r="BS40" s="40">
        <v>0</v>
      </c>
      <c r="BT40" s="26" t="s">
        <v>84</v>
      </c>
      <c r="BU40" s="29" t="s">
        <v>84</v>
      </c>
      <c r="BV40" s="26" t="s">
        <v>84</v>
      </c>
      <c r="BW40" s="29" t="s">
        <v>84</v>
      </c>
      <c r="BX40" s="40">
        <v>0</v>
      </c>
      <c r="BY40" s="26" t="s">
        <v>84</v>
      </c>
      <c r="BZ40" s="29" t="s">
        <v>84</v>
      </c>
      <c r="CA40" s="26" t="s">
        <v>84</v>
      </c>
      <c r="CB40" s="29" t="s">
        <v>84</v>
      </c>
      <c r="CC40" s="37">
        <v>0</v>
      </c>
      <c r="CD40" s="26" t="s">
        <v>84</v>
      </c>
      <c r="CE40" s="29" t="s">
        <v>84</v>
      </c>
      <c r="CF40" s="37">
        <v>0</v>
      </c>
      <c r="CG40" s="26" t="s">
        <v>84</v>
      </c>
      <c r="CH40" s="29" t="s">
        <v>84</v>
      </c>
      <c r="CI40" s="26" t="s">
        <v>84</v>
      </c>
      <c r="CJ40" s="29" t="s">
        <v>84</v>
      </c>
      <c r="CK40" s="37">
        <v>0</v>
      </c>
      <c r="CL40" s="26" t="s">
        <v>84</v>
      </c>
      <c r="CM40" s="29" t="s">
        <v>84</v>
      </c>
      <c r="CN40" s="26" t="s">
        <v>84</v>
      </c>
      <c r="CO40" s="29" t="s">
        <v>84</v>
      </c>
      <c r="CP40" s="37">
        <v>0</v>
      </c>
      <c r="CQ40" s="26" t="s">
        <v>84</v>
      </c>
      <c r="CR40" s="29" t="s">
        <v>84</v>
      </c>
      <c r="CS40" s="26" t="s">
        <v>84</v>
      </c>
      <c r="CT40" s="29" t="s">
        <v>84</v>
      </c>
      <c r="CU40" s="37">
        <v>0</v>
      </c>
      <c r="CV40" s="26" t="s">
        <v>84</v>
      </c>
      <c r="CW40" s="29" t="s">
        <v>84</v>
      </c>
      <c r="CX40" s="26" t="s">
        <v>84</v>
      </c>
      <c r="CY40" s="29" t="s">
        <v>84</v>
      </c>
      <c r="CZ40" s="37">
        <v>0</v>
      </c>
      <c r="DA40" s="26" t="s">
        <v>84</v>
      </c>
      <c r="DB40" s="29" t="s">
        <v>84</v>
      </c>
      <c r="DC40" s="26" t="s">
        <v>84</v>
      </c>
      <c r="DD40" s="29" t="s">
        <v>84</v>
      </c>
      <c r="DE40" s="37">
        <v>0</v>
      </c>
      <c r="DF40" s="26" t="s">
        <v>84</v>
      </c>
      <c r="DG40" s="29" t="s">
        <v>84</v>
      </c>
      <c r="DH40" s="26" t="s">
        <v>84</v>
      </c>
      <c r="DI40" s="29" t="s">
        <v>84</v>
      </c>
      <c r="DJ40" s="37">
        <v>0</v>
      </c>
      <c r="DK40" s="26" t="s">
        <v>84</v>
      </c>
      <c r="DL40" s="29" t="s">
        <v>84</v>
      </c>
      <c r="DM40" s="26" t="s">
        <v>84</v>
      </c>
      <c r="DN40" s="29" t="s">
        <v>84</v>
      </c>
      <c r="DO40" s="37">
        <v>0</v>
      </c>
      <c r="DP40" s="26" t="s">
        <v>84</v>
      </c>
      <c r="DQ40" s="29" t="s">
        <v>84</v>
      </c>
      <c r="DR40" s="26" t="s">
        <v>84</v>
      </c>
      <c r="DS40" s="29" t="s">
        <v>84</v>
      </c>
      <c r="DT40" s="37">
        <v>0</v>
      </c>
      <c r="DU40" s="26" t="s">
        <v>84</v>
      </c>
      <c r="DV40" s="29" t="s">
        <v>84</v>
      </c>
      <c r="DW40" s="26" t="s">
        <v>84</v>
      </c>
      <c r="DX40" s="29" t="s">
        <v>84</v>
      </c>
      <c r="DY40" s="37">
        <v>0</v>
      </c>
      <c r="DZ40" s="26" t="s">
        <v>84</v>
      </c>
      <c r="EA40" s="29" t="s">
        <v>84</v>
      </c>
      <c r="EB40" s="26" t="s">
        <v>84</v>
      </c>
      <c r="EC40" s="29" t="s">
        <v>84</v>
      </c>
      <c r="ED40" s="932">
        <v>0</v>
      </c>
      <c r="EE40" s="26" t="s">
        <v>84</v>
      </c>
      <c r="EF40" s="29" t="s">
        <v>84</v>
      </c>
      <c r="EG40" s="26" t="s">
        <v>84</v>
      </c>
      <c r="EH40" s="29" t="s">
        <v>84</v>
      </c>
    </row>
    <row r="41" spans="1:138" s="23" customFormat="1" ht="15" customHeight="1">
      <c r="A41" s="45" t="s">
        <v>24</v>
      </c>
      <c r="B41" s="46">
        <v>18.799999999999997</v>
      </c>
      <c r="C41" s="46">
        <v>17.399999999999999</v>
      </c>
      <c r="D41" s="47">
        <v>22.599999999999998</v>
      </c>
      <c r="E41" s="47">
        <v>35.4</v>
      </c>
      <c r="F41" s="47">
        <v>34.199999999999996</v>
      </c>
      <c r="G41" s="47">
        <v>36.299999999999997</v>
      </c>
      <c r="H41" s="47">
        <v>34.699999999999996</v>
      </c>
      <c r="I41" s="47">
        <v>38.099999999999994</v>
      </c>
      <c r="J41" s="47">
        <v>52.7</v>
      </c>
      <c r="K41" s="47">
        <v>39.799999999999997</v>
      </c>
      <c r="L41" s="47">
        <v>44.6</v>
      </c>
      <c r="M41" s="47">
        <v>41.7</v>
      </c>
      <c r="N41" s="47">
        <v>86.5</v>
      </c>
      <c r="O41" s="47">
        <v>27.8</v>
      </c>
      <c r="P41" s="48">
        <f t="shared" si="50"/>
        <v>5.2000000000000028</v>
      </c>
      <c r="Q41" s="49">
        <f>O41/D41*100-100</f>
        <v>23.00884955752214</v>
      </c>
      <c r="R41" s="47">
        <f>SUM(R42:R47)</f>
        <v>23.1</v>
      </c>
      <c r="S41" s="48">
        <f t="shared" si="51"/>
        <v>-4.6999999999999993</v>
      </c>
      <c r="T41" s="49">
        <f>R41/O41*100-100</f>
        <v>-16.906474820143885</v>
      </c>
      <c r="U41" s="48">
        <f t="shared" ref="U41:U49" si="105">R41-D41</f>
        <v>0.50000000000000355</v>
      </c>
      <c r="V41" s="49">
        <f>R41/D41*100-100</f>
        <v>2.2123893805309933</v>
      </c>
      <c r="W41" s="47">
        <f>SUM(W42:W47)</f>
        <v>27.2</v>
      </c>
      <c r="X41" s="48">
        <f t="shared" si="53"/>
        <v>4.0999999999999979</v>
      </c>
      <c r="Y41" s="49">
        <f>W41/R41*100-100</f>
        <v>17.748917748917734</v>
      </c>
      <c r="Z41" s="47">
        <f>SUM(Z42:Z47)</f>
        <v>24.900000000000002</v>
      </c>
      <c r="AA41" s="48">
        <f>Z41-R41</f>
        <v>1.8000000000000007</v>
      </c>
      <c r="AB41" s="49">
        <f>Z41/R41*100-100</f>
        <v>7.7922077922077904</v>
      </c>
      <c r="AC41" s="48">
        <f>Z41-W41</f>
        <v>-2.2999999999999972</v>
      </c>
      <c r="AD41" s="49">
        <f>Z41/W41*100-100</f>
        <v>-8.455882352941174</v>
      </c>
      <c r="AE41" s="47">
        <f>SUM(AE42:AE47)</f>
        <v>22.2</v>
      </c>
      <c r="AF41" s="48">
        <f>AE41-R41</f>
        <v>-0.90000000000000213</v>
      </c>
      <c r="AG41" s="49">
        <f>AE41/R41*100-100</f>
        <v>-3.8961038961039094</v>
      </c>
      <c r="AH41" s="48">
        <f>AE41-Z41</f>
        <v>-2.7000000000000028</v>
      </c>
      <c r="AI41" s="49">
        <f>AE41/Z41*100-100</f>
        <v>-10.843373493975918</v>
      </c>
      <c r="AJ41" s="47">
        <f>SUM(AJ42:AJ47)</f>
        <v>20.6</v>
      </c>
      <c r="AK41" s="48">
        <f>AJ41-R41</f>
        <v>-2.5</v>
      </c>
      <c r="AL41" s="49">
        <f>AJ41/R41*100-100</f>
        <v>-10.822510822510822</v>
      </c>
      <c r="AM41" s="48">
        <f>AJ41-AE41</f>
        <v>-1.5999999999999979</v>
      </c>
      <c r="AN41" s="49">
        <f>AJ41/AE41*100-100</f>
        <v>-7.2072072072072046</v>
      </c>
      <c r="AO41" s="47">
        <f>SUM(AO42:AO47)</f>
        <v>21.5</v>
      </c>
      <c r="AP41" s="48">
        <f>AO41-R41</f>
        <v>-1.6000000000000014</v>
      </c>
      <c r="AQ41" s="49">
        <f>AO41/R41*100-100</f>
        <v>-6.9264069264069406</v>
      </c>
      <c r="AR41" s="48">
        <f>AO41-AJ41</f>
        <v>0.89999999999999858</v>
      </c>
      <c r="AS41" s="49">
        <f>AO41/AJ41*100-100</f>
        <v>4.3689320388349557</v>
      </c>
      <c r="AT41" s="47">
        <f>SUM(AT42:AT47)</f>
        <v>31.1</v>
      </c>
      <c r="AU41" s="48">
        <f>AT41-R41</f>
        <v>8</v>
      </c>
      <c r="AV41" s="49">
        <f>AT41/R41*100-100</f>
        <v>34.632034632034646</v>
      </c>
      <c r="AW41" s="48">
        <f>AT41-AO41</f>
        <v>9.6000000000000014</v>
      </c>
      <c r="AX41" s="49">
        <f>AT41/AO41*100-100</f>
        <v>44.651162790697668</v>
      </c>
      <c r="AY41" s="47">
        <f>SUM(AY42:AY47)</f>
        <v>21.5</v>
      </c>
      <c r="AZ41" s="48">
        <f>AY41-R41</f>
        <v>-1.6000000000000014</v>
      </c>
      <c r="BA41" s="49">
        <f>AY41/R41*100-100</f>
        <v>-6.9264069264069406</v>
      </c>
      <c r="BB41" s="48">
        <f>AY41-AT41</f>
        <v>-9.6000000000000014</v>
      </c>
      <c r="BC41" s="49">
        <f>AY41/AT41*100-100</f>
        <v>-30.868167202572351</v>
      </c>
      <c r="BD41" s="47">
        <f>SUM(BD42:BD47)</f>
        <v>21.9</v>
      </c>
      <c r="BE41" s="48">
        <f>BD41-R41</f>
        <v>-1.2000000000000028</v>
      </c>
      <c r="BF41" s="49">
        <f>BD41/R41*100-100</f>
        <v>-5.1948051948052125</v>
      </c>
      <c r="BG41" s="48">
        <f>BD41-AY41</f>
        <v>0.39999999999999858</v>
      </c>
      <c r="BH41" s="49">
        <f>BD41/AY41*100-100</f>
        <v>1.8604651162790589</v>
      </c>
      <c r="BI41" s="47">
        <f>SUM(BI42:BI47)</f>
        <v>22.9</v>
      </c>
      <c r="BJ41" s="48">
        <f>BI41-R41</f>
        <v>-0.20000000000000284</v>
      </c>
      <c r="BK41" s="49">
        <f>BI41/R41*100-100</f>
        <v>-0.86580086580087823</v>
      </c>
      <c r="BL41" s="48">
        <f>BI41-BD41</f>
        <v>1</v>
      </c>
      <c r="BM41" s="49">
        <f>BI41/BD41*100-100</f>
        <v>4.5662100456621175</v>
      </c>
      <c r="BN41" s="47">
        <f>SUM(BN42:BN47)</f>
        <v>25</v>
      </c>
      <c r="BO41" s="48">
        <f>BN41-R41</f>
        <v>1.8999999999999986</v>
      </c>
      <c r="BP41" s="49">
        <f>BN41/R41*100-100</f>
        <v>8.2251082251082295</v>
      </c>
      <c r="BQ41" s="48">
        <f>BN41-BI41</f>
        <v>2.1000000000000014</v>
      </c>
      <c r="BR41" s="49">
        <f>BN41/BI41*100-100</f>
        <v>9.1703056768559037</v>
      </c>
      <c r="BS41" s="47">
        <f>SUM(BS42:BS47)</f>
        <v>22.9</v>
      </c>
      <c r="BT41" s="48">
        <f>BS41-R41</f>
        <v>-0.20000000000000284</v>
      </c>
      <c r="BU41" s="49">
        <f>BS41/R41*100-100</f>
        <v>-0.86580086580087823</v>
      </c>
      <c r="BV41" s="48">
        <f>BS41-BN41</f>
        <v>-2.1000000000000014</v>
      </c>
      <c r="BW41" s="49">
        <f>BS41/BN41*100-100</f>
        <v>-8.4000000000000057</v>
      </c>
      <c r="BX41" s="47">
        <f>SUM(BX42:BX47)</f>
        <v>22.9</v>
      </c>
      <c r="BY41" s="48">
        <f>BX41-R41</f>
        <v>-0.20000000000000284</v>
      </c>
      <c r="BZ41" s="49">
        <f>BX41/R41*100-100</f>
        <v>-0.86580086580087823</v>
      </c>
      <c r="CA41" s="48">
        <f>BX41-BS41</f>
        <v>0</v>
      </c>
      <c r="CB41" s="49">
        <f>BX41/BS41*100-100</f>
        <v>0</v>
      </c>
      <c r="CC41" s="47">
        <f>SUM(CC42:CC47)</f>
        <v>22.9</v>
      </c>
      <c r="CD41" s="48">
        <f>CC41-BX41</f>
        <v>0</v>
      </c>
      <c r="CE41" s="49">
        <f>CC41/BX41*100-100</f>
        <v>0</v>
      </c>
      <c r="CF41" s="47">
        <f>SUM(CF42:CF47)</f>
        <v>24.6</v>
      </c>
      <c r="CG41" s="48">
        <f>CF41-BX41</f>
        <v>1.7000000000000028</v>
      </c>
      <c r="CH41" s="49">
        <f>CF41/BX41*100-100</f>
        <v>7.4235807860262071</v>
      </c>
      <c r="CI41" s="48">
        <f>CF41-CC41</f>
        <v>1.7000000000000028</v>
      </c>
      <c r="CJ41" s="49">
        <f>CF41/CC41*100-100</f>
        <v>7.4235807860262071</v>
      </c>
      <c r="CK41" s="47">
        <f>SUM(CK42:CK47)</f>
        <v>21</v>
      </c>
      <c r="CL41" s="48">
        <f>CK41-BX41</f>
        <v>-1.8999999999999986</v>
      </c>
      <c r="CM41" s="49">
        <f>CK41/BX41*100-100</f>
        <v>-8.2969432314410483</v>
      </c>
      <c r="CN41" s="48">
        <f>CK41-CF41</f>
        <v>-3.6000000000000014</v>
      </c>
      <c r="CO41" s="49">
        <f>CK41/CF41*100-100</f>
        <v>-14.634146341463421</v>
      </c>
      <c r="CP41" s="47">
        <f>SUM(CP42:CP47)</f>
        <v>25.4</v>
      </c>
      <c r="CQ41" s="48">
        <f>CP41-BX41</f>
        <v>2.5</v>
      </c>
      <c r="CR41" s="49">
        <f>CP41/BX41*100-100</f>
        <v>10.917030567685586</v>
      </c>
      <c r="CS41" s="48">
        <f>CP41-CK41</f>
        <v>4.3999999999999986</v>
      </c>
      <c r="CT41" s="49">
        <f>CP41/CK41*100-100</f>
        <v>20.952380952380949</v>
      </c>
      <c r="CU41" s="47">
        <f>SUM(CU42:CU47)</f>
        <v>19</v>
      </c>
      <c r="CV41" s="48">
        <f>CU41-BX41</f>
        <v>-3.8999999999999986</v>
      </c>
      <c r="CW41" s="49">
        <f>CU41/BX41*100-100</f>
        <v>-17.030567685589517</v>
      </c>
      <c r="CX41" s="48">
        <f>CU41-CP41</f>
        <v>-6.3999999999999986</v>
      </c>
      <c r="CY41" s="49">
        <f>CU41/CP41*100-100</f>
        <v>-25.196850393700785</v>
      </c>
      <c r="CZ41" s="47">
        <f>SUM(CZ42:CZ47)</f>
        <v>22.8</v>
      </c>
      <c r="DA41" s="48">
        <f>CZ41-BX41</f>
        <v>-9.9999999999997868E-2</v>
      </c>
      <c r="DB41" s="49">
        <f>CZ41/BX41*100-100</f>
        <v>-0.4366812227074206</v>
      </c>
      <c r="DC41" s="48">
        <f>CZ41-CU41</f>
        <v>3.8000000000000007</v>
      </c>
      <c r="DD41" s="49">
        <f>CZ41/CU41*100-100</f>
        <v>20</v>
      </c>
      <c r="DE41" s="47">
        <f>SUM(DE42:DE47)</f>
        <v>22.9</v>
      </c>
      <c r="DF41" s="48">
        <f>DE41-BX41</f>
        <v>0</v>
      </c>
      <c r="DG41" s="49">
        <f>DE41/BX41*100-100</f>
        <v>0</v>
      </c>
      <c r="DH41" s="48">
        <f>DE41-CZ41</f>
        <v>9.9999999999997868E-2</v>
      </c>
      <c r="DI41" s="49">
        <f>DE41/CZ41*100-100</f>
        <v>0.43859649122805422</v>
      </c>
      <c r="DJ41" s="47">
        <f>SUM(DJ42:DJ47)</f>
        <v>18.8</v>
      </c>
      <c r="DK41" s="48">
        <f>DJ41-BX41</f>
        <v>-4.0999999999999979</v>
      </c>
      <c r="DL41" s="49">
        <f>DJ41/BX41*100-100</f>
        <v>-17.903930131004358</v>
      </c>
      <c r="DM41" s="48">
        <f>DJ41-DE41</f>
        <v>-4.0999999999999979</v>
      </c>
      <c r="DN41" s="49">
        <f>DJ41/DE41*100-100</f>
        <v>-17.903930131004358</v>
      </c>
      <c r="DO41" s="47">
        <f>SUM(DO42:DO47)</f>
        <v>18.8</v>
      </c>
      <c r="DP41" s="48">
        <f>DO41-BX41</f>
        <v>-4.0999999999999979</v>
      </c>
      <c r="DQ41" s="49">
        <f>DO41/BX41*100-100</f>
        <v>-17.903930131004358</v>
      </c>
      <c r="DR41" s="48">
        <f>DO41-DJ41</f>
        <v>0</v>
      </c>
      <c r="DS41" s="49">
        <f>DO41/DJ41*100-100</f>
        <v>0</v>
      </c>
      <c r="DT41" s="47">
        <f>SUM(DT42:DT47)</f>
        <v>22.9</v>
      </c>
      <c r="DU41" s="48">
        <f>DT41-BX41</f>
        <v>0</v>
      </c>
      <c r="DV41" s="49">
        <f>DT41/BX41*100-100</f>
        <v>0</v>
      </c>
      <c r="DW41" s="48">
        <f>DT41-DO41</f>
        <v>4.0999999999999979</v>
      </c>
      <c r="DX41" s="49">
        <f>DT41/DO41*100-100</f>
        <v>21.808510638297847</v>
      </c>
      <c r="DY41" s="47">
        <f>SUM(DY42:DY47)</f>
        <v>22.1</v>
      </c>
      <c r="DZ41" s="48">
        <f>DY41-BX41</f>
        <v>-0.79999999999999716</v>
      </c>
      <c r="EA41" s="49">
        <f>DY41/BX41*100-100</f>
        <v>-3.493449781659379</v>
      </c>
      <c r="EB41" s="48">
        <f>DY41-DT41</f>
        <v>-0.79999999999999716</v>
      </c>
      <c r="EC41" s="49">
        <f>DY41/DT41*100-100</f>
        <v>-3.493449781659379</v>
      </c>
      <c r="ED41" s="926">
        <f>SUM(ED42:ED47)</f>
        <v>21.9</v>
      </c>
      <c r="EE41" s="48">
        <f>ED41-BX41</f>
        <v>-1</v>
      </c>
      <c r="EF41" s="49">
        <f>ED41/BX41*100-100</f>
        <v>-4.3668122270742344</v>
      </c>
      <c r="EG41" s="48">
        <f>ED41-DY41</f>
        <v>-0.20000000000000284</v>
      </c>
      <c r="EH41" s="49">
        <f>ED41/DY41*100-100</f>
        <v>-0.90497737556562186</v>
      </c>
    </row>
    <row r="42" spans="1:138" ht="14.25" customHeight="1">
      <c r="A42" s="24" t="s">
        <v>25</v>
      </c>
      <c r="B42" s="39">
        <v>0</v>
      </c>
      <c r="C42" s="39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8">
        <v>0.1</v>
      </c>
      <c r="J42" s="37">
        <v>0</v>
      </c>
      <c r="K42" s="37">
        <v>0</v>
      </c>
      <c r="L42" s="37">
        <v>0</v>
      </c>
      <c r="M42" s="38">
        <v>1.3</v>
      </c>
      <c r="N42" s="38">
        <v>1.5</v>
      </c>
      <c r="O42" s="38">
        <v>0.9</v>
      </c>
      <c r="P42" s="12">
        <f t="shared" si="50"/>
        <v>0.9</v>
      </c>
      <c r="Q42" s="13" t="s">
        <v>84</v>
      </c>
      <c r="R42" s="37">
        <v>0</v>
      </c>
      <c r="S42" s="26">
        <f t="shared" si="51"/>
        <v>-0.9</v>
      </c>
      <c r="T42" s="29">
        <f>R42/O42*100-100</f>
        <v>-100</v>
      </c>
      <c r="U42" s="26">
        <f t="shared" si="105"/>
        <v>0</v>
      </c>
      <c r="V42" s="29" t="s">
        <v>84</v>
      </c>
      <c r="W42" s="37">
        <v>0</v>
      </c>
      <c r="X42" s="26" t="s">
        <v>84</v>
      </c>
      <c r="Y42" s="29" t="s">
        <v>84</v>
      </c>
      <c r="Z42" s="37">
        <v>0</v>
      </c>
      <c r="AA42" s="26" t="s">
        <v>84</v>
      </c>
      <c r="AB42" s="29" t="s">
        <v>84</v>
      </c>
      <c r="AC42" s="26" t="s">
        <v>84</v>
      </c>
      <c r="AD42" s="29" t="s">
        <v>84</v>
      </c>
      <c r="AE42" s="37">
        <v>0</v>
      </c>
      <c r="AF42" s="26" t="s">
        <v>84</v>
      </c>
      <c r="AG42" s="29" t="s">
        <v>84</v>
      </c>
      <c r="AH42" s="26" t="s">
        <v>84</v>
      </c>
      <c r="AI42" s="29" t="s">
        <v>84</v>
      </c>
      <c r="AJ42" s="37">
        <v>0</v>
      </c>
      <c r="AK42" s="26" t="s">
        <v>84</v>
      </c>
      <c r="AL42" s="29" t="s">
        <v>84</v>
      </c>
      <c r="AM42" s="26" t="s">
        <v>84</v>
      </c>
      <c r="AN42" s="29" t="s">
        <v>84</v>
      </c>
      <c r="AO42" s="37">
        <v>0</v>
      </c>
      <c r="AP42" s="26" t="s">
        <v>84</v>
      </c>
      <c r="AQ42" s="29" t="s">
        <v>84</v>
      </c>
      <c r="AR42" s="26" t="s">
        <v>84</v>
      </c>
      <c r="AS42" s="29" t="s">
        <v>84</v>
      </c>
      <c r="AT42" s="37">
        <v>0</v>
      </c>
      <c r="AU42" s="26" t="s">
        <v>84</v>
      </c>
      <c r="AV42" s="29" t="s">
        <v>84</v>
      </c>
      <c r="AW42" s="26" t="s">
        <v>84</v>
      </c>
      <c r="AX42" s="29" t="s">
        <v>84</v>
      </c>
      <c r="AY42" s="28">
        <v>0</v>
      </c>
      <c r="AZ42" s="26" t="s">
        <v>84</v>
      </c>
      <c r="BA42" s="26" t="s">
        <v>84</v>
      </c>
      <c r="BB42" s="26" t="s">
        <v>84</v>
      </c>
      <c r="BC42" s="26" t="s">
        <v>84</v>
      </c>
      <c r="BD42" s="28">
        <v>0</v>
      </c>
      <c r="BE42" s="26" t="s">
        <v>84</v>
      </c>
      <c r="BF42" s="26" t="s">
        <v>84</v>
      </c>
      <c r="BG42" s="26" t="s">
        <v>84</v>
      </c>
      <c r="BH42" s="26" t="s">
        <v>84</v>
      </c>
      <c r="BI42" s="28">
        <v>0</v>
      </c>
      <c r="BJ42" s="26" t="s">
        <v>84</v>
      </c>
      <c r="BK42" s="26" t="s">
        <v>84</v>
      </c>
      <c r="BL42" s="26" t="s">
        <v>84</v>
      </c>
      <c r="BM42" s="26" t="s">
        <v>84</v>
      </c>
      <c r="BN42" s="28">
        <v>0</v>
      </c>
      <c r="BO42" s="26" t="s">
        <v>84</v>
      </c>
      <c r="BP42" s="26" t="s">
        <v>84</v>
      </c>
      <c r="BQ42" s="26" t="s">
        <v>84</v>
      </c>
      <c r="BR42" s="26" t="s">
        <v>84</v>
      </c>
      <c r="BS42" s="28">
        <v>0</v>
      </c>
      <c r="BT42" s="26" t="s">
        <v>84</v>
      </c>
      <c r="BU42" s="26" t="s">
        <v>84</v>
      </c>
      <c r="BV42" s="26" t="s">
        <v>84</v>
      </c>
      <c r="BW42" s="26" t="s">
        <v>84</v>
      </c>
      <c r="BX42" s="28">
        <v>0</v>
      </c>
      <c r="BY42" s="26" t="s">
        <v>84</v>
      </c>
      <c r="BZ42" s="26" t="s">
        <v>84</v>
      </c>
      <c r="CA42" s="26" t="s">
        <v>84</v>
      </c>
      <c r="CB42" s="26" t="s">
        <v>84</v>
      </c>
      <c r="CC42" s="37">
        <v>0</v>
      </c>
      <c r="CD42" s="26" t="s">
        <v>84</v>
      </c>
      <c r="CE42" s="29" t="s">
        <v>84</v>
      </c>
      <c r="CF42" s="37">
        <v>0</v>
      </c>
      <c r="CG42" s="26" t="s">
        <v>84</v>
      </c>
      <c r="CH42" s="29" t="s">
        <v>84</v>
      </c>
      <c r="CI42" s="26" t="s">
        <v>84</v>
      </c>
      <c r="CJ42" s="29" t="s">
        <v>84</v>
      </c>
      <c r="CK42" s="37">
        <v>0</v>
      </c>
      <c r="CL42" s="26" t="s">
        <v>84</v>
      </c>
      <c r="CM42" s="29" t="s">
        <v>84</v>
      </c>
      <c r="CN42" s="26" t="s">
        <v>84</v>
      </c>
      <c r="CO42" s="29" t="s">
        <v>84</v>
      </c>
      <c r="CP42" s="37">
        <v>0</v>
      </c>
      <c r="CQ42" s="26" t="s">
        <v>84</v>
      </c>
      <c r="CR42" s="29" t="s">
        <v>84</v>
      </c>
      <c r="CS42" s="26" t="s">
        <v>84</v>
      </c>
      <c r="CT42" s="29" t="s">
        <v>84</v>
      </c>
      <c r="CU42" s="37">
        <v>0</v>
      </c>
      <c r="CV42" s="26" t="s">
        <v>84</v>
      </c>
      <c r="CW42" s="29" t="s">
        <v>84</v>
      </c>
      <c r="CX42" s="26" t="s">
        <v>84</v>
      </c>
      <c r="CY42" s="29" t="s">
        <v>84</v>
      </c>
      <c r="CZ42" s="37">
        <v>0</v>
      </c>
      <c r="DA42" s="26" t="s">
        <v>84</v>
      </c>
      <c r="DB42" s="29" t="s">
        <v>84</v>
      </c>
      <c r="DC42" s="26" t="s">
        <v>84</v>
      </c>
      <c r="DD42" s="29" t="s">
        <v>84</v>
      </c>
      <c r="DE42" s="37">
        <v>0</v>
      </c>
      <c r="DF42" s="26" t="s">
        <v>84</v>
      </c>
      <c r="DG42" s="29" t="s">
        <v>84</v>
      </c>
      <c r="DH42" s="26" t="s">
        <v>84</v>
      </c>
      <c r="DI42" s="29" t="s">
        <v>84</v>
      </c>
      <c r="DJ42" s="37">
        <v>0</v>
      </c>
      <c r="DK42" s="26" t="s">
        <v>84</v>
      </c>
      <c r="DL42" s="29" t="s">
        <v>84</v>
      </c>
      <c r="DM42" s="26" t="s">
        <v>84</v>
      </c>
      <c r="DN42" s="29" t="s">
        <v>84</v>
      </c>
      <c r="DO42" s="37">
        <v>0</v>
      </c>
      <c r="DP42" s="26" t="s">
        <v>84</v>
      </c>
      <c r="DQ42" s="29" t="s">
        <v>84</v>
      </c>
      <c r="DR42" s="26" t="s">
        <v>84</v>
      </c>
      <c r="DS42" s="29" t="s">
        <v>84</v>
      </c>
      <c r="DT42" s="37">
        <v>0</v>
      </c>
      <c r="DU42" s="26" t="s">
        <v>84</v>
      </c>
      <c r="DV42" s="29" t="s">
        <v>84</v>
      </c>
      <c r="DW42" s="26" t="s">
        <v>84</v>
      </c>
      <c r="DX42" s="29" t="s">
        <v>84</v>
      </c>
      <c r="DY42" s="37">
        <v>0</v>
      </c>
      <c r="DZ42" s="26" t="s">
        <v>84</v>
      </c>
      <c r="EA42" s="29" t="s">
        <v>84</v>
      </c>
      <c r="EB42" s="26" t="s">
        <v>84</v>
      </c>
      <c r="EC42" s="29" t="s">
        <v>84</v>
      </c>
      <c r="ED42" s="932">
        <v>0</v>
      </c>
      <c r="EE42" s="26" t="s">
        <v>84</v>
      </c>
      <c r="EF42" s="29" t="s">
        <v>84</v>
      </c>
      <c r="EG42" s="26" t="s">
        <v>84</v>
      </c>
      <c r="EH42" s="29" t="s">
        <v>84</v>
      </c>
    </row>
    <row r="43" spans="1:138" ht="15">
      <c r="A43" s="24" t="s">
        <v>29</v>
      </c>
      <c r="B43" s="39">
        <v>0</v>
      </c>
      <c r="C43" s="39">
        <v>0</v>
      </c>
      <c r="D43" s="37">
        <v>0</v>
      </c>
      <c r="E43" s="38">
        <v>0.2</v>
      </c>
      <c r="F43" s="37">
        <v>0</v>
      </c>
      <c r="G43" s="37">
        <v>0</v>
      </c>
      <c r="H43" s="38">
        <v>0.5</v>
      </c>
      <c r="I43" s="38">
        <v>0.6</v>
      </c>
      <c r="J43" s="38">
        <v>0.7</v>
      </c>
      <c r="K43" s="38">
        <v>1.4</v>
      </c>
      <c r="L43" s="38">
        <v>6</v>
      </c>
      <c r="M43" s="37">
        <v>3.4</v>
      </c>
      <c r="N43" s="38">
        <v>6.7</v>
      </c>
      <c r="O43" s="38">
        <v>5.6</v>
      </c>
      <c r="P43" s="12">
        <f t="shared" si="50"/>
        <v>5.6</v>
      </c>
      <c r="Q43" s="13" t="s">
        <v>84</v>
      </c>
      <c r="R43" s="38">
        <v>1.8</v>
      </c>
      <c r="S43" s="26">
        <f t="shared" si="51"/>
        <v>-3.8</v>
      </c>
      <c r="T43" s="29">
        <f>R43/O43*100-100</f>
        <v>-67.857142857142861</v>
      </c>
      <c r="U43" s="12">
        <f t="shared" si="105"/>
        <v>1.8</v>
      </c>
      <c r="V43" s="29" t="s">
        <v>84</v>
      </c>
      <c r="W43" s="38">
        <v>1.9</v>
      </c>
      <c r="X43" s="12">
        <f t="shared" si="53"/>
        <v>9.9999999999999867E-2</v>
      </c>
      <c r="Y43" s="13">
        <f>W43/R43*100-100</f>
        <v>5.5555555555555571</v>
      </c>
      <c r="Z43" s="38">
        <v>2.1</v>
      </c>
      <c r="AA43" s="12">
        <f>Z43-R43</f>
        <v>0.30000000000000004</v>
      </c>
      <c r="AB43" s="13">
        <f>Z43/R43*100-100</f>
        <v>16.666666666666671</v>
      </c>
      <c r="AC43" s="12">
        <f>Z43-W43</f>
        <v>0.20000000000000018</v>
      </c>
      <c r="AD43" s="13">
        <f>Z43/W43*100-100</f>
        <v>10.526315789473699</v>
      </c>
      <c r="AE43" s="38">
        <v>1.9</v>
      </c>
      <c r="AF43" s="12">
        <f>AE43-R43</f>
        <v>9.9999999999999867E-2</v>
      </c>
      <c r="AG43" s="13">
        <f>AE43/R43*100-100</f>
        <v>5.5555555555555571</v>
      </c>
      <c r="AH43" s="26">
        <f>AE43-Z43</f>
        <v>-0.20000000000000018</v>
      </c>
      <c r="AI43" s="29">
        <f>AE43/Z43*100-100</f>
        <v>-9.5238095238095326</v>
      </c>
      <c r="AJ43" s="38">
        <v>1.9</v>
      </c>
      <c r="AK43" s="12">
        <f>AJ43-R43</f>
        <v>9.9999999999999867E-2</v>
      </c>
      <c r="AL43" s="13">
        <f>AJ43/R43*100-100</f>
        <v>5.5555555555555571</v>
      </c>
      <c r="AM43" s="12">
        <f>AJ43-AE43</f>
        <v>0</v>
      </c>
      <c r="AN43" s="13">
        <f>AJ43/AE43*100-100</f>
        <v>0</v>
      </c>
      <c r="AO43" s="38">
        <v>2.5</v>
      </c>
      <c r="AP43" s="12">
        <f>AO43-R43</f>
        <v>0.7</v>
      </c>
      <c r="AQ43" s="13">
        <f>AO43/R43*100-100</f>
        <v>38.888888888888886</v>
      </c>
      <c r="AR43" s="12">
        <f>AO43-AJ43</f>
        <v>0.60000000000000009</v>
      </c>
      <c r="AS43" s="13">
        <f>AO43/AJ43*100-100</f>
        <v>31.578947368421069</v>
      </c>
      <c r="AT43" s="38">
        <v>1.9</v>
      </c>
      <c r="AU43" s="12">
        <f>AT43-R43</f>
        <v>9.9999999999999867E-2</v>
      </c>
      <c r="AV43" s="13">
        <f>AT43/R43*100-100</f>
        <v>5.5555555555555571</v>
      </c>
      <c r="AW43" s="26">
        <f>AT43-AO43</f>
        <v>-0.60000000000000009</v>
      </c>
      <c r="AX43" s="29">
        <f>AT43/AO43*100-100</f>
        <v>-24</v>
      </c>
      <c r="AY43" s="11">
        <v>1.9</v>
      </c>
      <c r="AZ43" s="12">
        <f>AY43-R43</f>
        <v>9.9999999999999867E-2</v>
      </c>
      <c r="BA43" s="13">
        <f>AY43/R43*100-100</f>
        <v>5.5555555555555571</v>
      </c>
      <c r="BB43" s="12">
        <f>AY43-AT43</f>
        <v>0</v>
      </c>
      <c r="BC43" s="13">
        <f>AY43/AT43*100-100</f>
        <v>0</v>
      </c>
      <c r="BD43" s="11">
        <v>1.9</v>
      </c>
      <c r="BE43" s="12">
        <f>BD43-R43</f>
        <v>9.9999999999999867E-2</v>
      </c>
      <c r="BF43" s="13">
        <f>BD43/R43*100-100</f>
        <v>5.5555555555555571</v>
      </c>
      <c r="BG43" s="12">
        <f>BD43-AY43</f>
        <v>0</v>
      </c>
      <c r="BH43" s="13">
        <f>BD43/AY43*100-100</f>
        <v>0</v>
      </c>
      <c r="BI43" s="11">
        <v>1.9</v>
      </c>
      <c r="BJ43" s="12">
        <f>BI43-R43</f>
        <v>9.9999999999999867E-2</v>
      </c>
      <c r="BK43" s="13">
        <f>BI43/R43*100-100</f>
        <v>5.5555555555555571</v>
      </c>
      <c r="BL43" s="12">
        <f>BI43-BD43</f>
        <v>0</v>
      </c>
      <c r="BM43" s="13">
        <f>BI43/BD43*100-100</f>
        <v>0</v>
      </c>
      <c r="BN43" s="11">
        <v>4</v>
      </c>
      <c r="BO43" s="12">
        <f>BN43-R43</f>
        <v>2.2000000000000002</v>
      </c>
      <c r="BP43" s="13">
        <f>BN43/R43*100-100</f>
        <v>122.22222222222223</v>
      </c>
      <c r="BQ43" s="12">
        <f>BN43-BI43</f>
        <v>2.1</v>
      </c>
      <c r="BR43" s="13">
        <f>BN43/BI43*100-100</f>
        <v>110.52631578947367</v>
      </c>
      <c r="BS43" s="11">
        <v>1.9</v>
      </c>
      <c r="BT43" s="12">
        <f>BS43-R43</f>
        <v>9.9999999999999867E-2</v>
      </c>
      <c r="BU43" s="13">
        <f>BS43/R43*100-100</f>
        <v>5.5555555555555571</v>
      </c>
      <c r="BV43" s="26">
        <f>BS43-BN43</f>
        <v>-2.1</v>
      </c>
      <c r="BW43" s="29">
        <f>BS43/BN43*100-100</f>
        <v>-52.5</v>
      </c>
      <c r="BX43" s="11">
        <v>1.9</v>
      </c>
      <c r="BY43" s="12">
        <f>BX43-R43</f>
        <v>9.9999999999999867E-2</v>
      </c>
      <c r="BZ43" s="13">
        <f>BX43/R43*100-100</f>
        <v>5.5555555555555571</v>
      </c>
      <c r="CA43" s="26">
        <f>BX43-BS43</f>
        <v>0</v>
      </c>
      <c r="CB43" s="29">
        <f>BX43/BS43*100-100</f>
        <v>0</v>
      </c>
      <c r="CC43" s="38">
        <v>1.9</v>
      </c>
      <c r="CD43" s="12">
        <f>CC43-BX43</f>
        <v>0</v>
      </c>
      <c r="CE43" s="13">
        <f>CC43/BX43*100-100</f>
        <v>0</v>
      </c>
      <c r="CF43" s="38">
        <v>1.9</v>
      </c>
      <c r="CG43" s="12">
        <f>CF43-BX43</f>
        <v>0</v>
      </c>
      <c r="CH43" s="13">
        <f>CF43/BX43*100-100</f>
        <v>0</v>
      </c>
      <c r="CI43" s="12">
        <f>CF43-CC43</f>
        <v>0</v>
      </c>
      <c r="CJ43" s="13">
        <f>CF43/CC43*100-100</f>
        <v>0</v>
      </c>
      <c r="CK43" s="38">
        <v>1.9</v>
      </c>
      <c r="CL43" s="26">
        <f>CK43-BX43</f>
        <v>0</v>
      </c>
      <c r="CM43" s="29">
        <f>CK43/BX43*100-100</f>
        <v>0</v>
      </c>
      <c r="CN43" s="26">
        <f>CK43-CF43</f>
        <v>0</v>
      </c>
      <c r="CO43" s="29">
        <f>CK43/CF43*100-100</f>
        <v>0</v>
      </c>
      <c r="CP43" s="38">
        <v>1.9</v>
      </c>
      <c r="CQ43" s="12">
        <f>CP43-BX43</f>
        <v>0</v>
      </c>
      <c r="CR43" s="13">
        <f>CP43/BX43*100-100</f>
        <v>0</v>
      </c>
      <c r="CS43" s="12">
        <f>CP43-CK43</f>
        <v>0</v>
      </c>
      <c r="CT43" s="13">
        <f>CP43/CK43*100-100</f>
        <v>0</v>
      </c>
      <c r="CU43" s="38">
        <v>2.1</v>
      </c>
      <c r="CV43" s="12">
        <f>CU43-BX43</f>
        <v>0.20000000000000018</v>
      </c>
      <c r="CW43" s="13">
        <f>CU43/BX43*100-100</f>
        <v>10.526315789473699</v>
      </c>
      <c r="CX43" s="12">
        <f>CU43-CP43</f>
        <v>0.20000000000000018</v>
      </c>
      <c r="CY43" s="13">
        <f>CU43/CP43*100-100</f>
        <v>10.526315789473699</v>
      </c>
      <c r="CZ43" s="38">
        <v>2.2000000000000002</v>
      </c>
      <c r="DA43" s="12">
        <f>CZ43-BX43</f>
        <v>0.30000000000000027</v>
      </c>
      <c r="DB43" s="13">
        <f>CZ43/BX43*100-100</f>
        <v>15.789473684210535</v>
      </c>
      <c r="DC43" s="12">
        <f>CZ43-CU43</f>
        <v>0.10000000000000009</v>
      </c>
      <c r="DD43" s="13">
        <f>CZ43/CU43*100-100</f>
        <v>4.7619047619047734</v>
      </c>
      <c r="DE43" s="38">
        <v>1.9</v>
      </c>
      <c r="DF43" s="12">
        <f>DE43-BX43</f>
        <v>0</v>
      </c>
      <c r="DG43" s="13">
        <f>DE43/BX43*100-100</f>
        <v>0</v>
      </c>
      <c r="DH43" s="26">
        <f>DE43-CZ43</f>
        <v>-0.30000000000000027</v>
      </c>
      <c r="DI43" s="29">
        <f>DE43/CZ43*100-100</f>
        <v>-13.63636363636364</v>
      </c>
      <c r="DJ43" s="38">
        <v>1.9</v>
      </c>
      <c r="DK43" s="12">
        <f>DJ43-BX43</f>
        <v>0</v>
      </c>
      <c r="DL43" s="13">
        <f>DJ43/BX43*100-100</f>
        <v>0</v>
      </c>
      <c r="DM43" s="12">
        <f>DJ43-DE43</f>
        <v>0</v>
      </c>
      <c r="DN43" s="13">
        <f>DJ43/DE43*100-100</f>
        <v>0</v>
      </c>
      <c r="DO43" s="38">
        <v>1.9</v>
      </c>
      <c r="DP43" s="12">
        <f>DO43-CC43</f>
        <v>0</v>
      </c>
      <c r="DQ43" s="13">
        <f>DO43/CC43*100-100</f>
        <v>0</v>
      </c>
      <c r="DR43" s="12">
        <f>DO43-DJ43</f>
        <v>0</v>
      </c>
      <c r="DS43" s="13">
        <f>DO43/DJ43*100-100</f>
        <v>0</v>
      </c>
      <c r="DT43" s="38">
        <v>1.9</v>
      </c>
      <c r="DU43" s="12">
        <f>DT43-BX43</f>
        <v>0</v>
      </c>
      <c r="DV43" s="13">
        <f>DT43/BX43*100-100</f>
        <v>0</v>
      </c>
      <c r="DW43" s="12">
        <f>DT43-DO43</f>
        <v>0</v>
      </c>
      <c r="DX43" s="13">
        <f>DT43/DO43*100-100</f>
        <v>0</v>
      </c>
      <c r="DY43" s="38">
        <v>1.1000000000000001</v>
      </c>
      <c r="DZ43" s="26">
        <f>DY43-BX43</f>
        <v>-0.79999999999999982</v>
      </c>
      <c r="EA43" s="29">
        <f>DY43/BX43*100-100</f>
        <v>-42.105263157894733</v>
      </c>
      <c r="EB43" s="26">
        <f>DY43-DT43</f>
        <v>-0.79999999999999982</v>
      </c>
      <c r="EC43" s="29">
        <f>DY43/DT43*100-100</f>
        <v>-42.105263157894733</v>
      </c>
      <c r="ED43" s="932">
        <v>0.9</v>
      </c>
      <c r="EE43" s="26">
        <f>ED43-BX43</f>
        <v>-0.99999999999999989</v>
      </c>
      <c r="EF43" s="29">
        <f>ED43/BX43*100-100</f>
        <v>-52.631578947368418</v>
      </c>
      <c r="EG43" s="26">
        <f>ED43-DY43</f>
        <v>-0.20000000000000007</v>
      </c>
      <c r="EH43" s="29">
        <f>ED43/DY43*100-100</f>
        <v>-18.181818181818187</v>
      </c>
    </row>
    <row r="44" spans="1:138" ht="15">
      <c r="A44" s="24" t="s">
        <v>32</v>
      </c>
      <c r="B44" s="39">
        <v>1.4</v>
      </c>
      <c r="C44" s="39">
        <v>0</v>
      </c>
      <c r="D44" s="40">
        <v>5.2</v>
      </c>
      <c r="E44" s="11">
        <v>12.4</v>
      </c>
      <c r="F44" s="11">
        <v>14.7</v>
      </c>
      <c r="G44" s="40">
        <v>8.5</v>
      </c>
      <c r="H44" s="40">
        <v>7.2</v>
      </c>
      <c r="I44" s="11">
        <v>9.6999999999999993</v>
      </c>
      <c r="J44" s="11">
        <v>23.5</v>
      </c>
      <c r="K44" s="11">
        <v>7.1</v>
      </c>
      <c r="L44" s="11">
        <v>5.8</v>
      </c>
      <c r="M44" s="11">
        <v>5.8</v>
      </c>
      <c r="N44" s="40">
        <v>0</v>
      </c>
      <c r="O44" s="40">
        <v>0</v>
      </c>
      <c r="P44" s="26">
        <f t="shared" si="50"/>
        <v>-5.2</v>
      </c>
      <c r="Q44" s="29">
        <f>O44/D44*100-100</f>
        <v>-100</v>
      </c>
      <c r="R44" s="40">
        <v>0</v>
      </c>
      <c r="S44" s="26">
        <f t="shared" si="51"/>
        <v>0</v>
      </c>
      <c r="T44" s="29" t="s">
        <v>84</v>
      </c>
      <c r="U44" s="26">
        <f t="shared" si="105"/>
        <v>-5.2</v>
      </c>
      <c r="V44" s="29">
        <f>R44/D44*100-100</f>
        <v>-100</v>
      </c>
      <c r="W44" s="11">
        <v>4.0999999999999996</v>
      </c>
      <c r="X44" s="12">
        <f t="shared" si="53"/>
        <v>4.0999999999999996</v>
      </c>
      <c r="Y44" s="13" t="s">
        <v>84</v>
      </c>
      <c r="Z44" s="40">
        <v>0</v>
      </c>
      <c r="AA44" s="26" t="s">
        <v>84</v>
      </c>
      <c r="AB44" s="29" t="s">
        <v>84</v>
      </c>
      <c r="AC44" s="26">
        <f>Z44-W44</f>
        <v>-4.0999999999999996</v>
      </c>
      <c r="AD44" s="29">
        <f>Z44/W44*100-100</f>
        <v>-100</v>
      </c>
      <c r="AE44" s="40">
        <v>0</v>
      </c>
      <c r="AF44" s="26" t="s">
        <v>84</v>
      </c>
      <c r="AG44" s="29" t="s">
        <v>84</v>
      </c>
      <c r="AH44" s="26" t="s">
        <v>84</v>
      </c>
      <c r="AI44" s="29" t="s">
        <v>84</v>
      </c>
      <c r="AJ44" s="40">
        <v>0</v>
      </c>
      <c r="AK44" s="26" t="s">
        <v>84</v>
      </c>
      <c r="AL44" s="29" t="s">
        <v>84</v>
      </c>
      <c r="AM44" s="26" t="s">
        <v>84</v>
      </c>
      <c r="AN44" s="29" t="s">
        <v>84</v>
      </c>
      <c r="AO44" s="40">
        <v>0</v>
      </c>
      <c r="AP44" s="26" t="s">
        <v>84</v>
      </c>
      <c r="AQ44" s="29" t="s">
        <v>84</v>
      </c>
      <c r="AR44" s="26" t="s">
        <v>84</v>
      </c>
      <c r="AS44" s="29" t="s">
        <v>84</v>
      </c>
      <c r="AT44" s="40">
        <v>0</v>
      </c>
      <c r="AU44" s="26" t="s">
        <v>84</v>
      </c>
      <c r="AV44" s="29" t="s">
        <v>84</v>
      </c>
      <c r="AW44" s="26" t="s">
        <v>84</v>
      </c>
      <c r="AX44" s="29" t="s">
        <v>84</v>
      </c>
      <c r="AY44" s="40">
        <v>0</v>
      </c>
      <c r="AZ44" s="26" t="s">
        <v>84</v>
      </c>
      <c r="BA44" s="29" t="s">
        <v>84</v>
      </c>
      <c r="BB44" s="26" t="s">
        <v>84</v>
      </c>
      <c r="BC44" s="29" t="s">
        <v>84</v>
      </c>
      <c r="BD44" s="40">
        <v>0</v>
      </c>
      <c r="BE44" s="26" t="s">
        <v>84</v>
      </c>
      <c r="BF44" s="29" t="s">
        <v>84</v>
      </c>
      <c r="BG44" s="26" t="s">
        <v>84</v>
      </c>
      <c r="BH44" s="29" t="s">
        <v>84</v>
      </c>
      <c r="BI44" s="40">
        <v>0</v>
      </c>
      <c r="BJ44" s="26" t="s">
        <v>84</v>
      </c>
      <c r="BK44" s="29" t="s">
        <v>84</v>
      </c>
      <c r="BL44" s="26" t="s">
        <v>84</v>
      </c>
      <c r="BM44" s="29" t="s">
        <v>84</v>
      </c>
      <c r="BN44" s="40">
        <v>0</v>
      </c>
      <c r="BO44" s="26" t="s">
        <v>84</v>
      </c>
      <c r="BP44" s="26" t="s">
        <v>84</v>
      </c>
      <c r="BQ44" s="26" t="s">
        <v>84</v>
      </c>
      <c r="BR44" s="26" t="s">
        <v>84</v>
      </c>
      <c r="BS44" s="40">
        <v>0</v>
      </c>
      <c r="BT44" s="26" t="s">
        <v>84</v>
      </c>
      <c r="BU44" s="26" t="s">
        <v>84</v>
      </c>
      <c r="BV44" s="26" t="s">
        <v>84</v>
      </c>
      <c r="BW44" s="26" t="s">
        <v>84</v>
      </c>
      <c r="BX44" s="40">
        <v>0</v>
      </c>
      <c r="BY44" s="26" t="s">
        <v>84</v>
      </c>
      <c r="BZ44" s="26" t="s">
        <v>84</v>
      </c>
      <c r="CA44" s="26" t="s">
        <v>84</v>
      </c>
      <c r="CB44" s="26" t="s">
        <v>84</v>
      </c>
      <c r="CC44" s="40">
        <v>0</v>
      </c>
      <c r="CD44" s="26" t="s">
        <v>84</v>
      </c>
      <c r="CE44" s="29" t="s">
        <v>84</v>
      </c>
      <c r="CF44" s="11">
        <v>5.8</v>
      </c>
      <c r="CG44" s="12">
        <f>CF44-BX44</f>
        <v>5.8</v>
      </c>
      <c r="CH44" s="13" t="s">
        <v>84</v>
      </c>
      <c r="CI44" s="12">
        <f>CF44-CC44</f>
        <v>5.8</v>
      </c>
      <c r="CJ44" s="13" t="s">
        <v>84</v>
      </c>
      <c r="CK44" s="11">
        <v>2.2000000000000002</v>
      </c>
      <c r="CL44" s="12">
        <f>CK44-BX44</f>
        <v>2.2000000000000002</v>
      </c>
      <c r="CM44" s="29" t="s">
        <v>84</v>
      </c>
      <c r="CN44" s="26">
        <f>CK44-CF44</f>
        <v>-3.5999999999999996</v>
      </c>
      <c r="CO44" s="29">
        <f>CK44/CF44*100-100</f>
        <v>-62.068965517241374</v>
      </c>
      <c r="CP44" s="11">
        <v>6.6</v>
      </c>
      <c r="CQ44" s="12">
        <f>CP44-BX44</f>
        <v>6.6</v>
      </c>
      <c r="CR44" s="13" t="s">
        <v>84</v>
      </c>
      <c r="CS44" s="12">
        <f>CP44-CK44</f>
        <v>4.3999999999999995</v>
      </c>
      <c r="CT44" s="13" t="s">
        <v>166</v>
      </c>
      <c r="CU44" s="40">
        <v>0</v>
      </c>
      <c r="CV44" s="26">
        <f>CU44-BX44</f>
        <v>0</v>
      </c>
      <c r="CW44" s="29" t="s">
        <v>84</v>
      </c>
      <c r="CX44" s="26">
        <f>CU44-CP44</f>
        <v>-6.6</v>
      </c>
      <c r="CY44" s="29">
        <f>CU44/CP44*100-100</f>
        <v>-100</v>
      </c>
      <c r="CZ44" s="11">
        <v>3.7</v>
      </c>
      <c r="DA44" s="12">
        <f>CZ44-BX44</f>
        <v>3.7</v>
      </c>
      <c r="DB44" s="13" t="s">
        <v>84</v>
      </c>
      <c r="DC44" s="12">
        <f>CZ44-CU44</f>
        <v>3.7</v>
      </c>
      <c r="DD44" s="13" t="s">
        <v>84</v>
      </c>
      <c r="DE44" s="11">
        <v>4.0999999999999996</v>
      </c>
      <c r="DF44" s="12">
        <f>DE44-BX44</f>
        <v>4.0999999999999996</v>
      </c>
      <c r="DG44" s="13" t="s">
        <v>84</v>
      </c>
      <c r="DH44" s="12">
        <f>DE44-CZ44</f>
        <v>0.39999999999999947</v>
      </c>
      <c r="DI44" s="13" t="s">
        <v>84</v>
      </c>
      <c r="DJ44" s="40">
        <v>0</v>
      </c>
      <c r="DK44" s="26" t="s">
        <v>84</v>
      </c>
      <c r="DL44" s="29" t="s">
        <v>84</v>
      </c>
      <c r="DM44" s="26">
        <f>DJ44-DE44</f>
        <v>-4.0999999999999996</v>
      </c>
      <c r="DN44" s="29">
        <f>DJ44/DE44*100-100</f>
        <v>-100</v>
      </c>
      <c r="DO44" s="40">
        <v>0</v>
      </c>
      <c r="DP44" s="26" t="s">
        <v>84</v>
      </c>
      <c r="DQ44" s="29" t="s">
        <v>84</v>
      </c>
      <c r="DR44" s="26" t="s">
        <v>84</v>
      </c>
      <c r="DS44" s="29" t="s">
        <v>84</v>
      </c>
      <c r="DT44" s="11">
        <v>4.0999999999999996</v>
      </c>
      <c r="DU44" s="12">
        <f>DT44-BX44</f>
        <v>4.0999999999999996</v>
      </c>
      <c r="DV44" s="13" t="s">
        <v>84</v>
      </c>
      <c r="DW44" s="12">
        <f>DT44-DO44</f>
        <v>4.0999999999999996</v>
      </c>
      <c r="DX44" s="13" t="s">
        <v>84</v>
      </c>
      <c r="DY44" s="11">
        <v>4.0999999999999996</v>
      </c>
      <c r="DZ44" s="12">
        <f>DY44-BX44</f>
        <v>4.0999999999999996</v>
      </c>
      <c r="EA44" s="13" t="s">
        <v>84</v>
      </c>
      <c r="EB44" s="12">
        <f>DY44-DT44</f>
        <v>0</v>
      </c>
      <c r="EC44" s="13" t="s">
        <v>84</v>
      </c>
      <c r="ED44" s="926">
        <v>4.0999999999999996</v>
      </c>
      <c r="EE44" s="12">
        <f>ED44-BX44</f>
        <v>4.0999999999999996</v>
      </c>
      <c r="EF44" s="13" t="s">
        <v>84</v>
      </c>
      <c r="EG44" s="12">
        <f>ED44-DY44</f>
        <v>0</v>
      </c>
      <c r="EH44" s="13" t="s">
        <v>84</v>
      </c>
    </row>
    <row r="45" spans="1:138" ht="15">
      <c r="A45" s="24" t="s">
        <v>34</v>
      </c>
      <c r="B45" s="39">
        <v>0</v>
      </c>
      <c r="C45" s="39">
        <v>0</v>
      </c>
      <c r="D45" s="37">
        <v>0</v>
      </c>
      <c r="E45" s="37">
        <v>0</v>
      </c>
      <c r="F45" s="37">
        <v>0</v>
      </c>
      <c r="G45" s="37">
        <v>0</v>
      </c>
      <c r="H45" s="38">
        <v>0.1</v>
      </c>
      <c r="I45" s="38">
        <v>2.7</v>
      </c>
      <c r="J45" s="38">
        <v>3.5</v>
      </c>
      <c r="K45" s="38">
        <v>6.3</v>
      </c>
      <c r="L45" s="38">
        <v>8</v>
      </c>
      <c r="M45" s="38">
        <v>6.4</v>
      </c>
      <c r="N45" s="38">
        <v>4.5999999999999996</v>
      </c>
      <c r="O45" s="37">
        <v>0</v>
      </c>
      <c r="P45" s="26">
        <f t="shared" si="50"/>
        <v>0</v>
      </c>
      <c r="Q45" s="29" t="s">
        <v>84</v>
      </c>
      <c r="R45" s="37">
        <v>0</v>
      </c>
      <c r="S45" s="26">
        <f t="shared" si="51"/>
        <v>0</v>
      </c>
      <c r="T45" s="29" t="s">
        <v>84</v>
      </c>
      <c r="U45" s="26">
        <f t="shared" si="105"/>
        <v>0</v>
      </c>
      <c r="V45" s="29" t="s">
        <v>84</v>
      </c>
      <c r="W45" s="37">
        <v>0</v>
      </c>
      <c r="X45" s="26" t="s">
        <v>84</v>
      </c>
      <c r="Y45" s="29" t="s">
        <v>84</v>
      </c>
      <c r="Z45" s="37">
        <v>0</v>
      </c>
      <c r="AA45" s="26" t="s">
        <v>84</v>
      </c>
      <c r="AB45" s="29" t="s">
        <v>84</v>
      </c>
      <c r="AC45" s="26" t="s">
        <v>84</v>
      </c>
      <c r="AD45" s="29" t="s">
        <v>84</v>
      </c>
      <c r="AE45" s="37">
        <v>0</v>
      </c>
      <c r="AF45" s="26" t="s">
        <v>84</v>
      </c>
      <c r="AG45" s="29" t="s">
        <v>84</v>
      </c>
      <c r="AH45" s="26" t="s">
        <v>84</v>
      </c>
      <c r="AI45" s="29" t="s">
        <v>84</v>
      </c>
      <c r="AJ45" s="38">
        <v>0.1</v>
      </c>
      <c r="AK45" s="12">
        <f>AJ45-R45</f>
        <v>0.1</v>
      </c>
      <c r="AL45" s="13" t="s">
        <v>84</v>
      </c>
      <c r="AM45" s="12">
        <f>AJ45-AE45</f>
        <v>0.1</v>
      </c>
      <c r="AN45" s="13" t="s">
        <v>84</v>
      </c>
      <c r="AO45" s="38">
        <v>0.4</v>
      </c>
      <c r="AP45" s="12">
        <f>AO45-R45</f>
        <v>0.4</v>
      </c>
      <c r="AQ45" s="13" t="s">
        <v>84</v>
      </c>
      <c r="AR45" s="12">
        <f>AO45-AJ45</f>
        <v>0.30000000000000004</v>
      </c>
      <c r="AS45" s="13">
        <f>AO45/AJ45*100-100</f>
        <v>300</v>
      </c>
      <c r="AT45" s="38">
        <v>0.7</v>
      </c>
      <c r="AU45" s="12">
        <f>AT45-R45</f>
        <v>0.7</v>
      </c>
      <c r="AV45" s="13" t="s">
        <v>84</v>
      </c>
      <c r="AW45" s="12">
        <f>AT45-AO45</f>
        <v>0.29999999999999993</v>
      </c>
      <c r="AX45" s="13">
        <f>AT45/AO45*100-100</f>
        <v>74.999999999999972</v>
      </c>
      <c r="AY45" s="11">
        <v>1.1000000000000001</v>
      </c>
      <c r="AZ45" s="26">
        <f>AY45-R45</f>
        <v>1.1000000000000001</v>
      </c>
      <c r="BA45" s="29" t="s">
        <v>84</v>
      </c>
      <c r="BB45" s="12">
        <f>AY45-AT45</f>
        <v>0.40000000000000013</v>
      </c>
      <c r="BC45" s="13">
        <f>AY45/AT45*100-100</f>
        <v>57.142857142857167</v>
      </c>
      <c r="BD45" s="11">
        <v>1.5</v>
      </c>
      <c r="BE45" s="12">
        <f>BD45-R45</f>
        <v>1.5</v>
      </c>
      <c r="BF45" s="13" t="s">
        <v>84</v>
      </c>
      <c r="BG45" s="12">
        <f>BD45-AY45</f>
        <v>0.39999999999999991</v>
      </c>
      <c r="BH45" s="13">
        <f>BD45/AY45*100-100</f>
        <v>36.363636363636346</v>
      </c>
      <c r="BI45" s="11">
        <v>2.5</v>
      </c>
      <c r="BJ45" s="12">
        <f>BI45-R45</f>
        <v>2.5</v>
      </c>
      <c r="BK45" s="13" t="s">
        <v>84</v>
      </c>
      <c r="BL45" s="12">
        <f>BI45-BD45</f>
        <v>1</v>
      </c>
      <c r="BM45" s="13">
        <f>BI45/BD45*100-100</f>
        <v>66.666666666666686</v>
      </c>
      <c r="BN45" s="11">
        <v>2.5</v>
      </c>
      <c r="BO45" s="12">
        <f>BN45-R45</f>
        <v>2.5</v>
      </c>
      <c r="BP45" s="12" t="s">
        <v>84</v>
      </c>
      <c r="BQ45" s="12">
        <f>BN45-BI45</f>
        <v>0</v>
      </c>
      <c r="BR45" s="13">
        <f>BN45/BI45*100-100</f>
        <v>0</v>
      </c>
      <c r="BS45" s="11">
        <v>2.5</v>
      </c>
      <c r="BT45" s="12">
        <f>BS45-R45</f>
        <v>2.5</v>
      </c>
      <c r="BU45" s="13" t="s">
        <v>84</v>
      </c>
      <c r="BV45" s="12">
        <f>BS45-BN45</f>
        <v>0</v>
      </c>
      <c r="BW45" s="13">
        <f>BS45/BN45*100-100</f>
        <v>0</v>
      </c>
      <c r="BX45" s="11">
        <v>2.5</v>
      </c>
      <c r="BY45" s="12">
        <f>BX45-R45</f>
        <v>2.5</v>
      </c>
      <c r="BZ45" s="13" t="s">
        <v>84</v>
      </c>
      <c r="CA45" s="12">
        <f>BX45-BS45</f>
        <v>0</v>
      </c>
      <c r="CB45" s="13">
        <f>BX45/BS45*100-100</f>
        <v>0</v>
      </c>
      <c r="CC45" s="38">
        <v>2.5</v>
      </c>
      <c r="CD45" s="12">
        <f>CC45-BX45</f>
        <v>0</v>
      </c>
      <c r="CE45" s="13">
        <f>CC45/BX45*100-100</f>
        <v>0</v>
      </c>
      <c r="CF45" s="38">
        <v>2.5</v>
      </c>
      <c r="CG45" s="12">
        <f>CF45-BX45</f>
        <v>0</v>
      </c>
      <c r="CH45" s="13">
        <f>CF45/BX45*100-100</f>
        <v>0</v>
      </c>
      <c r="CI45" s="12">
        <f>CF45-CC45</f>
        <v>0</v>
      </c>
      <c r="CJ45" s="13">
        <f>CF45/CC45*100-100</f>
        <v>0</v>
      </c>
      <c r="CK45" s="38">
        <v>2.5</v>
      </c>
      <c r="CL45" s="12">
        <f>CK45-BX45</f>
        <v>0</v>
      </c>
      <c r="CM45" s="13">
        <f>CK45/BX45*100-100</f>
        <v>0</v>
      </c>
      <c r="CN45" s="12">
        <f>CK45-CF45</f>
        <v>0</v>
      </c>
      <c r="CO45" s="13">
        <f>CK45/CF45*100-100</f>
        <v>0</v>
      </c>
      <c r="CP45" s="38">
        <v>2.5</v>
      </c>
      <c r="CQ45" s="12">
        <f>CP45-BX45</f>
        <v>0</v>
      </c>
      <c r="CR45" s="13">
        <f>CP45/BX45*100-100</f>
        <v>0</v>
      </c>
      <c r="CS45" s="12">
        <f>CP45-CK45</f>
        <v>0</v>
      </c>
      <c r="CT45" s="13">
        <f>CP45/CK45*100-100</f>
        <v>0</v>
      </c>
      <c r="CU45" s="38">
        <v>2.5</v>
      </c>
      <c r="CV45" s="12">
        <f>CU45-BX45</f>
        <v>0</v>
      </c>
      <c r="CW45" s="13">
        <f>CU45/BX45*100-100</f>
        <v>0</v>
      </c>
      <c r="CX45" s="12">
        <f>CU45-CP45</f>
        <v>0</v>
      </c>
      <c r="CY45" s="13">
        <f>CU45/CP45*100-100</f>
        <v>0</v>
      </c>
      <c r="CZ45" s="38">
        <v>2.5</v>
      </c>
      <c r="DA45" s="12">
        <f>CZ45-BX45</f>
        <v>0</v>
      </c>
      <c r="DB45" s="13">
        <f>CZ45/BX45*100-100</f>
        <v>0</v>
      </c>
      <c r="DC45" s="12">
        <f>CZ45-CU45</f>
        <v>0</v>
      </c>
      <c r="DD45" s="13">
        <f>CZ45/CU45*100-100</f>
        <v>0</v>
      </c>
      <c r="DE45" s="38">
        <v>2.5</v>
      </c>
      <c r="DF45" s="12">
        <f>DE45-BX45</f>
        <v>0</v>
      </c>
      <c r="DG45" s="13">
        <f>DE45/BX45*100-100</f>
        <v>0</v>
      </c>
      <c r="DH45" s="12">
        <f>DE45-CZ45</f>
        <v>0</v>
      </c>
      <c r="DI45" s="13">
        <f>DE45/CZ45*100-100</f>
        <v>0</v>
      </c>
      <c r="DJ45" s="38">
        <v>2.5</v>
      </c>
      <c r="DK45" s="12">
        <f>DJ45-BX45</f>
        <v>0</v>
      </c>
      <c r="DL45" s="13">
        <f>DJ45/BX45*100-100</f>
        <v>0</v>
      </c>
      <c r="DM45" s="12">
        <f>DJ45-DE45</f>
        <v>0</v>
      </c>
      <c r="DN45" s="13">
        <f>DJ45/DE45*100-100</f>
        <v>0</v>
      </c>
      <c r="DO45" s="38">
        <v>2.5</v>
      </c>
      <c r="DP45" s="12">
        <f>DO45-CC45</f>
        <v>0</v>
      </c>
      <c r="DQ45" s="13">
        <f>DO45/CC45*100-100</f>
        <v>0</v>
      </c>
      <c r="DR45" s="12">
        <f>DO45-DJ45</f>
        <v>0</v>
      </c>
      <c r="DS45" s="13">
        <f>DO45/DJ45*100-100</f>
        <v>0</v>
      </c>
      <c r="DT45" s="38">
        <v>2.5</v>
      </c>
      <c r="DU45" s="12">
        <f>DT45-BX45</f>
        <v>0</v>
      </c>
      <c r="DV45" s="13">
        <f>DT45/BX45*100-100</f>
        <v>0</v>
      </c>
      <c r="DW45" s="12">
        <f>DT45-DO45</f>
        <v>0</v>
      </c>
      <c r="DX45" s="13">
        <f>DT45/DO45*100-100</f>
        <v>0</v>
      </c>
      <c r="DY45" s="38">
        <v>2.5</v>
      </c>
      <c r="DZ45" s="12">
        <f>DY45-BX45</f>
        <v>0</v>
      </c>
      <c r="EA45" s="13">
        <f>DY45/BX45*100-100</f>
        <v>0</v>
      </c>
      <c r="EB45" s="12">
        <f>DY45-DT45</f>
        <v>0</v>
      </c>
      <c r="EC45" s="13">
        <f>DY45/DT45*100-100</f>
        <v>0</v>
      </c>
      <c r="ED45" s="926">
        <v>2.5</v>
      </c>
      <c r="EE45" s="12">
        <f>ED45-BX45</f>
        <v>0</v>
      </c>
      <c r="EF45" s="13">
        <f>ED45/BX45*100-100</f>
        <v>0</v>
      </c>
      <c r="EG45" s="12">
        <f>ED45-DY45</f>
        <v>0</v>
      </c>
      <c r="EH45" s="13">
        <f>ED45/DY45*100-100</f>
        <v>0</v>
      </c>
    </row>
    <row r="46" spans="1:138" ht="15">
      <c r="A46" s="24" t="s">
        <v>35</v>
      </c>
      <c r="B46" s="39">
        <v>17.399999999999999</v>
      </c>
      <c r="C46" s="39">
        <v>17.399999999999999</v>
      </c>
      <c r="D46" s="11">
        <v>17.399999999999999</v>
      </c>
      <c r="E46" s="11">
        <v>20.7</v>
      </c>
      <c r="F46" s="40">
        <v>17.399999999999999</v>
      </c>
      <c r="G46" s="11">
        <v>27.8</v>
      </c>
      <c r="H46" s="40">
        <v>26.9</v>
      </c>
      <c r="I46" s="40">
        <v>25</v>
      </c>
      <c r="J46" s="11">
        <v>25</v>
      </c>
      <c r="K46" s="11">
        <v>25</v>
      </c>
      <c r="L46" s="11">
        <v>24.8</v>
      </c>
      <c r="M46" s="11">
        <v>24.8</v>
      </c>
      <c r="N46" s="11">
        <v>23.3</v>
      </c>
      <c r="O46" s="11">
        <v>21.3</v>
      </c>
      <c r="P46" s="12">
        <f t="shared" si="50"/>
        <v>3.9000000000000021</v>
      </c>
      <c r="Q46" s="13">
        <f>O46/D46*100-100</f>
        <v>22.413793103448285</v>
      </c>
      <c r="R46" s="11">
        <v>21.3</v>
      </c>
      <c r="S46" s="12">
        <f t="shared" si="51"/>
        <v>0</v>
      </c>
      <c r="T46" s="13">
        <f>R46/O46*100-100</f>
        <v>0</v>
      </c>
      <c r="U46" s="12">
        <f t="shared" si="105"/>
        <v>3.9000000000000021</v>
      </c>
      <c r="V46" s="13">
        <f>R46/D46*100-100</f>
        <v>22.413793103448285</v>
      </c>
      <c r="W46" s="40">
        <v>21.2</v>
      </c>
      <c r="X46" s="26">
        <f t="shared" si="53"/>
        <v>-0.10000000000000142</v>
      </c>
      <c r="Y46" s="29">
        <f>W46/R46*100-100</f>
        <v>-0.46948356807511971</v>
      </c>
      <c r="Z46" s="40">
        <v>20.3</v>
      </c>
      <c r="AA46" s="26">
        <f>Z46-R46</f>
        <v>-1</v>
      </c>
      <c r="AB46" s="29">
        <f>Z46/R46*100-100</f>
        <v>-4.6948356807511686</v>
      </c>
      <c r="AC46" s="26">
        <f>Z46-W46</f>
        <v>-0.89999999999999858</v>
      </c>
      <c r="AD46" s="29">
        <f>Z46/W46*100-100</f>
        <v>-4.2452830188679229</v>
      </c>
      <c r="AE46" s="11">
        <v>20.3</v>
      </c>
      <c r="AF46" s="26">
        <f>AE46-R46</f>
        <v>-1</v>
      </c>
      <c r="AG46" s="29">
        <f>AE46/R46*100-100</f>
        <v>-4.6948356807511686</v>
      </c>
      <c r="AH46" s="12">
        <f>AE46-Z46</f>
        <v>0</v>
      </c>
      <c r="AI46" s="13">
        <f>AE46/Z46*100-100</f>
        <v>0</v>
      </c>
      <c r="AJ46" s="40">
        <v>18.600000000000001</v>
      </c>
      <c r="AK46" s="26">
        <f>AJ46-R46</f>
        <v>-2.6999999999999993</v>
      </c>
      <c r="AL46" s="29">
        <f>AJ46/R46*100-100</f>
        <v>-12.676056338028161</v>
      </c>
      <c r="AM46" s="26">
        <f>AJ46-AE46</f>
        <v>-1.6999999999999993</v>
      </c>
      <c r="AN46" s="29">
        <f>AJ46/AE46*100-100</f>
        <v>-8.37438423645321</v>
      </c>
      <c r="AO46" s="11">
        <v>18.600000000000001</v>
      </c>
      <c r="AP46" s="26">
        <f>AO46-R46</f>
        <v>-2.6999999999999993</v>
      </c>
      <c r="AQ46" s="29">
        <f>AO46/R46*100-100</f>
        <v>-12.676056338028161</v>
      </c>
      <c r="AR46" s="12">
        <f>AO46-AJ46</f>
        <v>0</v>
      </c>
      <c r="AS46" s="13">
        <f>AO46/AJ46*100-100</f>
        <v>0</v>
      </c>
      <c r="AT46" s="11">
        <v>18.600000000000001</v>
      </c>
      <c r="AU46" s="26">
        <f>AT46-R46</f>
        <v>-2.6999999999999993</v>
      </c>
      <c r="AV46" s="29">
        <f>AT46/R46*100-100</f>
        <v>-12.676056338028161</v>
      </c>
      <c r="AW46" s="12">
        <f>AT46-AO46</f>
        <v>0</v>
      </c>
      <c r="AX46" s="13">
        <f>AT46/AO46*100-100</f>
        <v>0</v>
      </c>
      <c r="AY46" s="11">
        <v>18.5</v>
      </c>
      <c r="AZ46" s="26">
        <f>AY46-R46</f>
        <v>-2.8000000000000007</v>
      </c>
      <c r="BA46" s="29">
        <f>AY46/R46*100-100</f>
        <v>-13.145539906103281</v>
      </c>
      <c r="BB46" s="26">
        <f>AY46-AT46</f>
        <v>-0.10000000000000142</v>
      </c>
      <c r="BC46" s="29">
        <f>AY46/AT46*100-100</f>
        <v>-0.53763440860215894</v>
      </c>
      <c r="BD46" s="11">
        <v>18.5</v>
      </c>
      <c r="BE46" s="26">
        <f>BD46-R46</f>
        <v>-2.8000000000000007</v>
      </c>
      <c r="BF46" s="29">
        <f>BD46/R46*100-100</f>
        <v>-13.145539906103281</v>
      </c>
      <c r="BG46" s="26">
        <f>BD46-AY46</f>
        <v>0</v>
      </c>
      <c r="BH46" s="29">
        <f>BD46/AY46*100-100</f>
        <v>0</v>
      </c>
      <c r="BI46" s="11">
        <v>18.5</v>
      </c>
      <c r="BJ46" s="26">
        <f>BI46-R46</f>
        <v>-2.8000000000000007</v>
      </c>
      <c r="BK46" s="29">
        <f>BI46/R46*100-100</f>
        <v>-13.145539906103281</v>
      </c>
      <c r="BL46" s="12">
        <f>BI46-BD46</f>
        <v>0</v>
      </c>
      <c r="BM46" s="13">
        <f>BI46/BD46*100-100</f>
        <v>0</v>
      </c>
      <c r="BN46" s="11">
        <v>18.5</v>
      </c>
      <c r="BO46" s="26">
        <f>BN46-R46</f>
        <v>-2.8000000000000007</v>
      </c>
      <c r="BP46" s="29">
        <f>BN46/R46*100-100</f>
        <v>-13.145539906103281</v>
      </c>
      <c r="BQ46" s="12">
        <f>BN46-BI46</f>
        <v>0</v>
      </c>
      <c r="BR46" s="13">
        <f>BN46/BI46*100-100</f>
        <v>0</v>
      </c>
      <c r="BS46" s="11">
        <v>18.5</v>
      </c>
      <c r="BT46" s="26">
        <f>BS46-R46</f>
        <v>-2.8000000000000007</v>
      </c>
      <c r="BU46" s="29">
        <f>BS46/R46*100-100</f>
        <v>-13.145539906103281</v>
      </c>
      <c r="BV46" s="12">
        <f>BS46-BN46</f>
        <v>0</v>
      </c>
      <c r="BW46" s="13">
        <f>BS46/BN46*100-100</f>
        <v>0</v>
      </c>
      <c r="BX46" s="22">
        <v>18.5</v>
      </c>
      <c r="BY46" s="860">
        <f>BX46-R46</f>
        <v>-2.8000000000000007</v>
      </c>
      <c r="BZ46" s="861">
        <f>BX46/R46*100-100</f>
        <v>-13.145539906103281</v>
      </c>
      <c r="CA46" s="528">
        <f>BX46-BS46</f>
        <v>0</v>
      </c>
      <c r="CB46" s="862">
        <f>BX46/BS46*100-100</f>
        <v>0</v>
      </c>
      <c r="CC46" s="22">
        <v>18.5</v>
      </c>
      <c r="CD46" s="528">
        <f>CC46-BX46</f>
        <v>0</v>
      </c>
      <c r="CE46" s="862">
        <f>CC46/BX46*100-100</f>
        <v>0</v>
      </c>
      <c r="CF46" s="632">
        <v>14.4</v>
      </c>
      <c r="CG46" s="860">
        <f>CF46-BX46</f>
        <v>-4.0999999999999996</v>
      </c>
      <c r="CH46" s="861">
        <f>CF46/BX46*100-100</f>
        <v>-22.162162162162161</v>
      </c>
      <c r="CI46" s="860">
        <f>CF46-CC46</f>
        <v>-4.0999999999999996</v>
      </c>
      <c r="CJ46" s="861">
        <f>CF46/CC46*100-100</f>
        <v>-22.162162162162161</v>
      </c>
      <c r="CK46" s="632">
        <v>14.4</v>
      </c>
      <c r="CL46" s="860">
        <f>CK46-BX46</f>
        <v>-4.0999999999999996</v>
      </c>
      <c r="CM46" s="861">
        <f>CK46/BX46*100-100</f>
        <v>-22.162162162162161</v>
      </c>
      <c r="CN46" s="860">
        <f>CK46-CF46</f>
        <v>0</v>
      </c>
      <c r="CO46" s="861">
        <f>CK46/CF46*100-100</f>
        <v>0</v>
      </c>
      <c r="CP46" s="22">
        <v>14.4</v>
      </c>
      <c r="CQ46" s="860">
        <f>CP46-BX46</f>
        <v>-4.0999999999999996</v>
      </c>
      <c r="CR46" s="861">
        <f>CP46/BX46*100-100</f>
        <v>-22.162162162162161</v>
      </c>
      <c r="CS46" s="528">
        <f>CP46-CK46</f>
        <v>0</v>
      </c>
      <c r="CT46" s="862">
        <f>CP46/CK46*100-100</f>
        <v>0</v>
      </c>
      <c r="CU46" s="22">
        <v>14.4</v>
      </c>
      <c r="CV46" s="860">
        <f>CU46-BX46</f>
        <v>-4.0999999999999996</v>
      </c>
      <c r="CW46" s="861">
        <f>CU46/BX46*100-100</f>
        <v>-22.162162162162161</v>
      </c>
      <c r="CX46" s="528">
        <f>CU46-CP46</f>
        <v>0</v>
      </c>
      <c r="CY46" s="862">
        <f>CU46/CP46*100-100</f>
        <v>0</v>
      </c>
      <c r="CZ46" s="22">
        <v>14.4</v>
      </c>
      <c r="DA46" s="26">
        <f>CZ46-BX46</f>
        <v>-4.0999999999999996</v>
      </c>
      <c r="DB46" s="29">
        <f>CZ46/BX46*100-100</f>
        <v>-22.162162162162161</v>
      </c>
      <c r="DC46" s="12">
        <f>CZ46-CU46</f>
        <v>0</v>
      </c>
      <c r="DD46" s="13">
        <f>CZ46/CU46*100-100</f>
        <v>0</v>
      </c>
      <c r="DE46" s="22">
        <v>14.4</v>
      </c>
      <c r="DF46" s="26">
        <f>DE46-BX46</f>
        <v>-4.0999999999999996</v>
      </c>
      <c r="DG46" s="29">
        <f>DE46/BX46*100-100</f>
        <v>-22.162162162162161</v>
      </c>
      <c r="DH46" s="12">
        <f>DE46-CZ46</f>
        <v>0</v>
      </c>
      <c r="DI46" s="13">
        <f>DE46/CZ46*100-100</f>
        <v>0</v>
      </c>
      <c r="DJ46" s="22">
        <v>14.4</v>
      </c>
      <c r="DK46" s="26">
        <f>DJ46-BX46</f>
        <v>-4.0999999999999996</v>
      </c>
      <c r="DL46" s="29">
        <f>DJ46/BX46*100-100</f>
        <v>-22.162162162162161</v>
      </c>
      <c r="DM46" s="12">
        <f>DJ46-DE46</f>
        <v>0</v>
      </c>
      <c r="DN46" s="13">
        <f>DJ46/DE46*100-100</f>
        <v>0</v>
      </c>
      <c r="DO46" s="22">
        <v>14.4</v>
      </c>
      <c r="DP46" s="26">
        <f>DO46-BX46</f>
        <v>-4.0999999999999996</v>
      </c>
      <c r="DQ46" s="29">
        <f>DO46/BX46*100-100</f>
        <v>-22.162162162162161</v>
      </c>
      <c r="DR46" s="12">
        <f>DO46-DJ46</f>
        <v>0</v>
      </c>
      <c r="DS46" s="13">
        <f>DO46/DJ46*100-100</f>
        <v>0</v>
      </c>
      <c r="DT46" s="22">
        <v>14.4</v>
      </c>
      <c r="DU46" s="26">
        <f>DT46-BX46</f>
        <v>-4.0999999999999996</v>
      </c>
      <c r="DV46" s="29">
        <f>DT46/BX46*100-100</f>
        <v>-22.162162162162161</v>
      </c>
      <c r="DW46" s="12">
        <f>DT46-DO46</f>
        <v>0</v>
      </c>
      <c r="DX46" s="13">
        <f>DT46/DO46*100-100</f>
        <v>0</v>
      </c>
      <c r="DY46" s="22">
        <v>14.4</v>
      </c>
      <c r="DZ46" s="26">
        <f>DY46-BX46</f>
        <v>-4.0999999999999996</v>
      </c>
      <c r="EA46" s="29">
        <f>DY46/BX46*100-100</f>
        <v>-22.162162162162161</v>
      </c>
      <c r="EB46" s="12">
        <f>DY46-DT46</f>
        <v>0</v>
      </c>
      <c r="EC46" s="13">
        <f>DY46/DT46*100-100</f>
        <v>0</v>
      </c>
      <c r="ED46" s="927">
        <v>14.4</v>
      </c>
      <c r="EE46" s="26">
        <f>ED46-BX46</f>
        <v>-4.0999999999999996</v>
      </c>
      <c r="EF46" s="29">
        <f>ED46/BX46*100-100</f>
        <v>-22.162162162162161</v>
      </c>
      <c r="EG46" s="12">
        <f>ED46-DY46</f>
        <v>0</v>
      </c>
      <c r="EH46" s="13">
        <f>ED46/DY46*100-100</f>
        <v>0</v>
      </c>
    </row>
    <row r="47" spans="1:138" ht="15">
      <c r="A47" s="24" t="s">
        <v>36</v>
      </c>
      <c r="B47" s="39">
        <v>0</v>
      </c>
      <c r="C47" s="39">
        <v>0</v>
      </c>
      <c r="D47" s="37">
        <v>0</v>
      </c>
      <c r="E47" s="38">
        <v>2.1</v>
      </c>
      <c r="F47" s="38">
        <v>2.1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8">
        <v>50.4</v>
      </c>
      <c r="O47" s="37">
        <v>0</v>
      </c>
      <c r="P47" s="26">
        <f t="shared" si="50"/>
        <v>0</v>
      </c>
      <c r="Q47" s="29" t="s">
        <v>84</v>
      </c>
      <c r="R47" s="37">
        <v>0</v>
      </c>
      <c r="S47" s="26">
        <f t="shared" si="51"/>
        <v>0</v>
      </c>
      <c r="T47" s="29" t="s">
        <v>84</v>
      </c>
      <c r="U47" s="26">
        <f t="shared" si="105"/>
        <v>0</v>
      </c>
      <c r="V47" s="29" t="s">
        <v>84</v>
      </c>
      <c r="W47" s="37">
        <v>0</v>
      </c>
      <c r="X47" s="26" t="s">
        <v>84</v>
      </c>
      <c r="Y47" s="29" t="s">
        <v>84</v>
      </c>
      <c r="Z47" s="38">
        <v>2.5</v>
      </c>
      <c r="AA47" s="12">
        <f>Z47-R47</f>
        <v>2.5</v>
      </c>
      <c r="AB47" s="13" t="s">
        <v>84</v>
      </c>
      <c r="AC47" s="12">
        <f>Z47-W47</f>
        <v>2.5</v>
      </c>
      <c r="AD47" s="13" t="s">
        <v>84</v>
      </c>
      <c r="AE47" s="37">
        <v>0</v>
      </c>
      <c r="AF47" s="26" t="s">
        <v>84</v>
      </c>
      <c r="AG47" s="29" t="s">
        <v>84</v>
      </c>
      <c r="AH47" s="26" t="s">
        <v>84</v>
      </c>
      <c r="AI47" s="29" t="s">
        <v>84</v>
      </c>
      <c r="AJ47" s="37">
        <v>0</v>
      </c>
      <c r="AK47" s="26" t="s">
        <v>84</v>
      </c>
      <c r="AL47" s="29" t="s">
        <v>84</v>
      </c>
      <c r="AM47" s="26" t="s">
        <v>84</v>
      </c>
      <c r="AN47" s="29" t="s">
        <v>84</v>
      </c>
      <c r="AO47" s="37">
        <v>0</v>
      </c>
      <c r="AP47" s="26" t="s">
        <v>84</v>
      </c>
      <c r="AQ47" s="29" t="s">
        <v>84</v>
      </c>
      <c r="AR47" s="26" t="s">
        <v>84</v>
      </c>
      <c r="AS47" s="29" t="s">
        <v>84</v>
      </c>
      <c r="AT47" s="11">
        <v>9.9</v>
      </c>
      <c r="AU47" s="12">
        <f>AT47-R47</f>
        <v>9.9</v>
      </c>
      <c r="AV47" s="13" t="s">
        <v>84</v>
      </c>
      <c r="AW47" s="12">
        <f>AT47-AO47</f>
        <v>9.9</v>
      </c>
      <c r="AX47" s="13" t="s">
        <v>84</v>
      </c>
      <c r="AY47" s="40">
        <v>0</v>
      </c>
      <c r="AZ47" s="26" t="s">
        <v>84</v>
      </c>
      <c r="BA47" s="29" t="s">
        <v>84</v>
      </c>
      <c r="BB47" s="26">
        <f>AY47-AT47</f>
        <v>-9.9</v>
      </c>
      <c r="BC47" s="29">
        <f>AY47/AT47*100-100</f>
        <v>-100</v>
      </c>
      <c r="BD47" s="40">
        <v>0</v>
      </c>
      <c r="BE47" s="26" t="s">
        <v>84</v>
      </c>
      <c r="BF47" s="29" t="s">
        <v>84</v>
      </c>
      <c r="BG47" s="26">
        <f>BD47-AY47</f>
        <v>0</v>
      </c>
      <c r="BH47" s="29" t="s">
        <v>84</v>
      </c>
      <c r="BI47" s="40">
        <v>0</v>
      </c>
      <c r="BJ47" s="26" t="s">
        <v>84</v>
      </c>
      <c r="BK47" s="29" t="s">
        <v>84</v>
      </c>
      <c r="BL47" s="26">
        <f>BI47-BD47</f>
        <v>0</v>
      </c>
      <c r="BM47" s="29" t="s">
        <v>84</v>
      </c>
      <c r="BN47" s="40">
        <v>0</v>
      </c>
      <c r="BO47" s="26" t="s">
        <v>84</v>
      </c>
      <c r="BP47" s="29" t="s">
        <v>84</v>
      </c>
      <c r="BQ47" s="26">
        <f>BN47-BI47</f>
        <v>0</v>
      </c>
      <c r="BR47" s="29" t="s">
        <v>84</v>
      </c>
      <c r="BS47" s="40">
        <v>0</v>
      </c>
      <c r="BT47" s="26" t="s">
        <v>84</v>
      </c>
      <c r="BU47" s="29" t="s">
        <v>84</v>
      </c>
      <c r="BV47" s="26">
        <f>BS47-BN47</f>
        <v>0</v>
      </c>
      <c r="BW47" s="29" t="s">
        <v>84</v>
      </c>
      <c r="BX47" s="40">
        <v>0</v>
      </c>
      <c r="BY47" s="26" t="s">
        <v>84</v>
      </c>
      <c r="BZ47" s="29" t="s">
        <v>84</v>
      </c>
      <c r="CA47" s="26">
        <f>BX47-BS47</f>
        <v>0</v>
      </c>
      <c r="CB47" s="29" t="s">
        <v>84</v>
      </c>
      <c r="CC47" s="37">
        <v>0</v>
      </c>
      <c r="CD47" s="26" t="s">
        <v>84</v>
      </c>
      <c r="CE47" s="29" t="s">
        <v>84</v>
      </c>
      <c r="CF47" s="37">
        <v>0</v>
      </c>
      <c r="CG47" s="26" t="s">
        <v>84</v>
      </c>
      <c r="CH47" s="29" t="s">
        <v>84</v>
      </c>
      <c r="CI47" s="26" t="s">
        <v>84</v>
      </c>
      <c r="CJ47" s="29" t="s">
        <v>84</v>
      </c>
      <c r="CK47" s="37">
        <v>0</v>
      </c>
      <c r="CL47" s="26" t="s">
        <v>84</v>
      </c>
      <c r="CM47" s="29" t="s">
        <v>84</v>
      </c>
      <c r="CN47" s="26" t="s">
        <v>84</v>
      </c>
      <c r="CO47" s="29" t="s">
        <v>84</v>
      </c>
      <c r="CP47" s="37">
        <v>0</v>
      </c>
      <c r="CQ47" s="26" t="s">
        <v>84</v>
      </c>
      <c r="CR47" s="29" t="s">
        <v>84</v>
      </c>
      <c r="CS47" s="26" t="s">
        <v>84</v>
      </c>
      <c r="CT47" s="29" t="s">
        <v>84</v>
      </c>
      <c r="CU47" s="37">
        <v>0</v>
      </c>
      <c r="CV47" s="26" t="s">
        <v>84</v>
      </c>
      <c r="CW47" s="29" t="s">
        <v>84</v>
      </c>
      <c r="CX47" s="26" t="s">
        <v>84</v>
      </c>
      <c r="CY47" s="29" t="s">
        <v>84</v>
      </c>
      <c r="CZ47" s="37">
        <v>0</v>
      </c>
      <c r="DA47" s="26" t="s">
        <v>84</v>
      </c>
      <c r="DB47" s="29" t="s">
        <v>84</v>
      </c>
      <c r="DC47" s="26" t="s">
        <v>84</v>
      </c>
      <c r="DD47" s="29" t="s">
        <v>84</v>
      </c>
      <c r="DE47" s="37">
        <v>0</v>
      </c>
      <c r="DF47" s="26" t="s">
        <v>84</v>
      </c>
      <c r="DG47" s="29" t="s">
        <v>84</v>
      </c>
      <c r="DH47" s="26" t="s">
        <v>84</v>
      </c>
      <c r="DI47" s="29" t="s">
        <v>84</v>
      </c>
      <c r="DJ47" s="37">
        <v>0</v>
      </c>
      <c r="DK47" s="26" t="s">
        <v>84</v>
      </c>
      <c r="DL47" s="29" t="s">
        <v>84</v>
      </c>
      <c r="DM47" s="26" t="s">
        <v>84</v>
      </c>
      <c r="DN47" s="29" t="s">
        <v>84</v>
      </c>
      <c r="DO47" s="37">
        <v>0</v>
      </c>
      <c r="DP47" s="26" t="s">
        <v>84</v>
      </c>
      <c r="DQ47" s="29" t="s">
        <v>84</v>
      </c>
      <c r="DR47" s="26" t="s">
        <v>84</v>
      </c>
      <c r="DS47" s="29" t="s">
        <v>84</v>
      </c>
      <c r="DT47" s="37">
        <v>0</v>
      </c>
      <c r="DU47" s="26" t="s">
        <v>84</v>
      </c>
      <c r="DV47" s="29" t="s">
        <v>84</v>
      </c>
      <c r="DW47" s="26" t="s">
        <v>84</v>
      </c>
      <c r="DX47" s="29" t="s">
        <v>84</v>
      </c>
      <c r="DY47" s="37">
        <v>0</v>
      </c>
      <c r="DZ47" s="26" t="s">
        <v>84</v>
      </c>
      <c r="EA47" s="29" t="s">
        <v>84</v>
      </c>
      <c r="EB47" s="26" t="s">
        <v>84</v>
      </c>
      <c r="EC47" s="29" t="s">
        <v>84</v>
      </c>
      <c r="ED47" s="932">
        <v>0</v>
      </c>
      <c r="EE47" s="26" t="s">
        <v>84</v>
      </c>
      <c r="EF47" s="29" t="s">
        <v>84</v>
      </c>
      <c r="EG47" s="26" t="s">
        <v>84</v>
      </c>
      <c r="EH47" s="29" t="s">
        <v>84</v>
      </c>
    </row>
    <row r="48" spans="1:138" ht="30">
      <c r="A48" s="45" t="s">
        <v>95</v>
      </c>
      <c r="B48" s="46">
        <v>0</v>
      </c>
      <c r="C48" s="46">
        <v>2.2000000000000002</v>
      </c>
      <c r="D48" s="47">
        <v>0</v>
      </c>
      <c r="E48" s="47">
        <v>0</v>
      </c>
      <c r="F48" s="47">
        <v>0</v>
      </c>
      <c r="G48" s="47">
        <v>1.2</v>
      </c>
      <c r="H48" s="47">
        <v>5.1000000000000005</v>
      </c>
      <c r="I48" s="47">
        <v>13.3</v>
      </c>
      <c r="J48" s="47">
        <v>12.3</v>
      </c>
      <c r="K48" s="47">
        <v>13.2</v>
      </c>
      <c r="L48" s="47">
        <v>5.6</v>
      </c>
      <c r="M48" s="47">
        <v>21.200000000000003</v>
      </c>
      <c r="N48" s="47">
        <v>20.5</v>
      </c>
      <c r="O48" s="47">
        <v>20.6</v>
      </c>
      <c r="P48" s="48">
        <f t="shared" si="50"/>
        <v>20.6</v>
      </c>
      <c r="Q48" s="49" t="s">
        <v>84</v>
      </c>
      <c r="R48" s="47">
        <f>SUM(R49:R55)</f>
        <v>19.8</v>
      </c>
      <c r="S48" s="48">
        <f t="shared" si="51"/>
        <v>-0.80000000000000071</v>
      </c>
      <c r="T48" s="49">
        <f>R48/O48*100-100</f>
        <v>-3.8834951456310591</v>
      </c>
      <c r="U48" s="48">
        <f t="shared" si="105"/>
        <v>19.8</v>
      </c>
      <c r="V48" s="49" t="s">
        <v>84</v>
      </c>
      <c r="W48" s="47">
        <f>SUM(W49:W55)</f>
        <v>19.8</v>
      </c>
      <c r="X48" s="48">
        <f t="shared" si="53"/>
        <v>0</v>
      </c>
      <c r="Y48" s="49">
        <f>W48/R48*100-100</f>
        <v>0</v>
      </c>
      <c r="Z48" s="47">
        <f>SUM(Z49:Z55)</f>
        <v>21.5</v>
      </c>
      <c r="AA48" s="48">
        <f>Z48-R48</f>
        <v>1.6999999999999993</v>
      </c>
      <c r="AB48" s="49">
        <f>Z48/R48*100-100</f>
        <v>8.5858585858585883</v>
      </c>
      <c r="AC48" s="48">
        <f>Z48-W48</f>
        <v>1.6999999999999993</v>
      </c>
      <c r="AD48" s="49">
        <f>Z48/W48*100-100</f>
        <v>8.5858585858585883</v>
      </c>
      <c r="AE48" s="47">
        <f>SUM(AE49:AE55)</f>
        <v>26.400000000000002</v>
      </c>
      <c r="AF48" s="48">
        <f>AE48-R48</f>
        <v>6.6000000000000014</v>
      </c>
      <c r="AG48" s="49">
        <f>AE48/R48*100-100</f>
        <v>33.333333333333343</v>
      </c>
      <c r="AH48" s="48">
        <f>AE48-Z48</f>
        <v>4.9000000000000021</v>
      </c>
      <c r="AI48" s="49">
        <f>AE48/Z48*100-100</f>
        <v>22.79069767441861</v>
      </c>
      <c r="AJ48" s="47">
        <f>SUM(AJ49:AJ55)</f>
        <v>22.9</v>
      </c>
      <c r="AK48" s="48">
        <f>AJ48-R48</f>
        <v>3.0999999999999979</v>
      </c>
      <c r="AL48" s="49">
        <f>AJ48/R48*100-100</f>
        <v>15.656565656565633</v>
      </c>
      <c r="AM48" s="48">
        <f>AJ48-AE48</f>
        <v>-3.5000000000000036</v>
      </c>
      <c r="AN48" s="49">
        <f>AJ48/AE48*100-100</f>
        <v>-13.257575757575765</v>
      </c>
      <c r="AO48" s="47">
        <f>SUM(AO49:AO55)</f>
        <v>20.500000000000004</v>
      </c>
      <c r="AP48" s="48">
        <f>AO48-R48</f>
        <v>0.70000000000000284</v>
      </c>
      <c r="AQ48" s="49">
        <f>AO48/R48*100-100</f>
        <v>3.5353535353535506</v>
      </c>
      <c r="AR48" s="48">
        <f>AO48-AJ48</f>
        <v>-2.399999999999995</v>
      </c>
      <c r="AS48" s="49">
        <f>AO48/AJ48*100-100</f>
        <v>-10.480349344978151</v>
      </c>
      <c r="AT48" s="47">
        <f>SUM(AT49:AT55)</f>
        <v>10.4</v>
      </c>
      <c r="AU48" s="48">
        <f>AT48-R48</f>
        <v>-9.4</v>
      </c>
      <c r="AV48" s="49">
        <f>AT48/R48*100-100</f>
        <v>-47.474747474747467</v>
      </c>
      <c r="AW48" s="48">
        <f>AT48-AO48</f>
        <v>-10.100000000000003</v>
      </c>
      <c r="AX48" s="49">
        <f>AT48/AO48*100-100</f>
        <v>-49.268292682926841</v>
      </c>
      <c r="AY48" s="47">
        <f>SUM(AY49:AY55)</f>
        <v>16.2</v>
      </c>
      <c r="AZ48" s="48">
        <f>AY48-R48</f>
        <v>-3.6000000000000014</v>
      </c>
      <c r="BA48" s="49">
        <f>AY48/R48*100-100</f>
        <v>-18.181818181818187</v>
      </c>
      <c r="BB48" s="48">
        <f>AY48-AT48</f>
        <v>5.7999999999999989</v>
      </c>
      <c r="BC48" s="49">
        <f>AY48/AT48*100-100</f>
        <v>55.769230769230745</v>
      </c>
      <c r="BD48" s="47">
        <f>SUM(BD49:BD55)</f>
        <v>10.5</v>
      </c>
      <c r="BE48" s="48">
        <f>BD48-R48</f>
        <v>-9.3000000000000007</v>
      </c>
      <c r="BF48" s="49">
        <f>BD48/R48*100-100</f>
        <v>-46.969696969696969</v>
      </c>
      <c r="BG48" s="48">
        <f>BD48-AY48</f>
        <v>-5.6999999999999993</v>
      </c>
      <c r="BH48" s="49">
        <f>BD48/AY48*100-100</f>
        <v>-35.18518518518519</v>
      </c>
      <c r="BI48" s="47">
        <f>SUM(BI49:BI55)</f>
        <v>17.8</v>
      </c>
      <c r="BJ48" s="48">
        <f>BI48-R48</f>
        <v>-2</v>
      </c>
      <c r="BK48" s="49">
        <f>BI48/R48*100-100</f>
        <v>-10.101010101010104</v>
      </c>
      <c r="BL48" s="48">
        <f>BI48-BD48</f>
        <v>7.3000000000000007</v>
      </c>
      <c r="BM48" s="49">
        <f>BI48/BD48*100-100</f>
        <v>69.523809523809518</v>
      </c>
      <c r="BN48" s="47">
        <f>SUM(BN49:BN55)</f>
        <v>19.3</v>
      </c>
      <c r="BO48" s="48">
        <f>BN48-R48</f>
        <v>-0.5</v>
      </c>
      <c r="BP48" s="49">
        <f>BN48/R48*100-100</f>
        <v>-2.525252525252526</v>
      </c>
      <c r="BQ48" s="48">
        <f>BN48-BI48</f>
        <v>1.5</v>
      </c>
      <c r="BR48" s="49">
        <f>BN48/BI48*100-100</f>
        <v>8.4269662921348356</v>
      </c>
      <c r="BS48" s="47">
        <f>SUM(BS49:BS55)</f>
        <v>14.6</v>
      </c>
      <c r="BT48" s="48">
        <f>BS48-R48</f>
        <v>-5.2000000000000011</v>
      </c>
      <c r="BU48" s="49">
        <f>BS48/R48*100-100</f>
        <v>-26.26262626262627</v>
      </c>
      <c r="BV48" s="48">
        <f>BS48-BN48</f>
        <v>-4.7000000000000011</v>
      </c>
      <c r="BW48" s="49">
        <f>BS48/BN48*100-100</f>
        <v>-24.352331606217632</v>
      </c>
      <c r="BX48" s="47">
        <f>SUM(BX49:BX55)</f>
        <v>16.8</v>
      </c>
      <c r="BY48" s="48">
        <f>BX48-R48</f>
        <v>-3</v>
      </c>
      <c r="BZ48" s="49">
        <f>BX48/R48*100-100</f>
        <v>-15.151515151515156</v>
      </c>
      <c r="CA48" s="48">
        <f>BX48-BS48</f>
        <v>2.2000000000000011</v>
      </c>
      <c r="CB48" s="49">
        <f>BX48/BS48*100-100</f>
        <v>15.068493150684944</v>
      </c>
      <c r="CC48" s="47">
        <f>SUM(CC49:CC55)</f>
        <v>15.9</v>
      </c>
      <c r="CD48" s="48">
        <f>CC48-BX48</f>
        <v>-0.90000000000000036</v>
      </c>
      <c r="CE48" s="49">
        <f>CC48/BX48*100-100</f>
        <v>-5.3571428571428612</v>
      </c>
      <c r="CF48" s="47">
        <f>SUM(CF49:CF55)</f>
        <v>17.3</v>
      </c>
      <c r="CG48" s="48">
        <f>CF48-BX48</f>
        <v>0.5</v>
      </c>
      <c r="CH48" s="49">
        <f>CF48/BX48*100-100</f>
        <v>2.9761904761904674</v>
      </c>
      <c r="CI48" s="48">
        <f>CF48-CC48</f>
        <v>1.4000000000000004</v>
      </c>
      <c r="CJ48" s="49">
        <f>CF48/CC48*100-100</f>
        <v>8.8050314465408803</v>
      </c>
      <c r="CK48" s="47">
        <f>SUM(CK49:CK55)</f>
        <v>16.5</v>
      </c>
      <c r="CL48" s="48">
        <f>CK48-BX48</f>
        <v>-0.30000000000000071</v>
      </c>
      <c r="CM48" s="49">
        <f>CK48/BX48*100-100</f>
        <v>-1.7857142857142918</v>
      </c>
      <c r="CN48" s="48">
        <f>CK48-CF48</f>
        <v>-0.80000000000000071</v>
      </c>
      <c r="CO48" s="49">
        <f>CK48/CF48*100-100</f>
        <v>-4.6242774566474054</v>
      </c>
      <c r="CP48" s="47">
        <f>SUM(CP49:CP55)</f>
        <v>14.4</v>
      </c>
      <c r="CQ48" s="48">
        <f>CP48-BX48</f>
        <v>-2.4000000000000004</v>
      </c>
      <c r="CR48" s="49">
        <f>CP48/BX48*100-100</f>
        <v>-14.285714285714292</v>
      </c>
      <c r="CS48" s="48">
        <f>CP48-CK48</f>
        <v>-2.0999999999999996</v>
      </c>
      <c r="CT48" s="49">
        <f>CP48/CK48*100-100</f>
        <v>-12.72727272727272</v>
      </c>
      <c r="CU48" s="47">
        <f>SUM(CU49:CU55)</f>
        <v>14.6</v>
      </c>
      <c r="CV48" s="48">
        <f>CU48-BX48</f>
        <v>-2.2000000000000011</v>
      </c>
      <c r="CW48" s="49">
        <f>CU48/BX48*100-100</f>
        <v>-13.095238095238102</v>
      </c>
      <c r="CX48" s="48">
        <f>CU48-CP48</f>
        <v>0.19999999999999929</v>
      </c>
      <c r="CY48" s="49">
        <f>CU48/CP48*100-100</f>
        <v>1.3888888888888857</v>
      </c>
      <c r="CZ48" s="47">
        <f>SUM(CZ49:CZ55)</f>
        <v>14.8</v>
      </c>
      <c r="DA48" s="48">
        <f>CZ48-BX48</f>
        <v>-2</v>
      </c>
      <c r="DB48" s="49">
        <f>CZ48/BX48*100-100</f>
        <v>-11.904761904761912</v>
      </c>
      <c r="DC48" s="48">
        <f>CZ48-CU48</f>
        <v>0.20000000000000107</v>
      </c>
      <c r="DD48" s="49">
        <f>CZ48/CU48*100-100</f>
        <v>1.3698630136986338</v>
      </c>
      <c r="DE48" s="47">
        <f>SUM(DE49:DE55)</f>
        <v>18.3</v>
      </c>
      <c r="DF48" s="48">
        <f>DE48-BX48</f>
        <v>1.5</v>
      </c>
      <c r="DG48" s="49">
        <f>DE48/BX48*100-100</f>
        <v>8.9285714285714164</v>
      </c>
      <c r="DH48" s="48">
        <f>DE48-CZ48</f>
        <v>3.5</v>
      </c>
      <c r="DI48" s="49">
        <f>DE48/CZ48*100-100</f>
        <v>23.648648648648646</v>
      </c>
      <c r="DJ48" s="47">
        <f>SUM(DJ49:DJ55)</f>
        <v>14.2</v>
      </c>
      <c r="DK48" s="48">
        <f>DJ48-BX48</f>
        <v>-2.6000000000000014</v>
      </c>
      <c r="DL48" s="49">
        <f>DJ48/BX48*100-100</f>
        <v>-15.476190476190482</v>
      </c>
      <c r="DM48" s="48">
        <f>DJ48-DE48</f>
        <v>-4.1000000000000014</v>
      </c>
      <c r="DN48" s="49">
        <f>DJ48/DE48*100-100</f>
        <v>-22.404371584699462</v>
      </c>
      <c r="DO48" s="47">
        <f>SUM(DO49:DO55)</f>
        <v>13.7</v>
      </c>
      <c r="DP48" s="48">
        <f>DO48-BX48</f>
        <v>-3.1000000000000014</v>
      </c>
      <c r="DQ48" s="49">
        <f>DO48/BX48*100-100</f>
        <v>-18.452380952380963</v>
      </c>
      <c r="DR48" s="48">
        <f>DO48-DJ48</f>
        <v>-0.5</v>
      </c>
      <c r="DS48" s="49">
        <f>DO48/DJ48*100-100</f>
        <v>-3.5211267605633765</v>
      </c>
      <c r="DT48" s="47">
        <f>SUM(DT49:DT55)</f>
        <v>13.6</v>
      </c>
      <c r="DU48" s="48">
        <f>DT48-BX48</f>
        <v>-3.2000000000000011</v>
      </c>
      <c r="DV48" s="49">
        <f>DT48/BX48*100-100</f>
        <v>-19.047619047619051</v>
      </c>
      <c r="DW48" s="48">
        <f>DT48-DO48</f>
        <v>-9.9999999999999645E-2</v>
      </c>
      <c r="DX48" s="49">
        <f>DT48/DO48*100-100</f>
        <v>-0.72992700729926696</v>
      </c>
      <c r="DY48" s="47">
        <f>SUM(DY49:DY55)</f>
        <v>12.8</v>
      </c>
      <c r="DZ48" s="48">
        <f>DY48-BX48</f>
        <v>-4</v>
      </c>
      <c r="EA48" s="49">
        <f>DY48/BX48*100-100</f>
        <v>-23.80952380952381</v>
      </c>
      <c r="EB48" s="48">
        <f>DY48-DT48</f>
        <v>-0.79999999999999893</v>
      </c>
      <c r="EC48" s="49">
        <f>DY48/DT48*100-100</f>
        <v>-5.8823529411764639</v>
      </c>
      <c r="ED48" s="926">
        <f>SUM(ED49:ED55)</f>
        <v>12.8</v>
      </c>
      <c r="EE48" s="48">
        <f>ED48-BX48</f>
        <v>-4</v>
      </c>
      <c r="EF48" s="49">
        <f>ED48/BX48*100-100</f>
        <v>-23.80952380952381</v>
      </c>
      <c r="EG48" s="48">
        <f>ED48-DY48</f>
        <v>0</v>
      </c>
      <c r="EH48" s="49">
        <f>ED48/DY48*100-100</f>
        <v>0</v>
      </c>
    </row>
    <row r="49" spans="1:138" ht="15" customHeight="1">
      <c r="A49" s="24" t="s">
        <v>26</v>
      </c>
      <c r="B49" s="42">
        <v>0</v>
      </c>
      <c r="C49" s="39">
        <v>2.2000000000000002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8">
        <v>3.7</v>
      </c>
      <c r="J49" s="37">
        <v>2.8</v>
      </c>
      <c r="K49" s="38">
        <v>7.6</v>
      </c>
      <c r="L49" s="38">
        <v>0</v>
      </c>
      <c r="M49" s="38">
        <v>20.100000000000001</v>
      </c>
      <c r="N49" s="38">
        <v>19.899999999999999</v>
      </c>
      <c r="O49" s="38">
        <v>20</v>
      </c>
      <c r="P49" s="12">
        <f t="shared" si="50"/>
        <v>20</v>
      </c>
      <c r="Q49" s="13" t="s">
        <v>84</v>
      </c>
      <c r="R49" s="38">
        <v>19.2</v>
      </c>
      <c r="S49" s="26">
        <f t="shared" si="51"/>
        <v>-0.80000000000000071</v>
      </c>
      <c r="T49" s="29">
        <f>R49/O49*100-100</f>
        <v>-4</v>
      </c>
      <c r="U49" s="12">
        <f t="shared" si="105"/>
        <v>19.2</v>
      </c>
      <c r="V49" s="13" t="s">
        <v>84</v>
      </c>
      <c r="W49" s="38">
        <v>19.2</v>
      </c>
      <c r="X49" s="12">
        <f>W49-R49</f>
        <v>0</v>
      </c>
      <c r="Y49" s="13">
        <f>W49/R49*100-100</f>
        <v>0</v>
      </c>
      <c r="Z49" s="38">
        <v>20.9</v>
      </c>
      <c r="AA49" s="12">
        <f>Z49-R49</f>
        <v>1.6999999999999993</v>
      </c>
      <c r="AB49" s="13">
        <f>Z49/R49*100-100</f>
        <v>8.8541666666666714</v>
      </c>
      <c r="AC49" s="12">
        <f>Z49-W49</f>
        <v>1.6999999999999993</v>
      </c>
      <c r="AD49" s="13">
        <f>Z49/W49*100-100</f>
        <v>8.8541666666666714</v>
      </c>
      <c r="AE49" s="38">
        <v>24.5</v>
      </c>
      <c r="AF49" s="12">
        <f>AE49-R49</f>
        <v>5.3000000000000007</v>
      </c>
      <c r="AG49" s="13">
        <f>AE49/R49*100-100</f>
        <v>27.604166666666671</v>
      </c>
      <c r="AH49" s="12">
        <f>AE49-Z49</f>
        <v>3.6000000000000014</v>
      </c>
      <c r="AI49" s="13">
        <f>AE49/Z49*100-100</f>
        <v>17.224880382775126</v>
      </c>
      <c r="AJ49" s="37">
        <v>18.899999999999999</v>
      </c>
      <c r="AK49" s="26">
        <f>AJ49-R49</f>
        <v>-0.30000000000000071</v>
      </c>
      <c r="AL49" s="29">
        <f>AJ49/R49*100-100</f>
        <v>-1.5625</v>
      </c>
      <c r="AM49" s="26">
        <f>AJ49-AE49</f>
        <v>-5.6000000000000014</v>
      </c>
      <c r="AN49" s="29">
        <f>AJ49/AE49*100-100</f>
        <v>-22.857142857142861</v>
      </c>
      <c r="AO49" s="37">
        <v>17.8</v>
      </c>
      <c r="AP49" s="26">
        <f>AO49-R49</f>
        <v>-1.3999999999999986</v>
      </c>
      <c r="AQ49" s="29">
        <f>AO49/R49*100-100</f>
        <v>-7.2916666666666572</v>
      </c>
      <c r="AR49" s="26">
        <f>AO49-AJ49</f>
        <v>-1.0999999999999979</v>
      </c>
      <c r="AS49" s="29">
        <f>AO49/AJ49*100-100</f>
        <v>-5.8201058201058089</v>
      </c>
      <c r="AT49" s="40">
        <v>9.6</v>
      </c>
      <c r="AU49" s="26">
        <f>AT49-R49</f>
        <v>-9.6</v>
      </c>
      <c r="AV49" s="29">
        <f>AT49/R49*100-100</f>
        <v>-50</v>
      </c>
      <c r="AW49" s="26">
        <f>AT49-AO49</f>
        <v>-8.2000000000000011</v>
      </c>
      <c r="AX49" s="29">
        <f>AT49/AO49*100-100</f>
        <v>-46.067415730337082</v>
      </c>
      <c r="AY49" s="11">
        <v>16.2</v>
      </c>
      <c r="AZ49" s="26">
        <f>AY49-R49</f>
        <v>-3</v>
      </c>
      <c r="BA49" s="29">
        <f>AY49/R49*100-100</f>
        <v>-15.625</v>
      </c>
      <c r="BB49" s="12">
        <f>AY49-AT49</f>
        <v>6.6</v>
      </c>
      <c r="BC49" s="13">
        <f>AY49/AT49*100-100</f>
        <v>68.75</v>
      </c>
      <c r="BD49" s="11">
        <v>10.5</v>
      </c>
      <c r="BE49" s="26">
        <f>BD49-R49</f>
        <v>-8.6999999999999993</v>
      </c>
      <c r="BF49" s="29">
        <f>BD49/R49*100-100</f>
        <v>-45.3125</v>
      </c>
      <c r="BG49" s="26">
        <f>BD49-AY49</f>
        <v>-5.6999999999999993</v>
      </c>
      <c r="BH49" s="29">
        <f>BD49/AY49*100-100</f>
        <v>-35.18518518518519</v>
      </c>
      <c r="BI49" s="11">
        <v>17.8</v>
      </c>
      <c r="BJ49" s="26">
        <f>BI49-R49</f>
        <v>-1.3999999999999986</v>
      </c>
      <c r="BK49" s="29">
        <f>BI49/R49*100-100</f>
        <v>-7.2916666666666572</v>
      </c>
      <c r="BL49" s="12">
        <f>BI49-BD49</f>
        <v>7.3000000000000007</v>
      </c>
      <c r="BM49" s="13">
        <f>BI49/BD49*100-100</f>
        <v>69.523809523809518</v>
      </c>
      <c r="BN49" s="11">
        <v>16</v>
      </c>
      <c r="BO49" s="26">
        <f>BN49-R49</f>
        <v>-3.1999999999999993</v>
      </c>
      <c r="BP49" s="29">
        <f>BN49/R49*100-100</f>
        <v>-16.666666666666657</v>
      </c>
      <c r="BQ49" s="12">
        <f>BN49-BI49</f>
        <v>-1.8000000000000007</v>
      </c>
      <c r="BR49" s="13">
        <f>BN49/BI49*100-100</f>
        <v>-10.112359550561806</v>
      </c>
      <c r="BS49" s="11">
        <v>14.6</v>
      </c>
      <c r="BT49" s="26">
        <f>BS49-R49</f>
        <v>-4.5999999999999996</v>
      </c>
      <c r="BU49" s="29">
        <f>BS49/R49*100-100</f>
        <v>-23.958333333333343</v>
      </c>
      <c r="BV49" s="26">
        <f>BS49-BN49</f>
        <v>-1.4000000000000004</v>
      </c>
      <c r="BW49" s="29">
        <f>BS49/BN49*100-100</f>
        <v>-8.75</v>
      </c>
      <c r="BX49" s="22">
        <v>15.8</v>
      </c>
      <c r="BY49" s="860">
        <f>BX49-R49</f>
        <v>-3.3999999999999986</v>
      </c>
      <c r="BZ49" s="861">
        <f>BX49/R49*100-100</f>
        <v>-17.708333333333329</v>
      </c>
      <c r="CA49" s="528">
        <f>BX49-BS49</f>
        <v>1.2000000000000011</v>
      </c>
      <c r="CB49" s="862">
        <f>BX49/BS49*100-100</f>
        <v>8.2191780821917888</v>
      </c>
      <c r="CC49" s="648">
        <v>14.9</v>
      </c>
      <c r="CD49" s="860">
        <f>CC49-BX49</f>
        <v>-0.90000000000000036</v>
      </c>
      <c r="CE49" s="861">
        <f>CC49/BX49*100-100</f>
        <v>-5.696202531645568</v>
      </c>
      <c r="CF49" s="591">
        <v>15.2</v>
      </c>
      <c r="CG49" s="860">
        <f>CF49-BX49</f>
        <v>-0.60000000000000142</v>
      </c>
      <c r="CH49" s="861">
        <f>CF49/BX49*100-100</f>
        <v>-3.7974683544303929</v>
      </c>
      <c r="CI49" s="528">
        <f>CF49-CC49</f>
        <v>0.29999999999999893</v>
      </c>
      <c r="CJ49" s="862">
        <f>CF49/CC49*100-100</f>
        <v>2.0134228187919376</v>
      </c>
      <c r="CK49" s="591">
        <v>14.3</v>
      </c>
      <c r="CL49" s="860">
        <f>CK49-BX49</f>
        <v>-1.5</v>
      </c>
      <c r="CM49" s="861">
        <f>CK49/BX49*100-100</f>
        <v>-9.4936708860759467</v>
      </c>
      <c r="CN49" s="860">
        <f>CK49-CF49</f>
        <v>-0.89999999999999858</v>
      </c>
      <c r="CO49" s="861">
        <f>CK49/CF49*100-100</f>
        <v>-5.9210526315789309</v>
      </c>
      <c r="CP49" s="592">
        <v>14.4</v>
      </c>
      <c r="CQ49" s="860">
        <f>CP49-BX49</f>
        <v>-1.4000000000000004</v>
      </c>
      <c r="CR49" s="861">
        <f>CP49/BX49*100-100</f>
        <v>-8.8607594936708836</v>
      </c>
      <c r="CS49" s="528">
        <f>CP49-CK49</f>
        <v>9.9999999999999645E-2</v>
      </c>
      <c r="CT49" s="862">
        <f>CP49/CK49*100-100</f>
        <v>0.69930069930069294</v>
      </c>
      <c r="CU49" s="592">
        <v>14.6</v>
      </c>
      <c r="CV49" s="860">
        <f>CU49-BX49</f>
        <v>-1.2000000000000011</v>
      </c>
      <c r="CW49" s="861">
        <f>CU49/BX49*100-100</f>
        <v>-7.5949367088607715</v>
      </c>
      <c r="CX49" s="528">
        <f>CU49-CP49</f>
        <v>0.19999999999999929</v>
      </c>
      <c r="CY49" s="862">
        <f>CU49/CP49*100-100</f>
        <v>1.3888888888888857</v>
      </c>
      <c r="CZ49" s="592">
        <v>14.8</v>
      </c>
      <c r="DA49" s="26">
        <f>CZ49-BX49</f>
        <v>-1</v>
      </c>
      <c r="DB49" s="29">
        <f>CZ49/BX49*100-100</f>
        <v>-6.3291139240506311</v>
      </c>
      <c r="DC49" s="12">
        <f>CZ49-CU49</f>
        <v>0.20000000000000107</v>
      </c>
      <c r="DD49" s="13">
        <f>CZ49/CU49*100-100</f>
        <v>1.3698630136986338</v>
      </c>
      <c r="DE49" s="592">
        <v>18.3</v>
      </c>
      <c r="DF49" s="12">
        <f>DE49-BX49</f>
        <v>2.5</v>
      </c>
      <c r="DG49" s="13">
        <f>DE49/BX49*100-100</f>
        <v>15.822784810126578</v>
      </c>
      <c r="DH49" s="12">
        <f>DE49-CZ49</f>
        <v>3.5</v>
      </c>
      <c r="DI49" s="13">
        <f>DE49/CZ49*100-100</f>
        <v>23.648648648648646</v>
      </c>
      <c r="DJ49" s="592">
        <v>14.2</v>
      </c>
      <c r="DK49" s="26">
        <f>DJ49-BX49</f>
        <v>-1.6000000000000014</v>
      </c>
      <c r="DL49" s="29">
        <f>DJ49/BX49*100-100</f>
        <v>-10.126582278481024</v>
      </c>
      <c r="DM49" s="26">
        <f>DJ49-DE49</f>
        <v>-4.1000000000000014</v>
      </c>
      <c r="DN49" s="29">
        <f>DJ49/DE49*100-100</f>
        <v>-22.404371584699462</v>
      </c>
      <c r="DO49" s="592">
        <v>13.7</v>
      </c>
      <c r="DP49" s="26">
        <f>DO49-BX49</f>
        <v>-2.1000000000000014</v>
      </c>
      <c r="DQ49" s="29">
        <f>DO49/BX49*100-100</f>
        <v>-13.29113924050634</v>
      </c>
      <c r="DR49" s="26">
        <f>DO49-DJ49</f>
        <v>-0.5</v>
      </c>
      <c r="DS49" s="29">
        <f>DO49/DJ49*100-100</f>
        <v>-3.5211267605633765</v>
      </c>
      <c r="DT49" s="592">
        <v>13.6</v>
      </c>
      <c r="DU49" s="26">
        <f>DT49-BX49</f>
        <v>-2.2000000000000011</v>
      </c>
      <c r="DV49" s="29">
        <f>DT49/BX49*100-100</f>
        <v>-13.924050632911403</v>
      </c>
      <c r="DW49" s="26">
        <f>DT49-DO49</f>
        <v>-9.9999999999999645E-2</v>
      </c>
      <c r="DX49" s="29">
        <f>DT49/DO49*100-100</f>
        <v>-0.72992700729926696</v>
      </c>
      <c r="DY49" s="592">
        <v>12.8</v>
      </c>
      <c r="DZ49" s="26">
        <f>DY49-BX49</f>
        <v>-3</v>
      </c>
      <c r="EA49" s="29">
        <f>DY49/BX49*100-100</f>
        <v>-18.987341772151893</v>
      </c>
      <c r="EB49" s="26">
        <f>DY49-DT49</f>
        <v>-0.79999999999999893</v>
      </c>
      <c r="EC49" s="29">
        <f>DY49/DT49*100-100</f>
        <v>-5.8823529411764639</v>
      </c>
      <c r="ED49" s="933">
        <v>12.8</v>
      </c>
      <c r="EE49" s="26">
        <f>ED49-BX49</f>
        <v>-3</v>
      </c>
      <c r="EF49" s="29">
        <f>ED49/BX49*100-100</f>
        <v>-18.987341772151893</v>
      </c>
      <c r="EG49" s="12">
        <f>ED49-DY49</f>
        <v>0</v>
      </c>
      <c r="EH49" s="13">
        <f>ED49/DY49*100-100</f>
        <v>0</v>
      </c>
    </row>
    <row r="50" spans="1:138" ht="15">
      <c r="A50" s="24" t="s">
        <v>27</v>
      </c>
      <c r="B50" s="42">
        <v>0</v>
      </c>
      <c r="C50" s="39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8">
        <v>4.2</v>
      </c>
      <c r="J50" s="38">
        <v>4.2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26" t="s">
        <v>84</v>
      </c>
      <c r="Q50" s="26" t="s">
        <v>84</v>
      </c>
      <c r="R50" s="37">
        <v>0</v>
      </c>
      <c r="S50" s="26">
        <f t="shared" si="51"/>
        <v>0</v>
      </c>
      <c r="T50" s="29" t="s">
        <v>84</v>
      </c>
      <c r="U50" s="26" t="s">
        <v>84</v>
      </c>
      <c r="V50" s="26" t="s">
        <v>84</v>
      </c>
      <c r="W50" s="37">
        <v>0</v>
      </c>
      <c r="X50" s="26" t="s">
        <v>84</v>
      </c>
      <c r="Y50" s="29" t="s">
        <v>84</v>
      </c>
      <c r="Z50" s="37">
        <v>0</v>
      </c>
      <c r="AA50" s="26" t="s">
        <v>84</v>
      </c>
      <c r="AB50" s="29" t="s">
        <v>84</v>
      </c>
      <c r="AC50" s="26" t="s">
        <v>84</v>
      </c>
      <c r="AD50" s="29" t="s">
        <v>84</v>
      </c>
      <c r="AE50" s="37">
        <v>0</v>
      </c>
      <c r="AF50" s="26" t="s">
        <v>84</v>
      </c>
      <c r="AG50" s="29" t="s">
        <v>84</v>
      </c>
      <c r="AH50" s="26" t="s">
        <v>84</v>
      </c>
      <c r="AI50" s="29" t="s">
        <v>84</v>
      </c>
      <c r="AJ50" s="37">
        <v>0</v>
      </c>
      <c r="AK50" s="26" t="s">
        <v>84</v>
      </c>
      <c r="AL50" s="29" t="s">
        <v>84</v>
      </c>
      <c r="AM50" s="26" t="s">
        <v>84</v>
      </c>
      <c r="AN50" s="29" t="s">
        <v>84</v>
      </c>
      <c r="AO50" s="37">
        <v>0</v>
      </c>
      <c r="AP50" s="26" t="s">
        <v>84</v>
      </c>
      <c r="AQ50" s="29" t="s">
        <v>84</v>
      </c>
      <c r="AR50" s="26" t="s">
        <v>84</v>
      </c>
      <c r="AS50" s="29" t="s">
        <v>84</v>
      </c>
      <c r="AT50" s="40">
        <v>0</v>
      </c>
      <c r="AU50" s="26" t="s">
        <v>84</v>
      </c>
      <c r="AV50" s="29" t="s">
        <v>84</v>
      </c>
      <c r="AW50" s="26" t="s">
        <v>84</v>
      </c>
      <c r="AX50" s="29" t="s">
        <v>84</v>
      </c>
      <c r="AY50" s="40">
        <v>0</v>
      </c>
      <c r="AZ50" s="26" t="s">
        <v>84</v>
      </c>
      <c r="BA50" s="29" t="s">
        <v>84</v>
      </c>
      <c r="BB50" s="26" t="s">
        <v>84</v>
      </c>
      <c r="BC50" s="29" t="s">
        <v>84</v>
      </c>
      <c r="BD50" s="40">
        <v>0</v>
      </c>
      <c r="BE50" s="26" t="s">
        <v>84</v>
      </c>
      <c r="BF50" s="29" t="s">
        <v>84</v>
      </c>
      <c r="BG50" s="26" t="s">
        <v>84</v>
      </c>
      <c r="BH50" s="29" t="s">
        <v>84</v>
      </c>
      <c r="BI50" s="40">
        <v>0</v>
      </c>
      <c r="BJ50" s="26" t="s">
        <v>84</v>
      </c>
      <c r="BK50" s="29" t="s">
        <v>84</v>
      </c>
      <c r="BL50" s="26" t="s">
        <v>84</v>
      </c>
      <c r="BM50" s="29" t="s">
        <v>84</v>
      </c>
      <c r="BN50" s="40">
        <v>0</v>
      </c>
      <c r="BO50" s="26" t="s">
        <v>84</v>
      </c>
      <c r="BP50" s="29" t="s">
        <v>84</v>
      </c>
      <c r="BQ50" s="26" t="s">
        <v>84</v>
      </c>
      <c r="BR50" s="29" t="s">
        <v>84</v>
      </c>
      <c r="BS50" s="40">
        <v>0</v>
      </c>
      <c r="BT50" s="26" t="s">
        <v>84</v>
      </c>
      <c r="BU50" s="29" t="s">
        <v>84</v>
      </c>
      <c r="BV50" s="26" t="s">
        <v>84</v>
      </c>
      <c r="BW50" s="29" t="s">
        <v>84</v>
      </c>
      <c r="BX50" s="40">
        <v>0</v>
      </c>
      <c r="BY50" s="26" t="s">
        <v>84</v>
      </c>
      <c r="BZ50" s="29" t="s">
        <v>84</v>
      </c>
      <c r="CA50" s="26" t="s">
        <v>84</v>
      </c>
      <c r="CB50" s="29" t="s">
        <v>84</v>
      </c>
      <c r="CC50" s="37">
        <v>0</v>
      </c>
      <c r="CD50" s="26" t="s">
        <v>84</v>
      </c>
      <c r="CE50" s="29" t="s">
        <v>84</v>
      </c>
      <c r="CF50" s="37">
        <v>0</v>
      </c>
      <c r="CG50" s="26" t="s">
        <v>84</v>
      </c>
      <c r="CH50" s="29" t="s">
        <v>84</v>
      </c>
      <c r="CI50" s="26" t="s">
        <v>84</v>
      </c>
      <c r="CJ50" s="29" t="s">
        <v>84</v>
      </c>
      <c r="CK50" s="37">
        <v>0</v>
      </c>
      <c r="CL50" s="26" t="s">
        <v>84</v>
      </c>
      <c r="CM50" s="29" t="s">
        <v>84</v>
      </c>
      <c r="CN50" s="26" t="s">
        <v>84</v>
      </c>
      <c r="CO50" s="29" t="s">
        <v>84</v>
      </c>
      <c r="CP50" s="37">
        <v>0</v>
      </c>
      <c r="CQ50" s="26" t="s">
        <v>84</v>
      </c>
      <c r="CR50" s="29" t="s">
        <v>84</v>
      </c>
      <c r="CS50" s="26" t="s">
        <v>84</v>
      </c>
      <c r="CT50" s="29" t="s">
        <v>84</v>
      </c>
      <c r="CU50" s="37">
        <v>0</v>
      </c>
      <c r="CV50" s="26" t="s">
        <v>84</v>
      </c>
      <c r="CW50" s="29" t="s">
        <v>84</v>
      </c>
      <c r="CX50" s="26" t="s">
        <v>84</v>
      </c>
      <c r="CY50" s="29" t="s">
        <v>84</v>
      </c>
      <c r="CZ50" s="37">
        <v>0</v>
      </c>
      <c r="DA50" s="26" t="s">
        <v>84</v>
      </c>
      <c r="DB50" s="29" t="s">
        <v>84</v>
      </c>
      <c r="DC50" s="26" t="s">
        <v>84</v>
      </c>
      <c r="DD50" s="29" t="s">
        <v>84</v>
      </c>
      <c r="DE50" s="37">
        <v>0</v>
      </c>
      <c r="DF50" s="26" t="s">
        <v>84</v>
      </c>
      <c r="DG50" s="29" t="s">
        <v>84</v>
      </c>
      <c r="DH50" s="26" t="s">
        <v>84</v>
      </c>
      <c r="DI50" s="29" t="s">
        <v>84</v>
      </c>
      <c r="DJ50" s="37">
        <v>0</v>
      </c>
      <c r="DK50" s="26" t="s">
        <v>84</v>
      </c>
      <c r="DL50" s="29" t="s">
        <v>84</v>
      </c>
      <c r="DM50" s="26" t="s">
        <v>84</v>
      </c>
      <c r="DN50" s="29" t="s">
        <v>84</v>
      </c>
      <c r="DO50" s="37">
        <v>0</v>
      </c>
      <c r="DP50" s="26" t="s">
        <v>84</v>
      </c>
      <c r="DQ50" s="29" t="s">
        <v>84</v>
      </c>
      <c r="DR50" s="26" t="s">
        <v>84</v>
      </c>
      <c r="DS50" s="29" t="s">
        <v>84</v>
      </c>
      <c r="DT50" s="37">
        <v>0</v>
      </c>
      <c r="DU50" s="26" t="s">
        <v>84</v>
      </c>
      <c r="DV50" s="29" t="s">
        <v>84</v>
      </c>
      <c r="DW50" s="26" t="s">
        <v>84</v>
      </c>
      <c r="DX50" s="29" t="s">
        <v>84</v>
      </c>
      <c r="DY50" s="37">
        <v>0</v>
      </c>
      <c r="DZ50" s="26" t="s">
        <v>84</v>
      </c>
      <c r="EA50" s="29" t="s">
        <v>84</v>
      </c>
      <c r="EB50" s="26" t="s">
        <v>84</v>
      </c>
      <c r="EC50" s="29" t="s">
        <v>84</v>
      </c>
      <c r="ED50" s="932">
        <v>0</v>
      </c>
      <c r="EE50" s="26" t="s">
        <v>84</v>
      </c>
      <c r="EF50" s="29" t="s">
        <v>84</v>
      </c>
      <c r="EG50" s="26" t="s">
        <v>84</v>
      </c>
      <c r="EH50" s="29" t="s">
        <v>84</v>
      </c>
    </row>
    <row r="51" spans="1:138" ht="14.25" customHeight="1">
      <c r="A51" s="24" t="s">
        <v>28</v>
      </c>
      <c r="B51" s="39">
        <v>0</v>
      </c>
      <c r="C51" s="39">
        <v>0</v>
      </c>
      <c r="D51" s="37">
        <v>0</v>
      </c>
      <c r="E51" s="37">
        <v>0</v>
      </c>
      <c r="F51" s="37">
        <v>0</v>
      </c>
      <c r="G51" s="38">
        <v>0.2</v>
      </c>
      <c r="H51" s="38">
        <v>3.6</v>
      </c>
      <c r="I51" s="38">
        <v>3.9</v>
      </c>
      <c r="J51" s="38">
        <v>5.3</v>
      </c>
      <c r="K51" s="38">
        <v>5.6</v>
      </c>
      <c r="L51" s="38">
        <v>5.6</v>
      </c>
      <c r="M51" s="38">
        <v>1.1000000000000001</v>
      </c>
      <c r="N51" s="38">
        <v>0.6</v>
      </c>
      <c r="O51" s="38">
        <v>0.6</v>
      </c>
      <c r="P51" s="12">
        <f>O51-D51</f>
        <v>0.6</v>
      </c>
      <c r="Q51" s="13" t="s">
        <v>84</v>
      </c>
      <c r="R51" s="38">
        <v>0.6</v>
      </c>
      <c r="S51" s="26">
        <f t="shared" si="51"/>
        <v>0</v>
      </c>
      <c r="T51" s="29">
        <f>R51/O51*100-100</f>
        <v>0</v>
      </c>
      <c r="U51" s="12">
        <f>R51-D51</f>
        <v>0.6</v>
      </c>
      <c r="V51" s="13" t="s">
        <v>84</v>
      </c>
      <c r="W51" s="38">
        <v>0.6</v>
      </c>
      <c r="X51" s="12">
        <f>W51-R51</f>
        <v>0</v>
      </c>
      <c r="Y51" s="13">
        <f>W51/R51*100-100</f>
        <v>0</v>
      </c>
      <c r="Z51" s="38">
        <v>0.6</v>
      </c>
      <c r="AA51" s="12">
        <f>Z51-R51</f>
        <v>0</v>
      </c>
      <c r="AB51" s="13">
        <f>Z51/R51*100-100</f>
        <v>0</v>
      </c>
      <c r="AC51" s="12">
        <f>Z51-W51</f>
        <v>0</v>
      </c>
      <c r="AD51" s="13">
        <f>Z51/W51*100-100</f>
        <v>0</v>
      </c>
      <c r="AE51" s="38">
        <v>0.6</v>
      </c>
      <c r="AF51" s="12">
        <f>AE51-R51</f>
        <v>0</v>
      </c>
      <c r="AG51" s="13">
        <f>AE51/R51*100-100</f>
        <v>0</v>
      </c>
      <c r="AH51" s="12">
        <f>AE51-Z51</f>
        <v>0</v>
      </c>
      <c r="AI51" s="13">
        <f>AE51/Z51*100-100</f>
        <v>0</v>
      </c>
      <c r="AJ51" s="38">
        <v>0.6</v>
      </c>
      <c r="AK51" s="12">
        <f>AJ51-R51</f>
        <v>0</v>
      </c>
      <c r="AL51" s="13">
        <f>AJ51/R51*100-100</f>
        <v>0</v>
      </c>
      <c r="AM51" s="12">
        <f>AJ51-AE51</f>
        <v>0</v>
      </c>
      <c r="AN51" s="13">
        <f>AJ51/AE51*100-100</f>
        <v>0</v>
      </c>
      <c r="AO51" s="38">
        <v>0.6</v>
      </c>
      <c r="AP51" s="12">
        <f>AO51-R51</f>
        <v>0</v>
      </c>
      <c r="AQ51" s="13">
        <f>AO51/R51*100-100</f>
        <v>0</v>
      </c>
      <c r="AR51" s="12">
        <f>AO51-AJ51</f>
        <v>0</v>
      </c>
      <c r="AS51" s="13">
        <f>AO51/AJ51*100-100</f>
        <v>0</v>
      </c>
      <c r="AT51" s="37">
        <v>0</v>
      </c>
      <c r="AU51" s="26">
        <f>AT51-R51</f>
        <v>-0.6</v>
      </c>
      <c r="AV51" s="29">
        <f>AT51/R51*100-100</f>
        <v>-100</v>
      </c>
      <c r="AW51" s="26">
        <f>AT51-AO51</f>
        <v>-0.6</v>
      </c>
      <c r="AX51" s="29">
        <f>AT51/AO51*100-100</f>
        <v>-100</v>
      </c>
      <c r="AY51" s="40">
        <v>0</v>
      </c>
      <c r="AZ51" s="26">
        <f>AY51-R51</f>
        <v>-0.6</v>
      </c>
      <c r="BA51" s="29">
        <f>AY51/R51*100-100</f>
        <v>-100</v>
      </c>
      <c r="BB51" s="26" t="s">
        <v>84</v>
      </c>
      <c r="BC51" s="29" t="s">
        <v>84</v>
      </c>
      <c r="BD51" s="37">
        <v>0</v>
      </c>
      <c r="BE51" s="26">
        <f>BD51-R51</f>
        <v>-0.6</v>
      </c>
      <c r="BF51" s="29">
        <f>BD51/R51*100-100</f>
        <v>-100</v>
      </c>
      <c r="BG51" s="26" t="s">
        <v>84</v>
      </c>
      <c r="BH51" s="29" t="s">
        <v>84</v>
      </c>
      <c r="BI51" s="37">
        <v>0</v>
      </c>
      <c r="BJ51" s="26">
        <f>BI51-R51</f>
        <v>-0.6</v>
      </c>
      <c r="BK51" s="29">
        <f>BI51/R51*100-100</f>
        <v>-100</v>
      </c>
      <c r="BL51" s="26" t="s">
        <v>84</v>
      </c>
      <c r="BM51" s="29" t="s">
        <v>84</v>
      </c>
      <c r="BN51" s="37">
        <v>0</v>
      </c>
      <c r="BO51" s="26">
        <f>BN51-R51</f>
        <v>-0.6</v>
      </c>
      <c r="BP51" s="29">
        <f>BN51/R51*100-100</f>
        <v>-100</v>
      </c>
      <c r="BQ51" s="26" t="s">
        <v>84</v>
      </c>
      <c r="BR51" s="29" t="s">
        <v>84</v>
      </c>
      <c r="BS51" s="37">
        <v>0</v>
      </c>
      <c r="BT51" s="26">
        <f>BS51-R51</f>
        <v>-0.6</v>
      </c>
      <c r="BU51" s="29">
        <f>BS51/R51*100-100</f>
        <v>-100</v>
      </c>
      <c r="BV51" s="26" t="s">
        <v>84</v>
      </c>
      <c r="BW51" s="29" t="s">
        <v>84</v>
      </c>
      <c r="BX51" s="37">
        <v>0</v>
      </c>
      <c r="BY51" s="26">
        <f>BX51-R51</f>
        <v>-0.6</v>
      </c>
      <c r="BZ51" s="29">
        <f>BX51/R51*100-100</f>
        <v>-100</v>
      </c>
      <c r="CA51" s="26" t="s">
        <v>84</v>
      </c>
      <c r="CB51" s="29" t="s">
        <v>84</v>
      </c>
      <c r="CC51" s="37">
        <v>0</v>
      </c>
      <c r="CD51" s="26" t="s">
        <v>84</v>
      </c>
      <c r="CE51" s="29" t="s">
        <v>84</v>
      </c>
      <c r="CF51" s="37">
        <v>0</v>
      </c>
      <c r="CG51" s="26" t="s">
        <v>84</v>
      </c>
      <c r="CH51" s="29" t="s">
        <v>84</v>
      </c>
      <c r="CI51" s="26" t="s">
        <v>84</v>
      </c>
      <c r="CJ51" s="29" t="s">
        <v>84</v>
      </c>
      <c r="CK51" s="37">
        <v>0</v>
      </c>
      <c r="CL51" s="26" t="s">
        <v>84</v>
      </c>
      <c r="CM51" s="29" t="s">
        <v>84</v>
      </c>
      <c r="CN51" s="26" t="s">
        <v>84</v>
      </c>
      <c r="CO51" s="29" t="s">
        <v>84</v>
      </c>
      <c r="CP51" s="37">
        <v>0</v>
      </c>
      <c r="CQ51" s="26" t="s">
        <v>84</v>
      </c>
      <c r="CR51" s="29" t="s">
        <v>84</v>
      </c>
      <c r="CS51" s="26" t="s">
        <v>84</v>
      </c>
      <c r="CT51" s="29" t="s">
        <v>84</v>
      </c>
      <c r="CU51" s="37">
        <v>0</v>
      </c>
      <c r="CV51" s="26" t="s">
        <v>84</v>
      </c>
      <c r="CW51" s="29" t="s">
        <v>84</v>
      </c>
      <c r="CX51" s="26" t="s">
        <v>84</v>
      </c>
      <c r="CY51" s="29" t="s">
        <v>84</v>
      </c>
      <c r="CZ51" s="37">
        <v>0</v>
      </c>
      <c r="DA51" s="26" t="s">
        <v>84</v>
      </c>
      <c r="DB51" s="29" t="s">
        <v>84</v>
      </c>
      <c r="DC51" s="26" t="s">
        <v>84</v>
      </c>
      <c r="DD51" s="29" t="s">
        <v>84</v>
      </c>
      <c r="DE51" s="37">
        <v>0</v>
      </c>
      <c r="DF51" s="26" t="s">
        <v>84</v>
      </c>
      <c r="DG51" s="29" t="s">
        <v>84</v>
      </c>
      <c r="DH51" s="26" t="s">
        <v>84</v>
      </c>
      <c r="DI51" s="29" t="s">
        <v>84</v>
      </c>
      <c r="DJ51" s="37">
        <v>0</v>
      </c>
      <c r="DK51" s="26" t="s">
        <v>84</v>
      </c>
      <c r="DL51" s="29" t="s">
        <v>84</v>
      </c>
      <c r="DM51" s="26" t="s">
        <v>84</v>
      </c>
      <c r="DN51" s="29" t="s">
        <v>84</v>
      </c>
      <c r="DO51" s="37">
        <v>0</v>
      </c>
      <c r="DP51" s="26" t="s">
        <v>84</v>
      </c>
      <c r="DQ51" s="29" t="s">
        <v>84</v>
      </c>
      <c r="DR51" s="26" t="s">
        <v>84</v>
      </c>
      <c r="DS51" s="29" t="s">
        <v>84</v>
      </c>
      <c r="DT51" s="37">
        <v>0</v>
      </c>
      <c r="DU51" s="26" t="s">
        <v>84</v>
      </c>
      <c r="DV51" s="29" t="s">
        <v>84</v>
      </c>
      <c r="DW51" s="26" t="s">
        <v>84</v>
      </c>
      <c r="DX51" s="29" t="s">
        <v>84</v>
      </c>
      <c r="DY51" s="37">
        <v>0</v>
      </c>
      <c r="DZ51" s="26" t="s">
        <v>84</v>
      </c>
      <c r="EA51" s="29" t="s">
        <v>84</v>
      </c>
      <c r="EB51" s="26" t="s">
        <v>84</v>
      </c>
      <c r="EC51" s="29" t="s">
        <v>84</v>
      </c>
      <c r="ED51" s="932">
        <v>0</v>
      </c>
      <c r="EE51" s="26" t="s">
        <v>84</v>
      </c>
      <c r="EF51" s="29" t="s">
        <v>84</v>
      </c>
      <c r="EG51" s="26" t="s">
        <v>84</v>
      </c>
      <c r="EH51" s="29" t="s">
        <v>84</v>
      </c>
    </row>
    <row r="52" spans="1:138" ht="15" customHeight="1">
      <c r="A52" s="43" t="s">
        <v>30</v>
      </c>
      <c r="B52" s="44">
        <v>0</v>
      </c>
      <c r="C52" s="44">
        <v>0</v>
      </c>
      <c r="D52" s="37">
        <v>0</v>
      </c>
      <c r="E52" s="37">
        <v>0</v>
      </c>
      <c r="F52" s="37">
        <v>0</v>
      </c>
      <c r="G52" s="38">
        <v>0.5</v>
      </c>
      <c r="H52" s="38">
        <v>0.8</v>
      </c>
      <c r="I52" s="37">
        <v>0.7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26" t="s">
        <v>84</v>
      </c>
      <c r="Q52" s="26" t="s">
        <v>84</v>
      </c>
      <c r="R52" s="37">
        <v>0</v>
      </c>
      <c r="S52" s="26" t="s">
        <v>84</v>
      </c>
      <c r="T52" s="26" t="s">
        <v>84</v>
      </c>
      <c r="U52" s="26" t="s">
        <v>84</v>
      </c>
      <c r="V52" s="26" t="s">
        <v>84</v>
      </c>
      <c r="W52" s="37">
        <v>0</v>
      </c>
      <c r="X52" s="26" t="s">
        <v>84</v>
      </c>
      <c r="Y52" s="26" t="s">
        <v>84</v>
      </c>
      <c r="Z52" s="37">
        <v>0</v>
      </c>
      <c r="AA52" s="26" t="s">
        <v>84</v>
      </c>
      <c r="AB52" s="29" t="s">
        <v>84</v>
      </c>
      <c r="AC52" s="26" t="s">
        <v>84</v>
      </c>
      <c r="AD52" s="29" t="s">
        <v>84</v>
      </c>
      <c r="AE52" s="38">
        <v>1.3</v>
      </c>
      <c r="AF52" s="12">
        <f>AE52-R52</f>
        <v>1.3</v>
      </c>
      <c r="AG52" s="13" t="s">
        <v>84</v>
      </c>
      <c r="AH52" s="12">
        <f>AE52-Z52</f>
        <v>1.3</v>
      </c>
      <c r="AI52" s="13" t="s">
        <v>84</v>
      </c>
      <c r="AJ52" s="38">
        <v>3.4</v>
      </c>
      <c r="AK52" s="12">
        <f>AJ52-R52</f>
        <v>3.4</v>
      </c>
      <c r="AL52" s="13" t="s">
        <v>84</v>
      </c>
      <c r="AM52" s="12">
        <f>AJ52-AE52</f>
        <v>2.0999999999999996</v>
      </c>
      <c r="AN52" s="13" t="s">
        <v>133</v>
      </c>
      <c r="AO52" s="37">
        <v>2.1</v>
      </c>
      <c r="AP52" s="26">
        <f>AO52-R52</f>
        <v>2.1</v>
      </c>
      <c r="AQ52" s="29" t="s">
        <v>84</v>
      </c>
      <c r="AR52" s="26">
        <f>AO52-AJ52</f>
        <v>-1.2999999999999998</v>
      </c>
      <c r="AS52" s="29">
        <f>AO52/AJ52*100-100</f>
        <v>-38.235294117647058</v>
      </c>
      <c r="AT52" s="38">
        <v>0.8</v>
      </c>
      <c r="AU52" s="12">
        <f>AT52-R52</f>
        <v>0.8</v>
      </c>
      <c r="AV52" s="29" t="s">
        <v>84</v>
      </c>
      <c r="AW52" s="26">
        <f>AT52-AO52</f>
        <v>-1.3</v>
      </c>
      <c r="AX52" s="29">
        <f>AT52/AO52*100-100</f>
        <v>-61.904761904761905</v>
      </c>
      <c r="AY52" s="40">
        <v>0</v>
      </c>
      <c r="AZ52" s="26" t="s">
        <v>84</v>
      </c>
      <c r="BA52" s="29" t="s">
        <v>84</v>
      </c>
      <c r="BB52" s="26">
        <f>AY52-AT52</f>
        <v>-0.8</v>
      </c>
      <c r="BC52" s="29">
        <f>AY52/AT52*100-100</f>
        <v>-100</v>
      </c>
      <c r="BD52" s="37">
        <v>0</v>
      </c>
      <c r="BE52" s="26" t="s">
        <v>84</v>
      </c>
      <c r="BF52" s="29" t="s">
        <v>84</v>
      </c>
      <c r="BG52" s="26" t="s">
        <v>84</v>
      </c>
      <c r="BH52" s="29" t="s">
        <v>84</v>
      </c>
      <c r="BI52" s="37">
        <v>0</v>
      </c>
      <c r="BJ52" s="26" t="s">
        <v>84</v>
      </c>
      <c r="BK52" s="29" t="s">
        <v>84</v>
      </c>
      <c r="BL52" s="26" t="s">
        <v>84</v>
      </c>
      <c r="BM52" s="29" t="s">
        <v>84</v>
      </c>
      <c r="BN52" s="37">
        <v>0</v>
      </c>
      <c r="BO52" s="26" t="s">
        <v>84</v>
      </c>
      <c r="BP52" s="29" t="s">
        <v>84</v>
      </c>
      <c r="BQ52" s="26" t="s">
        <v>84</v>
      </c>
      <c r="BR52" s="29" t="s">
        <v>84</v>
      </c>
      <c r="BS52" s="37">
        <v>0</v>
      </c>
      <c r="BT52" s="26" t="s">
        <v>84</v>
      </c>
      <c r="BU52" s="29" t="s">
        <v>84</v>
      </c>
      <c r="BV52" s="26" t="s">
        <v>84</v>
      </c>
      <c r="BW52" s="29" t="s">
        <v>84</v>
      </c>
      <c r="BX52" s="37">
        <v>0</v>
      </c>
      <c r="BY52" s="26" t="s">
        <v>84</v>
      </c>
      <c r="BZ52" s="29" t="s">
        <v>84</v>
      </c>
      <c r="CA52" s="26" t="s">
        <v>84</v>
      </c>
      <c r="CB52" s="29" t="s">
        <v>84</v>
      </c>
      <c r="CC52" s="37">
        <v>0</v>
      </c>
      <c r="CD52" s="26" t="s">
        <v>84</v>
      </c>
      <c r="CE52" s="26" t="s">
        <v>84</v>
      </c>
      <c r="CF52" s="37">
        <v>0</v>
      </c>
      <c r="CG52" s="26" t="s">
        <v>84</v>
      </c>
      <c r="CH52" s="29" t="s">
        <v>84</v>
      </c>
      <c r="CI52" s="26" t="s">
        <v>84</v>
      </c>
      <c r="CJ52" s="29" t="s">
        <v>84</v>
      </c>
      <c r="CK52" s="37">
        <v>0</v>
      </c>
      <c r="CL52" s="26" t="s">
        <v>84</v>
      </c>
      <c r="CM52" s="29" t="s">
        <v>84</v>
      </c>
      <c r="CN52" s="26" t="s">
        <v>84</v>
      </c>
      <c r="CO52" s="29" t="s">
        <v>84</v>
      </c>
      <c r="CP52" s="37">
        <v>0</v>
      </c>
      <c r="CQ52" s="26" t="s">
        <v>84</v>
      </c>
      <c r="CR52" s="29" t="s">
        <v>84</v>
      </c>
      <c r="CS52" s="26" t="s">
        <v>84</v>
      </c>
      <c r="CT52" s="29" t="s">
        <v>84</v>
      </c>
      <c r="CU52" s="37">
        <v>0</v>
      </c>
      <c r="CV52" s="26" t="s">
        <v>84</v>
      </c>
      <c r="CW52" s="29" t="s">
        <v>84</v>
      </c>
      <c r="CX52" s="26" t="s">
        <v>84</v>
      </c>
      <c r="CY52" s="29" t="s">
        <v>84</v>
      </c>
      <c r="CZ52" s="37">
        <v>0</v>
      </c>
      <c r="DA52" s="26" t="s">
        <v>84</v>
      </c>
      <c r="DB52" s="29" t="s">
        <v>84</v>
      </c>
      <c r="DC52" s="26" t="s">
        <v>84</v>
      </c>
      <c r="DD52" s="29" t="s">
        <v>84</v>
      </c>
      <c r="DE52" s="37">
        <v>0</v>
      </c>
      <c r="DF52" s="26" t="s">
        <v>84</v>
      </c>
      <c r="DG52" s="29" t="s">
        <v>84</v>
      </c>
      <c r="DH52" s="26" t="s">
        <v>84</v>
      </c>
      <c r="DI52" s="29" t="s">
        <v>84</v>
      </c>
      <c r="DJ52" s="37">
        <v>0</v>
      </c>
      <c r="DK52" s="26" t="s">
        <v>84</v>
      </c>
      <c r="DL52" s="29" t="s">
        <v>84</v>
      </c>
      <c r="DM52" s="26" t="s">
        <v>84</v>
      </c>
      <c r="DN52" s="29" t="s">
        <v>84</v>
      </c>
      <c r="DO52" s="37">
        <v>0</v>
      </c>
      <c r="DP52" s="26" t="s">
        <v>84</v>
      </c>
      <c r="DQ52" s="29" t="s">
        <v>84</v>
      </c>
      <c r="DR52" s="26" t="s">
        <v>84</v>
      </c>
      <c r="DS52" s="29" t="s">
        <v>84</v>
      </c>
      <c r="DT52" s="37">
        <v>0</v>
      </c>
      <c r="DU52" s="26" t="s">
        <v>84</v>
      </c>
      <c r="DV52" s="29" t="s">
        <v>84</v>
      </c>
      <c r="DW52" s="26" t="s">
        <v>84</v>
      </c>
      <c r="DX52" s="29" t="s">
        <v>84</v>
      </c>
      <c r="DY52" s="37">
        <v>0</v>
      </c>
      <c r="DZ52" s="26" t="s">
        <v>84</v>
      </c>
      <c r="EA52" s="29" t="s">
        <v>84</v>
      </c>
      <c r="EB52" s="26" t="s">
        <v>84</v>
      </c>
      <c r="EC52" s="29" t="s">
        <v>84</v>
      </c>
      <c r="ED52" s="932">
        <v>0</v>
      </c>
      <c r="EE52" s="26" t="s">
        <v>84</v>
      </c>
      <c r="EF52" s="29" t="s">
        <v>84</v>
      </c>
      <c r="EG52" s="26" t="s">
        <v>84</v>
      </c>
      <c r="EH52" s="29" t="s">
        <v>84</v>
      </c>
    </row>
    <row r="53" spans="1:138" ht="28.5">
      <c r="A53" s="24" t="s">
        <v>91</v>
      </c>
      <c r="B53" s="44">
        <v>0</v>
      </c>
      <c r="C53" s="44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26" t="s">
        <v>84</v>
      </c>
      <c r="Q53" s="26" t="s">
        <v>84</v>
      </c>
      <c r="R53" s="37">
        <v>0</v>
      </c>
      <c r="S53" s="26" t="s">
        <v>84</v>
      </c>
      <c r="T53" s="26" t="s">
        <v>84</v>
      </c>
      <c r="U53" s="26" t="s">
        <v>84</v>
      </c>
      <c r="V53" s="26" t="s">
        <v>84</v>
      </c>
      <c r="W53" s="37">
        <v>0</v>
      </c>
      <c r="X53" s="26" t="s">
        <v>84</v>
      </c>
      <c r="Y53" s="26" t="s">
        <v>84</v>
      </c>
      <c r="Z53" s="37">
        <v>0</v>
      </c>
      <c r="AA53" s="26" t="s">
        <v>84</v>
      </c>
      <c r="AB53" s="29" t="s">
        <v>84</v>
      </c>
      <c r="AC53" s="26" t="s">
        <v>84</v>
      </c>
      <c r="AD53" s="29" t="s">
        <v>84</v>
      </c>
      <c r="AE53" s="37">
        <v>0</v>
      </c>
      <c r="AF53" s="26" t="s">
        <v>84</v>
      </c>
      <c r="AG53" s="29" t="s">
        <v>84</v>
      </c>
      <c r="AH53" s="26" t="s">
        <v>84</v>
      </c>
      <c r="AI53" s="29" t="s">
        <v>84</v>
      </c>
      <c r="AJ53" s="37">
        <v>0</v>
      </c>
      <c r="AK53" s="26" t="s">
        <v>84</v>
      </c>
      <c r="AL53" s="29" t="s">
        <v>84</v>
      </c>
      <c r="AM53" s="26" t="s">
        <v>84</v>
      </c>
      <c r="AN53" s="29" t="s">
        <v>84</v>
      </c>
      <c r="AO53" s="37">
        <v>0</v>
      </c>
      <c r="AP53" s="26" t="s">
        <v>84</v>
      </c>
      <c r="AQ53" s="29" t="s">
        <v>84</v>
      </c>
      <c r="AR53" s="26" t="s">
        <v>84</v>
      </c>
      <c r="AS53" s="29" t="s">
        <v>84</v>
      </c>
      <c r="AT53" s="37">
        <v>0</v>
      </c>
      <c r="AU53" s="26" t="s">
        <v>84</v>
      </c>
      <c r="AV53" s="29" t="s">
        <v>84</v>
      </c>
      <c r="AW53" s="26" t="s">
        <v>84</v>
      </c>
      <c r="AX53" s="29" t="s">
        <v>84</v>
      </c>
      <c r="AY53" s="40">
        <v>0</v>
      </c>
      <c r="AZ53" s="26" t="s">
        <v>84</v>
      </c>
      <c r="BA53" s="29" t="s">
        <v>84</v>
      </c>
      <c r="BB53" s="26" t="s">
        <v>84</v>
      </c>
      <c r="BC53" s="29" t="s">
        <v>84</v>
      </c>
      <c r="BD53" s="37">
        <v>0</v>
      </c>
      <c r="BE53" s="26" t="s">
        <v>84</v>
      </c>
      <c r="BF53" s="29" t="s">
        <v>84</v>
      </c>
      <c r="BG53" s="26" t="s">
        <v>84</v>
      </c>
      <c r="BH53" s="29" t="s">
        <v>84</v>
      </c>
      <c r="BI53" s="37">
        <v>0</v>
      </c>
      <c r="BJ53" s="26" t="s">
        <v>84</v>
      </c>
      <c r="BK53" s="29" t="s">
        <v>84</v>
      </c>
      <c r="BL53" s="26" t="s">
        <v>84</v>
      </c>
      <c r="BM53" s="29" t="s">
        <v>84</v>
      </c>
      <c r="BN53" s="37">
        <v>0</v>
      </c>
      <c r="BO53" s="26" t="s">
        <v>84</v>
      </c>
      <c r="BP53" s="29" t="s">
        <v>84</v>
      </c>
      <c r="BQ53" s="26" t="s">
        <v>84</v>
      </c>
      <c r="BR53" s="29" t="s">
        <v>84</v>
      </c>
      <c r="BS53" s="37">
        <v>0</v>
      </c>
      <c r="BT53" s="26" t="s">
        <v>84</v>
      </c>
      <c r="BU53" s="29" t="s">
        <v>84</v>
      </c>
      <c r="BV53" s="26" t="s">
        <v>84</v>
      </c>
      <c r="BW53" s="29" t="s">
        <v>84</v>
      </c>
      <c r="BX53" s="37">
        <v>0</v>
      </c>
      <c r="BY53" s="26" t="s">
        <v>84</v>
      </c>
      <c r="BZ53" s="29" t="s">
        <v>84</v>
      </c>
      <c r="CA53" s="26" t="s">
        <v>84</v>
      </c>
      <c r="CB53" s="29" t="s">
        <v>84</v>
      </c>
      <c r="CC53" s="37">
        <v>0</v>
      </c>
      <c r="CD53" s="26" t="s">
        <v>84</v>
      </c>
      <c r="CE53" s="26" t="s">
        <v>84</v>
      </c>
      <c r="CF53" s="37">
        <v>0</v>
      </c>
      <c r="CG53" s="26" t="s">
        <v>84</v>
      </c>
      <c r="CH53" s="29" t="s">
        <v>84</v>
      </c>
      <c r="CI53" s="26" t="s">
        <v>84</v>
      </c>
      <c r="CJ53" s="29" t="s">
        <v>84</v>
      </c>
      <c r="CK53" s="38">
        <v>2.2000000000000002</v>
      </c>
      <c r="CL53" s="12">
        <f>CK53-BX53</f>
        <v>2.2000000000000002</v>
      </c>
      <c r="CM53" s="13" t="s">
        <v>84</v>
      </c>
      <c r="CN53" s="12">
        <f>CK53-CF53</f>
        <v>2.2000000000000002</v>
      </c>
      <c r="CO53" s="13" t="s">
        <v>84</v>
      </c>
      <c r="CP53" s="37">
        <v>0</v>
      </c>
      <c r="CQ53" s="26" t="s">
        <v>84</v>
      </c>
      <c r="CR53" s="29" t="s">
        <v>84</v>
      </c>
      <c r="CS53" s="26">
        <f>CP53-CK53</f>
        <v>-2.2000000000000002</v>
      </c>
      <c r="CT53" s="29">
        <f>CP53/CK53*100-100</f>
        <v>-100</v>
      </c>
      <c r="CU53" s="37">
        <v>0</v>
      </c>
      <c r="CV53" s="26" t="s">
        <v>84</v>
      </c>
      <c r="CW53" s="29" t="s">
        <v>84</v>
      </c>
      <c r="CX53" s="26">
        <f>CU53-CP53</f>
        <v>0</v>
      </c>
      <c r="CY53" s="29" t="s">
        <v>84</v>
      </c>
      <c r="CZ53" s="37">
        <v>0</v>
      </c>
      <c r="DA53" s="26" t="s">
        <v>84</v>
      </c>
      <c r="DB53" s="29" t="s">
        <v>84</v>
      </c>
      <c r="DC53" s="26" t="s">
        <v>84</v>
      </c>
      <c r="DD53" s="29" t="s">
        <v>84</v>
      </c>
      <c r="DE53" s="37">
        <v>0</v>
      </c>
      <c r="DF53" s="26" t="s">
        <v>84</v>
      </c>
      <c r="DG53" s="29" t="s">
        <v>84</v>
      </c>
      <c r="DH53" s="26" t="s">
        <v>84</v>
      </c>
      <c r="DI53" s="29" t="s">
        <v>84</v>
      </c>
      <c r="DJ53" s="37">
        <v>0</v>
      </c>
      <c r="DK53" s="26" t="s">
        <v>84</v>
      </c>
      <c r="DL53" s="29" t="s">
        <v>84</v>
      </c>
      <c r="DM53" s="26" t="s">
        <v>84</v>
      </c>
      <c r="DN53" s="29" t="s">
        <v>84</v>
      </c>
      <c r="DO53" s="37">
        <v>0</v>
      </c>
      <c r="DP53" s="26" t="s">
        <v>84</v>
      </c>
      <c r="DQ53" s="29" t="s">
        <v>84</v>
      </c>
      <c r="DR53" s="26" t="s">
        <v>84</v>
      </c>
      <c r="DS53" s="29" t="s">
        <v>84</v>
      </c>
      <c r="DT53" s="37">
        <v>0</v>
      </c>
      <c r="DU53" s="26" t="s">
        <v>84</v>
      </c>
      <c r="DV53" s="29" t="s">
        <v>84</v>
      </c>
      <c r="DW53" s="26" t="s">
        <v>84</v>
      </c>
      <c r="DX53" s="29" t="s">
        <v>84</v>
      </c>
      <c r="DY53" s="37">
        <v>0</v>
      </c>
      <c r="DZ53" s="26" t="s">
        <v>84</v>
      </c>
      <c r="EA53" s="29" t="s">
        <v>84</v>
      </c>
      <c r="EB53" s="26" t="s">
        <v>84</v>
      </c>
      <c r="EC53" s="29" t="s">
        <v>84</v>
      </c>
      <c r="ED53" s="932">
        <v>0</v>
      </c>
      <c r="EE53" s="26" t="s">
        <v>84</v>
      </c>
      <c r="EF53" s="29" t="s">
        <v>84</v>
      </c>
      <c r="EG53" s="26" t="s">
        <v>84</v>
      </c>
      <c r="EH53" s="29" t="s">
        <v>84</v>
      </c>
    </row>
    <row r="54" spans="1:138" ht="14.25" customHeight="1">
      <c r="A54" s="24" t="s">
        <v>31</v>
      </c>
      <c r="B54" s="39">
        <v>0</v>
      </c>
      <c r="C54" s="39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26" t="s">
        <v>84</v>
      </c>
      <c r="Q54" s="26" t="s">
        <v>84</v>
      </c>
      <c r="R54" s="37">
        <v>0</v>
      </c>
      <c r="S54" s="26" t="s">
        <v>84</v>
      </c>
      <c r="T54" s="26" t="s">
        <v>84</v>
      </c>
      <c r="U54" s="26" t="s">
        <v>84</v>
      </c>
      <c r="V54" s="26" t="s">
        <v>84</v>
      </c>
      <c r="W54" s="37">
        <v>0</v>
      </c>
      <c r="X54" s="26" t="s">
        <v>84</v>
      </c>
      <c r="Y54" s="26" t="s">
        <v>84</v>
      </c>
      <c r="Z54" s="37">
        <v>0</v>
      </c>
      <c r="AA54" s="26" t="s">
        <v>84</v>
      </c>
      <c r="AB54" s="29" t="s">
        <v>84</v>
      </c>
      <c r="AC54" s="26" t="s">
        <v>84</v>
      </c>
      <c r="AD54" s="29" t="s">
        <v>84</v>
      </c>
      <c r="AE54" s="37">
        <v>0</v>
      </c>
      <c r="AF54" s="26" t="s">
        <v>84</v>
      </c>
      <c r="AG54" s="29" t="s">
        <v>84</v>
      </c>
      <c r="AH54" s="26" t="s">
        <v>84</v>
      </c>
      <c r="AI54" s="29" t="s">
        <v>84</v>
      </c>
      <c r="AJ54" s="37">
        <v>0</v>
      </c>
      <c r="AK54" s="26" t="s">
        <v>84</v>
      </c>
      <c r="AL54" s="29" t="s">
        <v>84</v>
      </c>
      <c r="AM54" s="26" t="s">
        <v>84</v>
      </c>
      <c r="AN54" s="29" t="s">
        <v>84</v>
      </c>
      <c r="AO54" s="37">
        <v>0</v>
      </c>
      <c r="AP54" s="26" t="s">
        <v>84</v>
      </c>
      <c r="AQ54" s="29" t="s">
        <v>84</v>
      </c>
      <c r="AR54" s="26" t="s">
        <v>84</v>
      </c>
      <c r="AS54" s="29" t="s">
        <v>84</v>
      </c>
      <c r="AT54" s="37">
        <v>0</v>
      </c>
      <c r="AU54" s="26" t="s">
        <v>84</v>
      </c>
      <c r="AV54" s="29" t="s">
        <v>84</v>
      </c>
      <c r="AW54" s="26" t="s">
        <v>84</v>
      </c>
      <c r="AX54" s="29" t="s">
        <v>84</v>
      </c>
      <c r="AY54" s="40">
        <v>0</v>
      </c>
      <c r="AZ54" s="26" t="s">
        <v>84</v>
      </c>
      <c r="BA54" s="29" t="s">
        <v>84</v>
      </c>
      <c r="BB54" s="26" t="s">
        <v>84</v>
      </c>
      <c r="BC54" s="29" t="s">
        <v>84</v>
      </c>
      <c r="BD54" s="37">
        <v>0</v>
      </c>
      <c r="BE54" s="26" t="s">
        <v>84</v>
      </c>
      <c r="BF54" s="29" t="s">
        <v>84</v>
      </c>
      <c r="BG54" s="26" t="s">
        <v>84</v>
      </c>
      <c r="BH54" s="29" t="s">
        <v>84</v>
      </c>
      <c r="BI54" s="37">
        <v>0</v>
      </c>
      <c r="BJ54" s="26" t="s">
        <v>84</v>
      </c>
      <c r="BK54" s="29" t="s">
        <v>84</v>
      </c>
      <c r="BL54" s="26" t="s">
        <v>84</v>
      </c>
      <c r="BM54" s="29" t="s">
        <v>84</v>
      </c>
      <c r="BN54" s="37">
        <v>0</v>
      </c>
      <c r="BO54" s="26" t="s">
        <v>84</v>
      </c>
      <c r="BP54" s="29" t="s">
        <v>84</v>
      </c>
      <c r="BQ54" s="26" t="s">
        <v>84</v>
      </c>
      <c r="BR54" s="29" t="s">
        <v>84</v>
      </c>
      <c r="BS54" s="37">
        <v>0</v>
      </c>
      <c r="BT54" s="26" t="s">
        <v>84</v>
      </c>
      <c r="BU54" s="29" t="s">
        <v>84</v>
      </c>
      <c r="BV54" s="26" t="s">
        <v>84</v>
      </c>
      <c r="BW54" s="29" t="s">
        <v>84</v>
      </c>
      <c r="BX54" s="37">
        <v>0</v>
      </c>
      <c r="BY54" s="26" t="s">
        <v>84</v>
      </c>
      <c r="BZ54" s="29" t="s">
        <v>84</v>
      </c>
      <c r="CA54" s="26" t="s">
        <v>84</v>
      </c>
      <c r="CB54" s="29" t="s">
        <v>84</v>
      </c>
      <c r="CC54" s="37">
        <v>0</v>
      </c>
      <c r="CD54" s="26" t="s">
        <v>84</v>
      </c>
      <c r="CE54" s="26" t="s">
        <v>84</v>
      </c>
      <c r="CF54" s="37">
        <v>0</v>
      </c>
      <c r="CG54" s="26" t="s">
        <v>84</v>
      </c>
      <c r="CH54" s="29" t="s">
        <v>84</v>
      </c>
      <c r="CI54" s="26" t="s">
        <v>84</v>
      </c>
      <c r="CJ54" s="29" t="s">
        <v>84</v>
      </c>
      <c r="CK54" s="37">
        <v>0</v>
      </c>
      <c r="CL54" s="26" t="s">
        <v>84</v>
      </c>
      <c r="CM54" s="29" t="s">
        <v>84</v>
      </c>
      <c r="CN54" s="26" t="s">
        <v>84</v>
      </c>
      <c r="CO54" s="29" t="s">
        <v>84</v>
      </c>
      <c r="CP54" s="37">
        <v>0</v>
      </c>
      <c r="CQ54" s="26" t="s">
        <v>84</v>
      </c>
      <c r="CR54" s="29" t="s">
        <v>84</v>
      </c>
      <c r="CS54" s="26" t="s">
        <v>84</v>
      </c>
      <c r="CT54" s="29" t="s">
        <v>84</v>
      </c>
      <c r="CU54" s="37">
        <v>0</v>
      </c>
      <c r="CV54" s="26" t="s">
        <v>84</v>
      </c>
      <c r="CW54" s="29" t="s">
        <v>84</v>
      </c>
      <c r="CX54" s="26" t="s">
        <v>84</v>
      </c>
      <c r="CY54" s="29" t="s">
        <v>84</v>
      </c>
      <c r="CZ54" s="37">
        <v>0</v>
      </c>
      <c r="DA54" s="26" t="s">
        <v>84</v>
      </c>
      <c r="DB54" s="29" t="s">
        <v>84</v>
      </c>
      <c r="DC54" s="26" t="s">
        <v>84</v>
      </c>
      <c r="DD54" s="29" t="s">
        <v>84</v>
      </c>
      <c r="DE54" s="37">
        <v>0</v>
      </c>
      <c r="DF54" s="26" t="s">
        <v>84</v>
      </c>
      <c r="DG54" s="29" t="s">
        <v>84</v>
      </c>
      <c r="DH54" s="26" t="s">
        <v>84</v>
      </c>
      <c r="DI54" s="29" t="s">
        <v>84</v>
      </c>
      <c r="DJ54" s="37">
        <v>0</v>
      </c>
      <c r="DK54" s="26" t="s">
        <v>84</v>
      </c>
      <c r="DL54" s="29" t="s">
        <v>84</v>
      </c>
      <c r="DM54" s="26" t="s">
        <v>84</v>
      </c>
      <c r="DN54" s="29" t="s">
        <v>84</v>
      </c>
      <c r="DO54" s="37">
        <v>0</v>
      </c>
      <c r="DP54" s="26" t="s">
        <v>84</v>
      </c>
      <c r="DQ54" s="29" t="s">
        <v>84</v>
      </c>
      <c r="DR54" s="26" t="s">
        <v>84</v>
      </c>
      <c r="DS54" s="29" t="s">
        <v>84</v>
      </c>
      <c r="DT54" s="37">
        <v>0</v>
      </c>
      <c r="DU54" s="26" t="s">
        <v>84</v>
      </c>
      <c r="DV54" s="29" t="s">
        <v>84</v>
      </c>
      <c r="DW54" s="26" t="s">
        <v>84</v>
      </c>
      <c r="DX54" s="29" t="s">
        <v>84</v>
      </c>
      <c r="DY54" s="37">
        <v>0</v>
      </c>
      <c r="DZ54" s="26" t="s">
        <v>84</v>
      </c>
      <c r="EA54" s="29" t="s">
        <v>84</v>
      </c>
      <c r="EB54" s="26" t="s">
        <v>84</v>
      </c>
      <c r="EC54" s="29" t="s">
        <v>84</v>
      </c>
      <c r="ED54" s="932">
        <v>0</v>
      </c>
      <c r="EE54" s="26" t="s">
        <v>84</v>
      </c>
      <c r="EF54" s="29" t="s">
        <v>84</v>
      </c>
      <c r="EG54" s="26" t="s">
        <v>84</v>
      </c>
      <c r="EH54" s="29" t="s">
        <v>84</v>
      </c>
    </row>
    <row r="55" spans="1:138" ht="15" customHeight="1">
      <c r="A55" s="24" t="s">
        <v>33</v>
      </c>
      <c r="B55" s="42">
        <v>0</v>
      </c>
      <c r="C55" s="39">
        <v>0</v>
      </c>
      <c r="D55" s="37">
        <v>0</v>
      </c>
      <c r="E55" s="37">
        <v>0</v>
      </c>
      <c r="F55" s="37">
        <v>0</v>
      </c>
      <c r="G55" s="38">
        <v>0.5</v>
      </c>
      <c r="H55" s="38">
        <v>0.7</v>
      </c>
      <c r="I55" s="38">
        <v>0.8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26" t="s">
        <v>84</v>
      </c>
      <c r="Q55" s="29" t="s">
        <v>84</v>
      </c>
      <c r="R55" s="37">
        <v>0</v>
      </c>
      <c r="S55" s="26" t="s">
        <v>84</v>
      </c>
      <c r="T55" s="29" t="s">
        <v>84</v>
      </c>
      <c r="U55" s="26" t="s">
        <v>84</v>
      </c>
      <c r="V55" s="29" t="s">
        <v>84</v>
      </c>
      <c r="W55" s="37">
        <v>0</v>
      </c>
      <c r="X55" s="26" t="s">
        <v>84</v>
      </c>
      <c r="Y55" s="29" t="s">
        <v>84</v>
      </c>
      <c r="Z55" s="37">
        <v>0</v>
      </c>
      <c r="AA55" s="26" t="s">
        <v>84</v>
      </c>
      <c r="AB55" s="29" t="s">
        <v>84</v>
      </c>
      <c r="AC55" s="26" t="s">
        <v>84</v>
      </c>
      <c r="AD55" s="29" t="s">
        <v>84</v>
      </c>
      <c r="AE55" s="37">
        <v>0</v>
      </c>
      <c r="AF55" s="26" t="s">
        <v>84</v>
      </c>
      <c r="AG55" s="29" t="s">
        <v>84</v>
      </c>
      <c r="AH55" s="26" t="s">
        <v>84</v>
      </c>
      <c r="AI55" s="29" t="s">
        <v>84</v>
      </c>
      <c r="AJ55" s="37">
        <v>0</v>
      </c>
      <c r="AK55" s="26" t="s">
        <v>84</v>
      </c>
      <c r="AL55" s="29" t="s">
        <v>84</v>
      </c>
      <c r="AM55" s="26" t="s">
        <v>84</v>
      </c>
      <c r="AN55" s="29" t="s">
        <v>84</v>
      </c>
      <c r="AO55" s="37">
        <v>0</v>
      </c>
      <c r="AP55" s="26" t="s">
        <v>84</v>
      </c>
      <c r="AQ55" s="29" t="s">
        <v>84</v>
      </c>
      <c r="AR55" s="26" t="s">
        <v>84</v>
      </c>
      <c r="AS55" s="29" t="s">
        <v>84</v>
      </c>
      <c r="AT55" s="37">
        <v>0</v>
      </c>
      <c r="AU55" s="26" t="s">
        <v>84</v>
      </c>
      <c r="AV55" s="29" t="s">
        <v>84</v>
      </c>
      <c r="AW55" s="26" t="s">
        <v>84</v>
      </c>
      <c r="AX55" s="29" t="s">
        <v>84</v>
      </c>
      <c r="AY55" s="40">
        <v>0</v>
      </c>
      <c r="AZ55" s="26" t="s">
        <v>84</v>
      </c>
      <c r="BA55" s="29" t="s">
        <v>84</v>
      </c>
      <c r="BB55" s="26" t="s">
        <v>84</v>
      </c>
      <c r="BC55" s="29" t="s">
        <v>84</v>
      </c>
      <c r="BD55" s="37">
        <v>0</v>
      </c>
      <c r="BE55" s="26" t="s">
        <v>84</v>
      </c>
      <c r="BF55" s="29" t="s">
        <v>84</v>
      </c>
      <c r="BG55" s="26" t="s">
        <v>84</v>
      </c>
      <c r="BH55" s="29" t="s">
        <v>84</v>
      </c>
      <c r="BI55" s="37">
        <v>0</v>
      </c>
      <c r="BJ55" s="26" t="s">
        <v>84</v>
      </c>
      <c r="BK55" s="29" t="s">
        <v>84</v>
      </c>
      <c r="BL55" s="26" t="s">
        <v>84</v>
      </c>
      <c r="BM55" s="29" t="s">
        <v>84</v>
      </c>
      <c r="BN55" s="38">
        <v>3.3</v>
      </c>
      <c r="BO55" s="12">
        <f>BN55-R55</f>
        <v>3.3</v>
      </c>
      <c r="BP55" s="13" t="s">
        <v>84</v>
      </c>
      <c r="BQ55" s="12">
        <f>BN55-BI55</f>
        <v>3.3</v>
      </c>
      <c r="BR55" s="29" t="s">
        <v>84</v>
      </c>
      <c r="BS55" s="38">
        <v>0</v>
      </c>
      <c r="BT55" s="26" t="s">
        <v>84</v>
      </c>
      <c r="BU55" s="29" t="s">
        <v>84</v>
      </c>
      <c r="BV55" s="26">
        <f>BS55-BN55</f>
        <v>-3.3</v>
      </c>
      <c r="BW55" s="29" t="s">
        <v>84</v>
      </c>
      <c r="BX55" s="38">
        <v>1</v>
      </c>
      <c r="BY55" s="12">
        <f>BX55-R55</f>
        <v>1</v>
      </c>
      <c r="BZ55" s="13" t="s">
        <v>84</v>
      </c>
      <c r="CA55" s="12">
        <f>BX55-BS55</f>
        <v>1</v>
      </c>
      <c r="CB55" s="13" t="s">
        <v>84</v>
      </c>
      <c r="CC55" s="38">
        <v>1</v>
      </c>
      <c r="CD55" s="12">
        <f>CC55-BX55</f>
        <v>0</v>
      </c>
      <c r="CE55" s="13">
        <f>CC55/BX55*100-100</f>
        <v>0</v>
      </c>
      <c r="CF55" s="38">
        <v>2.1</v>
      </c>
      <c r="CG55" s="12">
        <f>CF55-BX55</f>
        <v>1.1000000000000001</v>
      </c>
      <c r="CH55" s="13" t="s">
        <v>244</v>
      </c>
      <c r="CI55" s="12">
        <f>CF55-CC55</f>
        <v>1.1000000000000001</v>
      </c>
      <c r="CJ55" s="13" t="s">
        <v>244</v>
      </c>
      <c r="CK55" s="37">
        <v>0</v>
      </c>
      <c r="CL55" s="26">
        <f>CK55-BX55</f>
        <v>-1</v>
      </c>
      <c r="CM55" s="29">
        <f>CK55/BX55*100-100</f>
        <v>-100</v>
      </c>
      <c r="CN55" s="26">
        <f>CK55-CF55</f>
        <v>-2.1</v>
      </c>
      <c r="CO55" s="29">
        <f>CK55/CF55*100-100</f>
        <v>-100</v>
      </c>
      <c r="CP55" s="37">
        <v>0</v>
      </c>
      <c r="CQ55" s="26">
        <f>CP55-CC55</f>
        <v>-1</v>
      </c>
      <c r="CR55" s="29">
        <f>CP55/CC55*100-100</f>
        <v>-100</v>
      </c>
      <c r="CS55" s="26" t="s">
        <v>84</v>
      </c>
      <c r="CT55" s="29" t="s">
        <v>84</v>
      </c>
      <c r="CU55" s="37">
        <v>0</v>
      </c>
      <c r="CV55" s="26" t="s">
        <v>84</v>
      </c>
      <c r="CW55" s="29" t="s">
        <v>84</v>
      </c>
      <c r="CX55" s="26" t="s">
        <v>84</v>
      </c>
      <c r="CY55" s="29" t="s">
        <v>84</v>
      </c>
      <c r="CZ55" s="37">
        <v>0</v>
      </c>
      <c r="DA55" s="26" t="s">
        <v>84</v>
      </c>
      <c r="DB55" s="29" t="s">
        <v>84</v>
      </c>
      <c r="DC55" s="26" t="s">
        <v>84</v>
      </c>
      <c r="DD55" s="29" t="s">
        <v>84</v>
      </c>
      <c r="DE55" s="37">
        <v>0</v>
      </c>
      <c r="DF55" s="26" t="s">
        <v>84</v>
      </c>
      <c r="DG55" s="29" t="s">
        <v>84</v>
      </c>
      <c r="DH55" s="26" t="s">
        <v>84</v>
      </c>
      <c r="DI55" s="29" t="s">
        <v>84</v>
      </c>
      <c r="DJ55" s="37">
        <v>0</v>
      </c>
      <c r="DK55" s="26" t="s">
        <v>84</v>
      </c>
      <c r="DL55" s="29" t="s">
        <v>84</v>
      </c>
      <c r="DM55" s="26" t="s">
        <v>84</v>
      </c>
      <c r="DN55" s="29" t="s">
        <v>84</v>
      </c>
      <c r="DO55" s="37">
        <v>0</v>
      </c>
      <c r="DP55" s="26" t="s">
        <v>84</v>
      </c>
      <c r="DQ55" s="29" t="s">
        <v>84</v>
      </c>
      <c r="DR55" s="26" t="s">
        <v>84</v>
      </c>
      <c r="DS55" s="29" t="s">
        <v>84</v>
      </c>
      <c r="DT55" s="37">
        <v>0</v>
      </c>
      <c r="DU55" s="26" t="s">
        <v>84</v>
      </c>
      <c r="DV55" s="29" t="s">
        <v>84</v>
      </c>
      <c r="DW55" s="26" t="s">
        <v>84</v>
      </c>
      <c r="DX55" s="29" t="s">
        <v>84</v>
      </c>
      <c r="DY55" s="37">
        <v>0</v>
      </c>
      <c r="DZ55" s="26" t="s">
        <v>84</v>
      </c>
      <c r="EA55" s="29" t="s">
        <v>84</v>
      </c>
      <c r="EB55" s="26" t="s">
        <v>84</v>
      </c>
      <c r="EC55" s="29" t="s">
        <v>84</v>
      </c>
      <c r="ED55" s="932">
        <v>0</v>
      </c>
      <c r="EE55" s="26" t="s">
        <v>84</v>
      </c>
      <c r="EF55" s="29" t="s">
        <v>84</v>
      </c>
      <c r="EG55" s="26" t="s">
        <v>84</v>
      </c>
      <c r="EH55" s="29" t="s">
        <v>84</v>
      </c>
    </row>
    <row r="56" spans="1:138" ht="18" customHeight="1">
      <c r="A56" s="45" t="s">
        <v>37</v>
      </c>
      <c r="B56" s="46">
        <v>85.4</v>
      </c>
      <c r="C56" s="46">
        <v>84.700000000000031</v>
      </c>
      <c r="D56" s="47">
        <v>54.999999999999986</v>
      </c>
      <c r="E56" s="47">
        <v>62.4</v>
      </c>
      <c r="F56" s="47">
        <v>67.499999999999986</v>
      </c>
      <c r="G56" s="47">
        <v>59.699999999999996</v>
      </c>
      <c r="H56" s="47">
        <v>56.9</v>
      </c>
      <c r="I56" s="47">
        <v>54.099999999999994</v>
      </c>
      <c r="J56" s="47">
        <v>88.600000000000009</v>
      </c>
      <c r="K56" s="47">
        <v>92.600000000000009</v>
      </c>
      <c r="L56" s="47">
        <v>86.899999999999991</v>
      </c>
      <c r="M56" s="47">
        <v>106.40000000000002</v>
      </c>
      <c r="N56" s="47">
        <v>101.20000000000002</v>
      </c>
      <c r="O56" s="47">
        <v>106.00000000000001</v>
      </c>
      <c r="P56" s="48">
        <f t="shared" ref="P56:P70" si="106">O56-D56</f>
        <v>51.000000000000028</v>
      </c>
      <c r="Q56" s="49">
        <f>O56/D56*100-100</f>
        <v>92.727272727272805</v>
      </c>
      <c r="R56" s="47">
        <f>SUM(R57:R70)</f>
        <v>48.699999999999996</v>
      </c>
      <c r="S56" s="48">
        <f t="shared" ref="S56:S72" si="107">R56-O56</f>
        <v>-57.300000000000018</v>
      </c>
      <c r="T56" s="49">
        <f t="shared" ref="T56:T66" si="108">R56/O56*100-100</f>
        <v>-54.056603773584918</v>
      </c>
      <c r="U56" s="48">
        <f t="shared" ref="U56:U72" si="109">R56-D56</f>
        <v>-6.2999999999999901</v>
      </c>
      <c r="V56" s="49">
        <f t="shared" ref="V56:V63" si="110">R56/D56*100-100</f>
        <v>-11.454545454545439</v>
      </c>
      <c r="W56" s="47">
        <f>SUM(W57:W70)</f>
        <v>55.6</v>
      </c>
      <c r="X56" s="48">
        <f>W56-R56</f>
        <v>6.9000000000000057</v>
      </c>
      <c r="Y56" s="49">
        <f>W56/R56*100-100</f>
        <v>14.168377823408633</v>
      </c>
      <c r="Z56" s="47">
        <f>SUM(Z57:Z70)</f>
        <v>40.70000000000001</v>
      </c>
      <c r="AA56" s="48">
        <f>Z56-R56</f>
        <v>-7.9999999999999858</v>
      </c>
      <c r="AB56" s="49">
        <f>Z56/R56*100-100</f>
        <v>-16.427104722792592</v>
      </c>
      <c r="AC56" s="48">
        <f>Z56-W56</f>
        <v>-14.899999999999991</v>
      </c>
      <c r="AD56" s="49">
        <f>Z56/W56*100-100</f>
        <v>-26.798561151079127</v>
      </c>
      <c r="AE56" s="47">
        <f>SUM(AE57:AE70)</f>
        <v>46.000000000000007</v>
      </c>
      <c r="AF56" s="48">
        <f>AE56-R56</f>
        <v>-2.6999999999999886</v>
      </c>
      <c r="AG56" s="49">
        <f>AE56/R56*100-100</f>
        <v>-5.5441478439424827</v>
      </c>
      <c r="AH56" s="48">
        <f>AE56-Z56</f>
        <v>5.2999999999999972</v>
      </c>
      <c r="AI56" s="49">
        <f>AE56/Z56*100-100</f>
        <v>13.022113022113004</v>
      </c>
      <c r="AJ56" s="47">
        <f>SUM(AJ57:AJ70)</f>
        <v>73.3</v>
      </c>
      <c r="AK56" s="48">
        <f>AJ56-R56</f>
        <v>24.6</v>
      </c>
      <c r="AL56" s="49">
        <f>AJ56/R56*100-100</f>
        <v>50.513347022587283</v>
      </c>
      <c r="AM56" s="48">
        <f>AJ56-AE56</f>
        <v>27.29999999999999</v>
      </c>
      <c r="AN56" s="49">
        <f>AJ56/AE56*100-100</f>
        <v>59.347826086956502</v>
      </c>
      <c r="AO56" s="47">
        <f>SUM(AO57:AO70)</f>
        <v>72.3</v>
      </c>
      <c r="AP56" s="48">
        <f>AO56-R56</f>
        <v>23.6</v>
      </c>
      <c r="AQ56" s="49">
        <f>AO56/R56*100-100</f>
        <v>48.459958932238209</v>
      </c>
      <c r="AR56" s="48">
        <f>AO56-AJ56</f>
        <v>-1</v>
      </c>
      <c r="AS56" s="49">
        <f>AO56/AJ56*100-100</f>
        <v>-1.3642564802182875</v>
      </c>
      <c r="AT56" s="47">
        <f>SUM(AT57:AT70)</f>
        <v>51.6</v>
      </c>
      <c r="AU56" s="48">
        <f>AT56-R56</f>
        <v>2.9000000000000057</v>
      </c>
      <c r="AV56" s="49">
        <f>AT56/R56*100-100</f>
        <v>5.9548254620123373</v>
      </c>
      <c r="AW56" s="48">
        <f>AT56-AO56</f>
        <v>-20.699999999999996</v>
      </c>
      <c r="AX56" s="49">
        <f>AT56/AO56*100-100</f>
        <v>-28.630705394190869</v>
      </c>
      <c r="AY56" s="47">
        <f>SUM(AY57:AY70)</f>
        <v>64</v>
      </c>
      <c r="AZ56" s="48">
        <f>AY56-R56</f>
        <v>15.300000000000004</v>
      </c>
      <c r="BA56" s="49">
        <f>AY56/R56*100-100</f>
        <v>31.416837782340878</v>
      </c>
      <c r="BB56" s="48">
        <f>AY56-AT56</f>
        <v>12.399999999999999</v>
      </c>
      <c r="BC56" s="49">
        <f>AY56/AT56*100-100</f>
        <v>24.031007751937977</v>
      </c>
      <c r="BD56" s="47">
        <f>SUM(BD57:BD70)</f>
        <v>56.9</v>
      </c>
      <c r="BE56" s="48">
        <f>BD56-R56</f>
        <v>8.2000000000000028</v>
      </c>
      <c r="BF56" s="49">
        <f>BD56/R56*100-100</f>
        <v>16.837782340862447</v>
      </c>
      <c r="BG56" s="48">
        <f>BD56-AY56</f>
        <v>-7.1000000000000014</v>
      </c>
      <c r="BH56" s="49">
        <f>BD56/AY56*100-100</f>
        <v>-11.09375</v>
      </c>
      <c r="BI56" s="47">
        <f>SUM(BI57:BI70)</f>
        <v>62</v>
      </c>
      <c r="BJ56" s="48">
        <f>BI56-R56</f>
        <v>13.300000000000004</v>
      </c>
      <c r="BK56" s="49">
        <f>BI56/R56*100-100</f>
        <v>27.31006160164273</v>
      </c>
      <c r="BL56" s="48">
        <f>BI56-BD56</f>
        <v>5.1000000000000014</v>
      </c>
      <c r="BM56" s="49">
        <f>BI56/BD56*100-100</f>
        <v>8.9630931458699621</v>
      </c>
      <c r="BN56" s="47">
        <f>SUM(BN57:BN70)</f>
        <v>60.100000000000009</v>
      </c>
      <c r="BO56" s="48">
        <f>BN56-R56</f>
        <v>11.400000000000013</v>
      </c>
      <c r="BP56" s="49">
        <f>BN56/R56*100-100</f>
        <v>23.408624229979495</v>
      </c>
      <c r="BQ56" s="48">
        <f>BN56-BI56</f>
        <v>-1.8999999999999915</v>
      </c>
      <c r="BR56" s="49">
        <f>BN56/BI56*100-100</f>
        <v>-3.064516129032242</v>
      </c>
      <c r="BS56" s="47">
        <f>SUM(BS57:BS70)</f>
        <v>42</v>
      </c>
      <c r="BT56" s="48">
        <f>BS56-R56</f>
        <v>-6.6999999999999957</v>
      </c>
      <c r="BU56" s="49">
        <f>BS56/R56*100-100</f>
        <v>-13.757700205338793</v>
      </c>
      <c r="BV56" s="48">
        <f>BS56-BN56</f>
        <v>-18.100000000000009</v>
      </c>
      <c r="BW56" s="49">
        <f>BS56/BN56*100-100</f>
        <v>-30.116472545757077</v>
      </c>
      <c r="BX56" s="47">
        <f>SUM(BX57:BX70)</f>
        <v>35.699999999999996</v>
      </c>
      <c r="BY56" s="48">
        <f>BX56-R56</f>
        <v>-13</v>
      </c>
      <c r="BZ56" s="49">
        <f>BX56/R56*100-100</f>
        <v>-26.69404517453799</v>
      </c>
      <c r="CA56" s="48">
        <f>BX56-BS56</f>
        <v>-6.3000000000000043</v>
      </c>
      <c r="CB56" s="49">
        <f>BX56/BS56*100-100</f>
        <v>-15.000000000000014</v>
      </c>
      <c r="CC56" s="47">
        <f>SUM(CC57:CC70)</f>
        <v>33.900000000000006</v>
      </c>
      <c r="CD56" s="48">
        <f>CC56-BX56</f>
        <v>-1.7999999999999901</v>
      </c>
      <c r="CE56" s="49">
        <f>CC56/BX56*100-100</f>
        <v>-5.042016806722657</v>
      </c>
      <c r="CF56" s="47">
        <f>SUM(CF57:CF70)</f>
        <v>27</v>
      </c>
      <c r="CG56" s="48">
        <f>CF56-BX56</f>
        <v>-8.6999999999999957</v>
      </c>
      <c r="CH56" s="49">
        <f>CF56/BX56*100-100</f>
        <v>-24.369747899159648</v>
      </c>
      <c r="CI56" s="48">
        <f>CF56-CC56</f>
        <v>-6.9000000000000057</v>
      </c>
      <c r="CJ56" s="49">
        <f>CF56/CC56*100-100</f>
        <v>-20.353982300884965</v>
      </c>
      <c r="CK56" s="47">
        <f>SUM(CK57:CK70)</f>
        <v>34.199999999999996</v>
      </c>
      <c r="CL56" s="48">
        <f>CK56-BX56</f>
        <v>-1.5</v>
      </c>
      <c r="CM56" s="49">
        <f>CK56/BX56*100-100</f>
        <v>-4.2016806722689068</v>
      </c>
      <c r="CN56" s="48">
        <f>CK56-CF56</f>
        <v>7.1999999999999957</v>
      </c>
      <c r="CO56" s="49">
        <f>CK56/CF56*100-100</f>
        <v>26.666666666666657</v>
      </c>
      <c r="CP56" s="47">
        <f>SUM(CP57:CP70)</f>
        <v>26.199999999999996</v>
      </c>
      <c r="CQ56" s="48">
        <f>CP56-BX56</f>
        <v>-9.5</v>
      </c>
      <c r="CR56" s="49">
        <f>CP56/BX56*100-100</f>
        <v>-26.610644257703086</v>
      </c>
      <c r="CS56" s="48">
        <f>CP56-CK56</f>
        <v>-8</v>
      </c>
      <c r="CT56" s="49">
        <f>CP56/CK56*100-100</f>
        <v>-23.391812865497073</v>
      </c>
      <c r="CU56" s="47">
        <f>SUM(CU57:CU70)</f>
        <v>27.6</v>
      </c>
      <c r="CV56" s="48">
        <f>CU56-BX56</f>
        <v>-8.0999999999999943</v>
      </c>
      <c r="CW56" s="49">
        <f>CU56/BX56*100-100</f>
        <v>-22.689075630252091</v>
      </c>
      <c r="CX56" s="48">
        <f>CU56-CP56</f>
        <v>1.4000000000000057</v>
      </c>
      <c r="CY56" s="49">
        <f>CU56/CP56*100-100</f>
        <v>5.3435114503816976</v>
      </c>
      <c r="CZ56" s="47">
        <f>SUM(CZ57:CZ70)</f>
        <v>34</v>
      </c>
      <c r="DA56" s="48">
        <f>CZ56-BX56</f>
        <v>-1.6999999999999957</v>
      </c>
      <c r="DB56" s="49">
        <f>CZ56/BX56*100-100</f>
        <v>-4.761904761904745</v>
      </c>
      <c r="DC56" s="48">
        <f>CZ56-CU56</f>
        <v>6.3999999999999986</v>
      </c>
      <c r="DD56" s="49">
        <f>CZ56/CU56*100-100</f>
        <v>23.188405797101439</v>
      </c>
      <c r="DE56" s="47">
        <f>SUM(DE57:DE70)</f>
        <v>26.9</v>
      </c>
      <c r="DF56" s="48">
        <f>DE56-BX56</f>
        <v>-8.7999999999999972</v>
      </c>
      <c r="DG56" s="49">
        <f>DE56/BX56*100-100</f>
        <v>-24.649859943977575</v>
      </c>
      <c r="DH56" s="48">
        <f>DE56-CZ56</f>
        <v>-7.1000000000000014</v>
      </c>
      <c r="DI56" s="49">
        <f>DE56/CZ56*100-100</f>
        <v>-20.882352941176478</v>
      </c>
      <c r="DJ56" s="47">
        <f>SUM(DJ57:DJ70)</f>
        <v>30.3</v>
      </c>
      <c r="DK56" s="48">
        <f>DJ56-BX56</f>
        <v>-5.399999999999995</v>
      </c>
      <c r="DL56" s="49">
        <f>DJ56/BX56*100-100</f>
        <v>-15.126050420168056</v>
      </c>
      <c r="DM56" s="48">
        <f>DJ56-DE56</f>
        <v>3.4000000000000021</v>
      </c>
      <c r="DN56" s="49">
        <f>DJ56/DE56*100-100</f>
        <v>12.639405204460985</v>
      </c>
      <c r="DO56" s="47">
        <f>SUM(DO57:DO70)</f>
        <v>26.700000000000003</v>
      </c>
      <c r="DP56" s="48">
        <f>DO56-BX56</f>
        <v>-8.9999999999999929</v>
      </c>
      <c r="DQ56" s="49">
        <f>DO56/BX56*100-100</f>
        <v>-25.210084033613427</v>
      </c>
      <c r="DR56" s="48">
        <f>DO56-DJ56</f>
        <v>-3.5999999999999979</v>
      </c>
      <c r="DS56" s="49">
        <f>DO56/DJ56*100-100</f>
        <v>-11.881188118811863</v>
      </c>
      <c r="DT56" s="47">
        <f>SUM(DT57:DT70)</f>
        <v>23.4</v>
      </c>
      <c r="DU56" s="48">
        <f>DT56-BX56</f>
        <v>-12.299999999999997</v>
      </c>
      <c r="DV56" s="49">
        <f>DT56/BX56*100-100</f>
        <v>-34.453781512605048</v>
      </c>
      <c r="DW56" s="48">
        <f>DT56-DO56</f>
        <v>-3.3000000000000043</v>
      </c>
      <c r="DX56" s="49">
        <f>DT56/DO56*100-100</f>
        <v>-12.359550561797775</v>
      </c>
      <c r="DY56" s="47">
        <f>SUM(DY57:DY70)</f>
        <v>28.5</v>
      </c>
      <c r="DZ56" s="48">
        <f>DY56-BX56</f>
        <v>-7.1999999999999957</v>
      </c>
      <c r="EA56" s="49">
        <f>DY56/BX56*100-100</f>
        <v>-20.168067226890756</v>
      </c>
      <c r="EB56" s="48">
        <f>DY56-DT56</f>
        <v>5.1000000000000014</v>
      </c>
      <c r="EC56" s="49">
        <f>DY56/DT56*100-100</f>
        <v>21.79487179487181</v>
      </c>
      <c r="ED56" s="926">
        <f>SUM(ED57:ED70)</f>
        <v>26.899999999999995</v>
      </c>
      <c r="EE56" s="48">
        <f>ED56-BX56</f>
        <v>-8.8000000000000007</v>
      </c>
      <c r="EF56" s="49">
        <f>ED56/BX56*100-100</f>
        <v>-24.649859943977589</v>
      </c>
      <c r="EG56" s="48">
        <f>ED56-DY56</f>
        <v>-1.600000000000005</v>
      </c>
      <c r="EH56" s="49">
        <f>ED56/DY56*100-100</f>
        <v>-5.6140350877193157</v>
      </c>
    </row>
    <row r="57" spans="1:138" ht="15" customHeight="1">
      <c r="A57" s="24" t="s">
        <v>38</v>
      </c>
      <c r="B57" s="39">
        <v>28.5</v>
      </c>
      <c r="C57" s="39">
        <v>33.1</v>
      </c>
      <c r="D57" s="40">
        <v>8.9</v>
      </c>
      <c r="E57" s="40">
        <v>8.1</v>
      </c>
      <c r="F57" s="11">
        <v>15</v>
      </c>
      <c r="G57" s="40">
        <v>8.9</v>
      </c>
      <c r="H57" s="40">
        <v>8.4</v>
      </c>
      <c r="I57" s="40">
        <v>3.8</v>
      </c>
      <c r="J57" s="11">
        <v>39</v>
      </c>
      <c r="K57" s="11">
        <v>32.200000000000003</v>
      </c>
      <c r="L57" s="11">
        <v>32.700000000000003</v>
      </c>
      <c r="M57" s="11">
        <v>35.4</v>
      </c>
      <c r="N57" s="11">
        <v>37.799999999999997</v>
      </c>
      <c r="O57" s="11">
        <v>33.5</v>
      </c>
      <c r="P57" s="12">
        <f t="shared" si="106"/>
        <v>24.6</v>
      </c>
      <c r="Q57" s="13" t="s">
        <v>115</v>
      </c>
      <c r="R57" s="40">
        <v>1.9</v>
      </c>
      <c r="S57" s="26">
        <f t="shared" si="107"/>
        <v>-31.6</v>
      </c>
      <c r="T57" s="29">
        <f t="shared" si="108"/>
        <v>-94.328358208955223</v>
      </c>
      <c r="U57" s="26">
        <f t="shared" si="109"/>
        <v>-7</v>
      </c>
      <c r="V57" s="29">
        <f t="shared" si="110"/>
        <v>-78.651685393258433</v>
      </c>
      <c r="W57" s="11">
        <v>5.5</v>
      </c>
      <c r="X57" s="12">
        <f t="shared" ref="X57:X70" si="111">W57-R57</f>
        <v>3.6</v>
      </c>
      <c r="Y57" s="13">
        <f>W57/R57*100-100</f>
        <v>189.4736842105263</v>
      </c>
      <c r="Z57" s="11">
        <v>3.8</v>
      </c>
      <c r="AA57" s="12">
        <f>Z57-R57</f>
        <v>1.9</v>
      </c>
      <c r="AB57" s="13">
        <f>Z57/R57*100-100</f>
        <v>100</v>
      </c>
      <c r="AC57" s="26">
        <f>Z57-W57</f>
        <v>-1.7000000000000002</v>
      </c>
      <c r="AD57" s="29">
        <f>Z57/W57*100-100</f>
        <v>-30.909090909090907</v>
      </c>
      <c r="AE57" s="11">
        <v>4.3</v>
      </c>
      <c r="AF57" s="12">
        <f>AE57-R57</f>
        <v>2.4</v>
      </c>
      <c r="AG57" s="55" t="s">
        <v>138</v>
      </c>
      <c r="AH57" s="12">
        <f>AE57-Z57</f>
        <v>0.5</v>
      </c>
      <c r="AI57" s="13">
        <f>AE57/Z57*100-100</f>
        <v>13.157894736842096</v>
      </c>
      <c r="AJ57" s="11">
        <v>2.7</v>
      </c>
      <c r="AK57" s="12">
        <f>AJ57-R57</f>
        <v>0.80000000000000027</v>
      </c>
      <c r="AL57" s="13">
        <f>AJ57/R57*100-100</f>
        <v>42.105263157894768</v>
      </c>
      <c r="AM57" s="26">
        <f>AJ57-AE57</f>
        <v>-1.5999999999999996</v>
      </c>
      <c r="AN57" s="29">
        <f>AJ57/AE57*100-100</f>
        <v>-37.209302325581383</v>
      </c>
      <c r="AO57" s="40">
        <v>1.5</v>
      </c>
      <c r="AP57" s="26">
        <f t="shared" ref="AP57:AP70" si="112">AO57-R57</f>
        <v>-0.39999999999999991</v>
      </c>
      <c r="AQ57" s="29">
        <f t="shared" ref="AQ57:AQ68" si="113">AO57/R57*100-100</f>
        <v>-21.05263157894737</v>
      </c>
      <c r="AR57" s="26">
        <f t="shared" ref="AR57:AR70" si="114">AO57-AJ57</f>
        <v>-1.2000000000000002</v>
      </c>
      <c r="AS57" s="29">
        <f t="shared" ref="AS57:AS70" si="115">AO57/AJ57*100-100</f>
        <v>-44.44444444444445</v>
      </c>
      <c r="AT57" s="11">
        <v>3</v>
      </c>
      <c r="AU57" s="12">
        <f>AT57-R57</f>
        <v>1.1000000000000001</v>
      </c>
      <c r="AV57" s="13">
        <f>AT57/R57*100-100</f>
        <v>57.89473684210526</v>
      </c>
      <c r="AW57" s="12">
        <f>AT57-AO57</f>
        <v>1.5</v>
      </c>
      <c r="AX57" s="13">
        <f>AT57/AO57*100-100</f>
        <v>100</v>
      </c>
      <c r="AY57" s="11">
        <v>4.5999999999999996</v>
      </c>
      <c r="AZ57" s="12">
        <f>AY57-R57</f>
        <v>2.6999999999999997</v>
      </c>
      <c r="BA57" s="13">
        <f>AY57/R57*100-100</f>
        <v>142.10526315789474</v>
      </c>
      <c r="BB57" s="12">
        <f>AY57-AT57</f>
        <v>1.5999999999999996</v>
      </c>
      <c r="BC57" s="13">
        <f>AY57/AT57*100-100</f>
        <v>53.333333333333314</v>
      </c>
      <c r="BD57" s="11">
        <v>4.2</v>
      </c>
      <c r="BE57" s="12">
        <f t="shared" ref="BE57:BE70" si="116">BD57-R57</f>
        <v>2.3000000000000003</v>
      </c>
      <c r="BF57" s="13">
        <f t="shared" ref="BF57:BF68" si="117">BD57/R57*100-100</f>
        <v>121.0526315789474</v>
      </c>
      <c r="BG57" s="26">
        <f>BD57-AY57</f>
        <v>-0.39999999999999947</v>
      </c>
      <c r="BH57" s="29">
        <f>BD57/AY57*100-100</f>
        <v>-8.6956521739130324</v>
      </c>
      <c r="BI57" s="11">
        <v>5.2</v>
      </c>
      <c r="BJ57" s="12">
        <f>BI57-R57</f>
        <v>3.3000000000000003</v>
      </c>
      <c r="BK57" s="13" t="s">
        <v>111</v>
      </c>
      <c r="BL57" s="12">
        <f>BI57-BD57</f>
        <v>1</v>
      </c>
      <c r="BM57" s="13">
        <f>BI57/BD57*100-100</f>
        <v>23.80952380952381</v>
      </c>
      <c r="BN57" s="11">
        <v>2.2000000000000002</v>
      </c>
      <c r="BO57" s="12">
        <f>BN57-R57</f>
        <v>0.30000000000000027</v>
      </c>
      <c r="BP57" s="13">
        <f>BN57/R57*100-100</f>
        <v>15.789473684210535</v>
      </c>
      <c r="BQ57" s="26">
        <f>BN57-BI57</f>
        <v>-3</v>
      </c>
      <c r="BR57" s="29">
        <f>BN57/BI57*100-100</f>
        <v>-57.692307692307693</v>
      </c>
      <c r="BS57" s="11">
        <v>2.4</v>
      </c>
      <c r="BT57" s="12">
        <f>BS57-R57</f>
        <v>0.5</v>
      </c>
      <c r="BU57" s="13">
        <f>BS57/R57*100-100</f>
        <v>26.315789473684205</v>
      </c>
      <c r="BV57" s="12">
        <f>BS57-BN57</f>
        <v>0.19999999999999973</v>
      </c>
      <c r="BW57" s="13">
        <f>BS57/BN57*100-100</f>
        <v>9.0909090909090793</v>
      </c>
      <c r="BX57" s="11">
        <v>3.4</v>
      </c>
      <c r="BY57" s="12">
        <f t="shared" ref="BY57:BY70" si="118">BX57-R57</f>
        <v>1.5</v>
      </c>
      <c r="BZ57" s="13">
        <f t="shared" ref="BZ57:BZ72" si="119">BX57/R57*100-100</f>
        <v>78.94736842105263</v>
      </c>
      <c r="CA57" s="12">
        <f>BX57-BS57</f>
        <v>1</v>
      </c>
      <c r="CB57" s="13">
        <f>BX57/BS57*100-100</f>
        <v>41.666666666666686</v>
      </c>
      <c r="CC57" s="11">
        <v>4.2</v>
      </c>
      <c r="CD57" s="12">
        <f>CC57-BX57</f>
        <v>0.80000000000000027</v>
      </c>
      <c r="CE57" s="13">
        <f>CC57/BX57*100-100</f>
        <v>23.529411764705884</v>
      </c>
      <c r="CF57" s="40">
        <v>1.4</v>
      </c>
      <c r="CG57" s="26">
        <f>CF57-BX57</f>
        <v>-2</v>
      </c>
      <c r="CH57" s="29">
        <f>CF57/BX57*100-100</f>
        <v>-58.82352941176471</v>
      </c>
      <c r="CI57" s="26">
        <f>CF57-CC57</f>
        <v>-2.8000000000000003</v>
      </c>
      <c r="CJ57" s="29">
        <f>CF57/CC57*100-100</f>
        <v>-66.666666666666671</v>
      </c>
      <c r="CK57" s="11">
        <v>2.4</v>
      </c>
      <c r="CL57" s="26">
        <f t="shared" ref="CL57:CL70" si="120">CK57-BX57</f>
        <v>-1</v>
      </c>
      <c r="CM57" s="29">
        <f t="shared" ref="CM57:CM70" si="121">CK57/BX57*100-100</f>
        <v>-29.411764705882348</v>
      </c>
      <c r="CN57" s="12">
        <f t="shared" ref="CN57:CN70" si="122">CK57-CF57</f>
        <v>1</v>
      </c>
      <c r="CO57" s="13">
        <f t="shared" ref="CO57:CO70" si="123">CK57/CF57*100-100</f>
        <v>71.428571428571445</v>
      </c>
      <c r="CP57" s="40">
        <v>0</v>
      </c>
      <c r="CQ57" s="26">
        <f t="shared" ref="CQ57:CQ70" si="124">CP57-BX57</f>
        <v>-3.4</v>
      </c>
      <c r="CR57" s="29">
        <f t="shared" ref="CR57:CR70" si="125">CP57/BX57*100-100</f>
        <v>-100</v>
      </c>
      <c r="CS57" s="26">
        <f t="shared" ref="CS57:CS70" si="126">CP57-CK57</f>
        <v>-2.4</v>
      </c>
      <c r="CT57" s="29">
        <f t="shared" ref="CT57:CT70" si="127">CP57/CK57*100-100</f>
        <v>-100</v>
      </c>
      <c r="CU57" s="40">
        <v>0</v>
      </c>
      <c r="CV57" s="26">
        <f>CU57-BX57</f>
        <v>-3.4</v>
      </c>
      <c r="CW57" s="29">
        <f>CU57/BX57*100-100</f>
        <v>-100</v>
      </c>
      <c r="CX57" s="26">
        <f>CU57-CP57</f>
        <v>0</v>
      </c>
      <c r="CY57" s="29" t="s">
        <v>84</v>
      </c>
      <c r="CZ57" s="11">
        <v>0.2</v>
      </c>
      <c r="DA57" s="26">
        <f t="shared" ref="DA57:DA70" si="128">CZ57-BX57</f>
        <v>-3.1999999999999997</v>
      </c>
      <c r="DB57" s="29">
        <f t="shared" ref="DB57:DB70" si="129">CZ57/BX57*100-100</f>
        <v>-94.117647058823536</v>
      </c>
      <c r="DC57" s="12">
        <f t="shared" ref="DC57:DC70" si="130">CZ57-CU57</f>
        <v>0.2</v>
      </c>
      <c r="DD57" s="13" t="s">
        <v>84</v>
      </c>
      <c r="DE57" s="11">
        <v>0.7</v>
      </c>
      <c r="DF57" s="26">
        <f>DE57-BX57</f>
        <v>-2.7</v>
      </c>
      <c r="DG57" s="29">
        <f>DE57/BX57*100-100</f>
        <v>-79.411764705882348</v>
      </c>
      <c r="DH57" s="12">
        <f>DE57-CZ57</f>
        <v>0.49999999999999994</v>
      </c>
      <c r="DI57" s="13">
        <f>DE57/CZ57*100-100</f>
        <v>249.99999999999994</v>
      </c>
      <c r="DJ57" s="11">
        <v>1.3</v>
      </c>
      <c r="DK57" s="26">
        <f>DJ57-BX57</f>
        <v>-2.0999999999999996</v>
      </c>
      <c r="DL57" s="29">
        <f>DJ57/BX57*100-100</f>
        <v>-61.764705882352935</v>
      </c>
      <c r="DM57" s="12">
        <f>DJ57-DE57</f>
        <v>0.60000000000000009</v>
      </c>
      <c r="DN57" s="13">
        <f>DJ57/DE57*100-100</f>
        <v>85.714285714285751</v>
      </c>
      <c r="DO57" s="40">
        <v>0.3</v>
      </c>
      <c r="DP57" s="26">
        <f>DO57-BX57</f>
        <v>-3.1</v>
      </c>
      <c r="DQ57" s="29">
        <f>DO57/BX57*100-100</f>
        <v>-91.17647058823529</v>
      </c>
      <c r="DR57" s="26">
        <f>DO57-DJ57</f>
        <v>-1</v>
      </c>
      <c r="DS57" s="29">
        <f>DO57/DJ57*100-100</f>
        <v>-76.92307692307692</v>
      </c>
      <c r="DT57" s="11">
        <v>0.5</v>
      </c>
      <c r="DU57" s="26">
        <f>DT57-BX57</f>
        <v>-2.9</v>
      </c>
      <c r="DV57" s="29">
        <f>DT57/BX57*100-100</f>
        <v>-85.294117647058826</v>
      </c>
      <c r="DW57" s="12">
        <f>DT57-DO57</f>
        <v>0.2</v>
      </c>
      <c r="DX57" s="13">
        <f>DT57/DO57*100-100</f>
        <v>66.666666666666686</v>
      </c>
      <c r="DY57" s="11">
        <v>0.6</v>
      </c>
      <c r="DZ57" s="26">
        <f>DY57-BX57</f>
        <v>-2.8</v>
      </c>
      <c r="EA57" s="29">
        <f>DY57/BX57*100-100</f>
        <v>-82.35294117647058</v>
      </c>
      <c r="EB57" s="12">
        <f>DY57-DT57</f>
        <v>9.9999999999999978E-2</v>
      </c>
      <c r="EC57" s="13">
        <f>DY57/DT57*100-100</f>
        <v>20</v>
      </c>
      <c r="ED57" s="926">
        <v>0.7</v>
      </c>
      <c r="EE57" s="26">
        <f>ED57-BX57</f>
        <v>-2.7</v>
      </c>
      <c r="EF57" s="29">
        <f>ED57/BX57*100-100</f>
        <v>-79.411764705882348</v>
      </c>
      <c r="EG57" s="12">
        <f>ED57-DY57</f>
        <v>9.9999999999999978E-2</v>
      </c>
      <c r="EH57" s="13">
        <f>ED57/DY57*100-100</f>
        <v>16.666666666666671</v>
      </c>
    </row>
    <row r="58" spans="1:138" ht="15">
      <c r="A58" s="24" t="s">
        <v>39</v>
      </c>
      <c r="B58" s="39">
        <v>0.1</v>
      </c>
      <c r="C58" s="39">
        <v>0</v>
      </c>
      <c r="D58" s="38">
        <v>6.8</v>
      </c>
      <c r="E58" s="37">
        <v>4.5</v>
      </c>
      <c r="F58" s="37">
        <v>3.1</v>
      </c>
      <c r="G58" s="38">
        <v>3.3</v>
      </c>
      <c r="H58" s="37">
        <v>1.5</v>
      </c>
      <c r="I58" s="38">
        <v>1.8</v>
      </c>
      <c r="J58" s="37">
        <v>0</v>
      </c>
      <c r="K58" s="37">
        <v>0</v>
      </c>
      <c r="L58" s="37">
        <v>0</v>
      </c>
      <c r="M58" s="38">
        <v>2.9</v>
      </c>
      <c r="N58" s="37">
        <v>1.2</v>
      </c>
      <c r="O58" s="38">
        <v>2.1</v>
      </c>
      <c r="P58" s="26">
        <f t="shared" si="106"/>
        <v>-4.6999999999999993</v>
      </c>
      <c r="Q58" s="29">
        <f t="shared" ref="Q58:Q63" si="131">O58/D58*100-100</f>
        <v>-69.117647058823536</v>
      </c>
      <c r="R58" s="37">
        <v>1.2</v>
      </c>
      <c r="S58" s="26">
        <f t="shared" si="107"/>
        <v>-0.90000000000000013</v>
      </c>
      <c r="T58" s="29">
        <f t="shared" si="108"/>
        <v>-42.857142857142861</v>
      </c>
      <c r="U58" s="26">
        <f t="shared" si="109"/>
        <v>-5.6</v>
      </c>
      <c r="V58" s="29">
        <f t="shared" si="110"/>
        <v>-82.35294117647058</v>
      </c>
      <c r="W58" s="38">
        <v>2</v>
      </c>
      <c r="X58" s="12">
        <f t="shared" si="111"/>
        <v>0.8</v>
      </c>
      <c r="Y58" s="13">
        <f>W58/R58*100-100</f>
        <v>66.666666666666686</v>
      </c>
      <c r="Z58" s="37">
        <v>1.1000000000000001</v>
      </c>
      <c r="AA58" s="26">
        <f t="shared" ref="AA58:AA70" si="132">Z58-R58</f>
        <v>-9.9999999999999867E-2</v>
      </c>
      <c r="AB58" s="29">
        <f t="shared" ref="AB58:AB68" si="133">Z58/R58*100-100</f>
        <v>-8.3333333333333286</v>
      </c>
      <c r="AC58" s="26">
        <f t="shared" ref="AC58:AC70" si="134">Z58-W58</f>
        <v>-0.89999999999999991</v>
      </c>
      <c r="AD58" s="29">
        <f t="shared" ref="AD58:AD68" si="135">Z58/W58*100-100</f>
        <v>-44.999999999999993</v>
      </c>
      <c r="AE58" s="37">
        <v>0</v>
      </c>
      <c r="AF58" s="26">
        <f t="shared" ref="AF58:AF70" si="136">AE58-R58</f>
        <v>-1.2</v>
      </c>
      <c r="AG58" s="29">
        <f t="shared" ref="AG58:AG68" si="137">AE58/R58*100-100</f>
        <v>-100</v>
      </c>
      <c r="AH58" s="26">
        <f t="shared" ref="AH58:AH70" si="138">AE58-Z58</f>
        <v>-1.1000000000000001</v>
      </c>
      <c r="AI58" s="29">
        <f>AE58/Z58*100-100</f>
        <v>-100</v>
      </c>
      <c r="AJ58" s="38">
        <v>0.4</v>
      </c>
      <c r="AK58" s="26">
        <f>AJ58-R58</f>
        <v>-0.79999999999999993</v>
      </c>
      <c r="AL58" s="29">
        <f>AJ58/R58*100-100</f>
        <v>-66.666666666666657</v>
      </c>
      <c r="AM58" s="12">
        <f>AJ58-AE58</f>
        <v>0.4</v>
      </c>
      <c r="AN58" s="13" t="s">
        <v>84</v>
      </c>
      <c r="AO58" s="38">
        <v>1.9</v>
      </c>
      <c r="AP58" s="12">
        <f t="shared" si="112"/>
        <v>0.7</v>
      </c>
      <c r="AQ58" s="13">
        <f t="shared" si="113"/>
        <v>58.333333333333314</v>
      </c>
      <c r="AR58" s="12">
        <f t="shared" si="114"/>
        <v>1.5</v>
      </c>
      <c r="AS58" s="13">
        <f t="shared" si="115"/>
        <v>374.99999999999989</v>
      </c>
      <c r="AT58" s="40">
        <v>0</v>
      </c>
      <c r="AU58" s="26">
        <f>AT58-R58</f>
        <v>-1.2</v>
      </c>
      <c r="AV58" s="29">
        <f>AT58/R58*100-100</f>
        <v>-100</v>
      </c>
      <c r="AW58" s="26">
        <f>AT58-AO58</f>
        <v>-1.9</v>
      </c>
      <c r="AX58" s="29">
        <f>AT58/AO58*100-100</f>
        <v>-100</v>
      </c>
      <c r="AY58" s="40">
        <v>0</v>
      </c>
      <c r="AZ58" s="26">
        <f>AY58-R58</f>
        <v>-1.2</v>
      </c>
      <c r="BA58" s="29">
        <f>AY58/R58*100-100</f>
        <v>-100</v>
      </c>
      <c r="BB58" s="26" t="s">
        <v>84</v>
      </c>
      <c r="BC58" s="29" t="s">
        <v>84</v>
      </c>
      <c r="BD58" s="40">
        <v>0</v>
      </c>
      <c r="BE58" s="26">
        <f t="shared" si="116"/>
        <v>-1.2</v>
      </c>
      <c r="BF58" s="29">
        <f t="shared" si="117"/>
        <v>-100</v>
      </c>
      <c r="BG58" s="26" t="s">
        <v>84</v>
      </c>
      <c r="BH58" s="29" t="s">
        <v>84</v>
      </c>
      <c r="BI58" s="40">
        <v>0</v>
      </c>
      <c r="BJ58" s="26">
        <f t="shared" ref="BJ58:BJ70" si="139">BI58-R58</f>
        <v>-1.2</v>
      </c>
      <c r="BK58" s="29">
        <f t="shared" ref="BK58:BK66" si="140">BI58/R58*100-100</f>
        <v>-100</v>
      </c>
      <c r="BL58" s="26" t="s">
        <v>84</v>
      </c>
      <c r="BM58" s="29" t="s">
        <v>84</v>
      </c>
      <c r="BN58" s="40">
        <v>0</v>
      </c>
      <c r="BO58" s="26">
        <f t="shared" ref="BO58:BO70" si="141">BN58-R58</f>
        <v>-1.2</v>
      </c>
      <c r="BP58" s="29">
        <f t="shared" ref="BP58:BP68" si="142">BN58/R58*100-100</f>
        <v>-100</v>
      </c>
      <c r="BQ58" s="26" t="s">
        <v>84</v>
      </c>
      <c r="BR58" s="29" t="s">
        <v>84</v>
      </c>
      <c r="BS58" s="40">
        <v>0.1</v>
      </c>
      <c r="BT58" s="26">
        <f t="shared" ref="BT58:BT70" si="143">BS58-R58</f>
        <v>-1.0999999999999999</v>
      </c>
      <c r="BU58" s="29">
        <f t="shared" ref="BU58:BU68" si="144">BS58/R58*100-100</f>
        <v>-91.666666666666671</v>
      </c>
      <c r="BV58" s="26" t="s">
        <v>84</v>
      </c>
      <c r="BW58" s="29" t="s">
        <v>84</v>
      </c>
      <c r="BX58" s="40">
        <v>0</v>
      </c>
      <c r="BY58" s="26">
        <f t="shared" si="118"/>
        <v>-1.2</v>
      </c>
      <c r="BZ58" s="29">
        <f t="shared" si="119"/>
        <v>-100</v>
      </c>
      <c r="CA58" s="26">
        <f>BX58-BS58</f>
        <v>-0.1</v>
      </c>
      <c r="CB58" s="29">
        <f>BX58/BS58*100-100</f>
        <v>-100</v>
      </c>
      <c r="CC58" s="37">
        <v>0</v>
      </c>
      <c r="CD58" s="26" t="s">
        <v>84</v>
      </c>
      <c r="CE58" s="29" t="s">
        <v>84</v>
      </c>
      <c r="CF58" s="38">
        <v>0.3</v>
      </c>
      <c r="CG58" s="12">
        <f>CF58-BX58</f>
        <v>0.3</v>
      </c>
      <c r="CH58" s="13" t="s">
        <v>84</v>
      </c>
      <c r="CI58" s="12">
        <f>CF58-CC58</f>
        <v>0.3</v>
      </c>
      <c r="CJ58" s="13" t="s">
        <v>84</v>
      </c>
      <c r="CK58" s="38">
        <v>0.2</v>
      </c>
      <c r="CL58" s="12">
        <f t="shared" si="120"/>
        <v>0.2</v>
      </c>
      <c r="CM58" s="13" t="s">
        <v>84</v>
      </c>
      <c r="CN58" s="26">
        <f t="shared" si="122"/>
        <v>-9.9999999999999978E-2</v>
      </c>
      <c r="CO58" s="29">
        <f t="shared" si="123"/>
        <v>-33.333333333333329</v>
      </c>
      <c r="CP58" s="37">
        <v>0</v>
      </c>
      <c r="CQ58" s="26" t="s">
        <v>84</v>
      </c>
      <c r="CR58" s="29" t="s">
        <v>84</v>
      </c>
      <c r="CS58" s="26">
        <f t="shared" si="126"/>
        <v>-0.2</v>
      </c>
      <c r="CT58" s="29">
        <f t="shared" si="127"/>
        <v>-100</v>
      </c>
      <c r="CU58" s="37">
        <v>0</v>
      </c>
      <c r="CV58" s="26" t="s">
        <v>84</v>
      </c>
      <c r="CW58" s="29" t="s">
        <v>84</v>
      </c>
      <c r="CX58" s="26">
        <f>CU58-CP58</f>
        <v>0</v>
      </c>
      <c r="CY58" s="29" t="s">
        <v>84</v>
      </c>
      <c r="CZ58" s="37">
        <v>0</v>
      </c>
      <c r="DA58" s="26" t="s">
        <v>84</v>
      </c>
      <c r="DB58" s="29" t="s">
        <v>84</v>
      </c>
      <c r="DC58" s="26" t="s">
        <v>84</v>
      </c>
      <c r="DD58" s="29" t="s">
        <v>84</v>
      </c>
      <c r="DE58" s="37">
        <v>0</v>
      </c>
      <c r="DF58" s="26" t="s">
        <v>84</v>
      </c>
      <c r="DG58" s="29" t="s">
        <v>84</v>
      </c>
      <c r="DH58" s="26" t="s">
        <v>84</v>
      </c>
      <c r="DI58" s="29" t="s">
        <v>84</v>
      </c>
      <c r="DJ58" s="37">
        <v>0</v>
      </c>
      <c r="DK58" s="26" t="s">
        <v>84</v>
      </c>
      <c r="DL58" s="29" t="s">
        <v>84</v>
      </c>
      <c r="DM58" s="26" t="s">
        <v>84</v>
      </c>
      <c r="DN58" s="29" t="s">
        <v>84</v>
      </c>
      <c r="DO58" s="37">
        <v>0</v>
      </c>
      <c r="DP58" s="26" t="s">
        <v>84</v>
      </c>
      <c r="DQ58" s="29" t="s">
        <v>84</v>
      </c>
      <c r="DR58" s="26" t="s">
        <v>84</v>
      </c>
      <c r="DS58" s="29" t="s">
        <v>84</v>
      </c>
      <c r="DT58" s="37">
        <v>0</v>
      </c>
      <c r="DU58" s="26" t="s">
        <v>84</v>
      </c>
      <c r="DV58" s="29" t="s">
        <v>84</v>
      </c>
      <c r="DW58" s="26" t="s">
        <v>84</v>
      </c>
      <c r="DX58" s="29" t="s">
        <v>84</v>
      </c>
      <c r="DY58" s="37">
        <v>0</v>
      </c>
      <c r="DZ58" s="26" t="s">
        <v>84</v>
      </c>
      <c r="EA58" s="29" t="s">
        <v>84</v>
      </c>
      <c r="EB58" s="26" t="s">
        <v>84</v>
      </c>
      <c r="EC58" s="29" t="s">
        <v>84</v>
      </c>
      <c r="ED58" s="932">
        <v>0</v>
      </c>
      <c r="EE58" s="26" t="s">
        <v>84</v>
      </c>
      <c r="EF58" s="29" t="s">
        <v>84</v>
      </c>
      <c r="EG58" s="26" t="s">
        <v>84</v>
      </c>
      <c r="EH58" s="29" t="s">
        <v>84</v>
      </c>
    </row>
    <row r="59" spans="1:138" ht="15">
      <c r="A59" s="24" t="s">
        <v>40</v>
      </c>
      <c r="B59" s="39">
        <v>0.2</v>
      </c>
      <c r="C59" s="39">
        <v>0</v>
      </c>
      <c r="D59" s="38">
        <v>1.3</v>
      </c>
      <c r="E59" s="38">
        <v>2.7</v>
      </c>
      <c r="F59" s="37">
        <v>1.4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8">
        <v>0.6</v>
      </c>
      <c r="M59" s="37">
        <v>0</v>
      </c>
      <c r="N59" s="37">
        <v>0</v>
      </c>
      <c r="O59" s="38">
        <v>3</v>
      </c>
      <c r="P59" s="12">
        <f t="shared" si="106"/>
        <v>1.7</v>
      </c>
      <c r="Q59" s="13">
        <f t="shared" si="131"/>
        <v>130.76923076923075</v>
      </c>
      <c r="R59" s="37">
        <v>0</v>
      </c>
      <c r="S59" s="26">
        <f t="shared" si="107"/>
        <v>-3</v>
      </c>
      <c r="T59" s="29">
        <f t="shared" si="108"/>
        <v>-100</v>
      </c>
      <c r="U59" s="26">
        <f t="shared" si="109"/>
        <v>-1.3</v>
      </c>
      <c r="V59" s="29">
        <f t="shared" si="110"/>
        <v>-100</v>
      </c>
      <c r="W59" s="37">
        <v>0</v>
      </c>
      <c r="X59" s="26" t="s">
        <v>84</v>
      </c>
      <c r="Y59" s="29" t="s">
        <v>84</v>
      </c>
      <c r="Z59" s="37">
        <v>0</v>
      </c>
      <c r="AA59" s="26" t="s">
        <v>84</v>
      </c>
      <c r="AB59" s="29" t="s">
        <v>84</v>
      </c>
      <c r="AC59" s="26" t="s">
        <v>84</v>
      </c>
      <c r="AD59" s="29" t="s">
        <v>84</v>
      </c>
      <c r="AE59" s="37">
        <v>0</v>
      </c>
      <c r="AF59" s="26" t="s">
        <v>84</v>
      </c>
      <c r="AG59" s="29" t="s">
        <v>84</v>
      </c>
      <c r="AH59" s="26" t="s">
        <v>84</v>
      </c>
      <c r="AI59" s="29" t="s">
        <v>84</v>
      </c>
      <c r="AJ59" s="37">
        <v>0</v>
      </c>
      <c r="AK59" s="26" t="s">
        <v>84</v>
      </c>
      <c r="AL59" s="29" t="s">
        <v>84</v>
      </c>
      <c r="AM59" s="26" t="s">
        <v>84</v>
      </c>
      <c r="AN59" s="29" t="s">
        <v>84</v>
      </c>
      <c r="AO59" s="37">
        <v>0</v>
      </c>
      <c r="AP59" s="26" t="s">
        <v>84</v>
      </c>
      <c r="AQ59" s="29" t="s">
        <v>84</v>
      </c>
      <c r="AR59" s="26" t="s">
        <v>84</v>
      </c>
      <c r="AS59" s="29" t="s">
        <v>84</v>
      </c>
      <c r="AT59" s="40">
        <v>0</v>
      </c>
      <c r="AU59" s="26" t="s">
        <v>84</v>
      </c>
      <c r="AV59" s="29" t="s">
        <v>84</v>
      </c>
      <c r="AW59" s="26" t="s">
        <v>84</v>
      </c>
      <c r="AX59" s="29" t="s">
        <v>84</v>
      </c>
      <c r="AY59" s="40">
        <v>0</v>
      </c>
      <c r="AZ59" s="26" t="s">
        <v>84</v>
      </c>
      <c r="BA59" s="29" t="s">
        <v>84</v>
      </c>
      <c r="BB59" s="26" t="s">
        <v>84</v>
      </c>
      <c r="BC59" s="29" t="s">
        <v>84</v>
      </c>
      <c r="BD59" s="11">
        <v>1.3</v>
      </c>
      <c r="BE59" s="12">
        <f t="shared" si="116"/>
        <v>1.3</v>
      </c>
      <c r="BF59" s="29" t="s">
        <v>84</v>
      </c>
      <c r="BG59" s="12">
        <f t="shared" ref="BG59:BG70" si="145">BD59-AY59</f>
        <v>1.3</v>
      </c>
      <c r="BH59" s="29" t="s">
        <v>84</v>
      </c>
      <c r="BI59" s="40">
        <v>0</v>
      </c>
      <c r="BJ59" s="26">
        <f t="shared" si="139"/>
        <v>0</v>
      </c>
      <c r="BK59" s="29" t="s">
        <v>84</v>
      </c>
      <c r="BL59" s="26">
        <f t="shared" ref="BL59:BL68" si="146">BI59-BD59</f>
        <v>-1.3</v>
      </c>
      <c r="BM59" s="29">
        <f t="shared" ref="BM59:BM67" si="147">BI59/BD59*100-100</f>
        <v>-100</v>
      </c>
      <c r="BN59" s="40">
        <v>0</v>
      </c>
      <c r="BO59" s="26" t="s">
        <v>84</v>
      </c>
      <c r="BP59" s="29" t="s">
        <v>84</v>
      </c>
      <c r="BQ59" s="26" t="s">
        <v>84</v>
      </c>
      <c r="BR59" s="29" t="s">
        <v>84</v>
      </c>
      <c r="BS59" s="40">
        <v>0</v>
      </c>
      <c r="BT59" s="26" t="s">
        <v>84</v>
      </c>
      <c r="BU59" s="29" t="s">
        <v>84</v>
      </c>
      <c r="BV59" s="26" t="s">
        <v>84</v>
      </c>
      <c r="BW59" s="29" t="s">
        <v>84</v>
      </c>
      <c r="BX59" s="40">
        <v>0</v>
      </c>
      <c r="BY59" s="26" t="s">
        <v>84</v>
      </c>
      <c r="BZ59" s="29" t="s">
        <v>84</v>
      </c>
      <c r="CA59" s="26" t="s">
        <v>84</v>
      </c>
      <c r="CB59" s="29" t="s">
        <v>84</v>
      </c>
      <c r="CC59" s="37">
        <v>0</v>
      </c>
      <c r="CD59" s="26" t="s">
        <v>84</v>
      </c>
      <c r="CE59" s="29" t="s">
        <v>84</v>
      </c>
      <c r="CF59" s="37">
        <v>0</v>
      </c>
      <c r="CG59" s="26" t="s">
        <v>84</v>
      </c>
      <c r="CH59" s="29" t="s">
        <v>84</v>
      </c>
      <c r="CI59" s="26" t="s">
        <v>84</v>
      </c>
      <c r="CJ59" s="29" t="s">
        <v>84</v>
      </c>
      <c r="CK59" s="38">
        <v>4</v>
      </c>
      <c r="CL59" s="12">
        <f t="shared" si="120"/>
        <v>4</v>
      </c>
      <c r="CM59" s="13" t="s">
        <v>84</v>
      </c>
      <c r="CN59" s="12">
        <f t="shared" si="122"/>
        <v>4</v>
      </c>
      <c r="CO59" s="13" t="s">
        <v>84</v>
      </c>
      <c r="CP59" s="37">
        <v>0</v>
      </c>
      <c r="CQ59" s="26" t="s">
        <v>84</v>
      </c>
      <c r="CR59" s="29" t="s">
        <v>84</v>
      </c>
      <c r="CS59" s="26">
        <f t="shared" si="126"/>
        <v>-4</v>
      </c>
      <c r="CT59" s="29">
        <f t="shared" si="127"/>
        <v>-100</v>
      </c>
      <c r="CU59" s="37">
        <v>0</v>
      </c>
      <c r="CV59" s="26" t="s">
        <v>84</v>
      </c>
      <c r="CW59" s="29" t="s">
        <v>84</v>
      </c>
      <c r="CX59" s="26">
        <f>CU59-CP59</f>
        <v>0</v>
      </c>
      <c r="CY59" s="29" t="s">
        <v>84</v>
      </c>
      <c r="CZ59" s="38">
        <v>0.5</v>
      </c>
      <c r="DA59" s="12">
        <f t="shared" si="128"/>
        <v>0.5</v>
      </c>
      <c r="DB59" s="13" t="s">
        <v>84</v>
      </c>
      <c r="DC59" s="12">
        <f t="shared" si="130"/>
        <v>0.5</v>
      </c>
      <c r="DD59" s="13" t="s">
        <v>84</v>
      </c>
      <c r="DE59" s="37">
        <v>0</v>
      </c>
      <c r="DF59" s="26">
        <f t="shared" ref="DF59:DF67" si="148">DE59-BX59</f>
        <v>0</v>
      </c>
      <c r="DG59" s="29" t="s">
        <v>84</v>
      </c>
      <c r="DH59" s="26">
        <f>DE59-CZ59</f>
        <v>-0.5</v>
      </c>
      <c r="DI59" s="29">
        <f>DE59/CZ59*100-100</f>
        <v>-100</v>
      </c>
      <c r="DJ59" s="37">
        <v>0</v>
      </c>
      <c r="DK59" s="26" t="s">
        <v>84</v>
      </c>
      <c r="DL59" s="29" t="s">
        <v>84</v>
      </c>
      <c r="DM59" s="26" t="s">
        <v>84</v>
      </c>
      <c r="DN59" s="29" t="s">
        <v>84</v>
      </c>
      <c r="DO59" s="37">
        <v>0</v>
      </c>
      <c r="DP59" s="26" t="s">
        <v>84</v>
      </c>
      <c r="DQ59" s="29" t="s">
        <v>84</v>
      </c>
      <c r="DR59" s="26" t="s">
        <v>84</v>
      </c>
      <c r="DS59" s="29" t="s">
        <v>84</v>
      </c>
      <c r="DT59" s="37">
        <v>0</v>
      </c>
      <c r="DU59" s="26" t="s">
        <v>84</v>
      </c>
      <c r="DV59" s="29" t="s">
        <v>84</v>
      </c>
      <c r="DW59" s="26" t="s">
        <v>84</v>
      </c>
      <c r="DX59" s="29" t="s">
        <v>84</v>
      </c>
      <c r="DY59" s="37">
        <v>0</v>
      </c>
      <c r="DZ59" s="26" t="s">
        <v>84</v>
      </c>
      <c r="EA59" s="29" t="s">
        <v>84</v>
      </c>
      <c r="EB59" s="26" t="s">
        <v>84</v>
      </c>
      <c r="EC59" s="29" t="s">
        <v>84</v>
      </c>
      <c r="ED59" s="932">
        <v>0</v>
      </c>
      <c r="EE59" s="26" t="s">
        <v>84</v>
      </c>
      <c r="EF59" s="29" t="s">
        <v>84</v>
      </c>
      <c r="EG59" s="26" t="s">
        <v>84</v>
      </c>
      <c r="EH59" s="29" t="s">
        <v>84</v>
      </c>
    </row>
    <row r="60" spans="1:138" s="23" customFormat="1" ht="15">
      <c r="A60" s="24" t="s">
        <v>41</v>
      </c>
      <c r="B60" s="39">
        <v>6.4</v>
      </c>
      <c r="C60" s="39">
        <v>14.4</v>
      </c>
      <c r="D60" s="40">
        <v>14.3</v>
      </c>
      <c r="E60" s="11">
        <v>18.5</v>
      </c>
      <c r="F60" s="40">
        <v>11.7</v>
      </c>
      <c r="G60" s="40">
        <v>8</v>
      </c>
      <c r="H60" s="40">
        <v>6.9</v>
      </c>
      <c r="I60" s="11">
        <v>8.1999999999999993</v>
      </c>
      <c r="J60" s="11">
        <v>9.1999999999999993</v>
      </c>
      <c r="K60" s="11">
        <v>14.9</v>
      </c>
      <c r="L60" s="40">
        <v>12.5</v>
      </c>
      <c r="M60" s="40">
        <v>12</v>
      </c>
      <c r="N60" s="11">
        <v>13</v>
      </c>
      <c r="O60" s="11">
        <v>13.1</v>
      </c>
      <c r="P60" s="26">
        <f t="shared" si="106"/>
        <v>-1.2000000000000011</v>
      </c>
      <c r="Q60" s="29">
        <f t="shared" si="131"/>
        <v>-8.3916083916084006</v>
      </c>
      <c r="R60" s="40">
        <v>9.3000000000000007</v>
      </c>
      <c r="S60" s="26">
        <f t="shared" si="107"/>
        <v>-3.7999999999999989</v>
      </c>
      <c r="T60" s="29">
        <f t="shared" si="108"/>
        <v>-29.007633587786259</v>
      </c>
      <c r="U60" s="26">
        <f t="shared" si="109"/>
        <v>-5</v>
      </c>
      <c r="V60" s="29">
        <f t="shared" si="110"/>
        <v>-34.96503496503496</v>
      </c>
      <c r="W60" s="11">
        <v>9.9</v>
      </c>
      <c r="X60" s="12">
        <f t="shared" si="111"/>
        <v>0.59999999999999964</v>
      </c>
      <c r="Y60" s="13">
        <f t="shared" ref="Y60:Y66" si="149">W60/R60*100-100</f>
        <v>6.4516129032257936</v>
      </c>
      <c r="Z60" s="40">
        <v>8.1999999999999993</v>
      </c>
      <c r="AA60" s="26">
        <f t="shared" si="132"/>
        <v>-1.1000000000000014</v>
      </c>
      <c r="AB60" s="29">
        <f t="shared" si="133"/>
        <v>-11.827956989247326</v>
      </c>
      <c r="AC60" s="26">
        <f t="shared" si="134"/>
        <v>-1.7000000000000011</v>
      </c>
      <c r="AD60" s="29">
        <f t="shared" si="135"/>
        <v>-17.171717171717177</v>
      </c>
      <c r="AE60" s="11">
        <v>10.7</v>
      </c>
      <c r="AF60" s="12">
        <f t="shared" si="136"/>
        <v>1.3999999999999986</v>
      </c>
      <c r="AG60" s="13">
        <f t="shared" si="137"/>
        <v>15.053763440860195</v>
      </c>
      <c r="AH60" s="12">
        <f t="shared" si="138"/>
        <v>2.5</v>
      </c>
      <c r="AI60" s="55" t="s">
        <v>134</v>
      </c>
      <c r="AJ60" s="11">
        <v>39.9</v>
      </c>
      <c r="AK60" s="12">
        <f t="shared" ref="AK60:AK66" si="150">AJ60-R60</f>
        <v>30.599999999999998</v>
      </c>
      <c r="AL60" s="13" t="s">
        <v>146</v>
      </c>
      <c r="AM60" s="12">
        <f t="shared" ref="AM60:AM66" si="151">AJ60-AE60</f>
        <v>29.2</v>
      </c>
      <c r="AN60" s="13" t="s">
        <v>147</v>
      </c>
      <c r="AO60" s="11">
        <v>33.6</v>
      </c>
      <c r="AP60" s="12">
        <f t="shared" si="112"/>
        <v>24.3</v>
      </c>
      <c r="AQ60" s="13" t="s">
        <v>152</v>
      </c>
      <c r="AR60" s="26">
        <f t="shared" si="114"/>
        <v>-6.2999999999999972</v>
      </c>
      <c r="AS60" s="29">
        <f t="shared" si="115"/>
        <v>-15.78947368421052</v>
      </c>
      <c r="AT60" s="11">
        <v>10.5</v>
      </c>
      <c r="AU60" s="12">
        <f t="shared" ref="AU60:AU68" si="152">AT60-R60</f>
        <v>1.1999999999999993</v>
      </c>
      <c r="AV60" s="13">
        <f t="shared" ref="AV60:AV68" si="153">AT60/R60*100-100</f>
        <v>12.903225806451601</v>
      </c>
      <c r="AW60" s="26">
        <f t="shared" ref="AW60:AW67" si="154">AT60-AO60</f>
        <v>-23.1</v>
      </c>
      <c r="AX60" s="29">
        <f t="shared" ref="AX60:AX66" si="155">AT60/AO60*100-100</f>
        <v>-68.75</v>
      </c>
      <c r="AY60" s="40">
        <v>8.6999999999999993</v>
      </c>
      <c r="AZ60" s="26">
        <f t="shared" ref="AZ60:AZ70" si="156">AY60-R60</f>
        <v>-0.60000000000000142</v>
      </c>
      <c r="BA60" s="29">
        <f t="shared" ref="BA60:BA68" si="157">AY60/R60*100-100</f>
        <v>-6.451612903225822</v>
      </c>
      <c r="BB60" s="26">
        <f t="shared" ref="BB60:BB67" si="158">AY60-AT60</f>
        <v>-1.8000000000000007</v>
      </c>
      <c r="BC60" s="29">
        <f t="shared" ref="BC60:BC65" si="159">AY60/AT60*100-100</f>
        <v>-17.142857142857153</v>
      </c>
      <c r="BD60" s="11">
        <v>10.7</v>
      </c>
      <c r="BE60" s="12">
        <f t="shared" si="116"/>
        <v>1.3999999999999986</v>
      </c>
      <c r="BF60" s="13">
        <f t="shared" si="117"/>
        <v>15.053763440860195</v>
      </c>
      <c r="BG60" s="12">
        <f t="shared" si="145"/>
        <v>2</v>
      </c>
      <c r="BH60" s="13">
        <f t="shared" ref="BH60:BH70" si="160">BD60/AY60*100-100</f>
        <v>22.988505747126425</v>
      </c>
      <c r="BI60" s="11">
        <v>15.3</v>
      </c>
      <c r="BJ60" s="12">
        <f t="shared" si="139"/>
        <v>6</v>
      </c>
      <c r="BK60" s="13">
        <f t="shared" si="140"/>
        <v>64.51612903225805</v>
      </c>
      <c r="BL60" s="12">
        <f t="shared" si="146"/>
        <v>4.6000000000000014</v>
      </c>
      <c r="BM60" s="13">
        <f t="shared" si="147"/>
        <v>42.990654205607512</v>
      </c>
      <c r="BN60" s="11">
        <v>24.6</v>
      </c>
      <c r="BO60" s="12">
        <f t="shared" si="141"/>
        <v>15.3</v>
      </c>
      <c r="BP60" s="13" t="s">
        <v>170</v>
      </c>
      <c r="BQ60" s="12">
        <f t="shared" ref="BQ60:BQ68" si="161">BN60-BI60</f>
        <v>9.3000000000000007</v>
      </c>
      <c r="BR60" s="13">
        <f t="shared" ref="BR60:BR67" si="162">BN60/BI60*100-100</f>
        <v>60.784313725490193</v>
      </c>
      <c r="BS60" s="40">
        <v>4.2</v>
      </c>
      <c r="BT60" s="26">
        <f t="shared" si="143"/>
        <v>-5.1000000000000005</v>
      </c>
      <c r="BU60" s="29">
        <f t="shared" si="144"/>
        <v>-54.838709677419359</v>
      </c>
      <c r="BV60" s="26">
        <f t="shared" ref="BV60:BV68" si="163">BS60-BN60</f>
        <v>-20.400000000000002</v>
      </c>
      <c r="BW60" s="29">
        <f t="shared" ref="BW60:BW68" si="164">BS60/BN60*100-100</f>
        <v>-82.926829268292693</v>
      </c>
      <c r="BX60" s="11">
        <v>4.8</v>
      </c>
      <c r="BY60" s="26">
        <f t="shared" si="118"/>
        <v>-4.5000000000000009</v>
      </c>
      <c r="BZ60" s="29">
        <f t="shared" si="119"/>
        <v>-48.387096774193552</v>
      </c>
      <c r="CA60" s="12">
        <f>BX60-BS60</f>
        <v>0.59999999999999964</v>
      </c>
      <c r="CB60" s="13">
        <f>BX60/BS60*100-100</f>
        <v>14.285714285714278</v>
      </c>
      <c r="CC60" s="40">
        <v>4.4000000000000004</v>
      </c>
      <c r="CD60" s="26">
        <f>CC60-BX60</f>
        <v>-0.39999999999999947</v>
      </c>
      <c r="CE60" s="29">
        <f t="shared" ref="CE60:CE66" si="165">CC60/BX60*100-100</f>
        <v>-8.3333333333333286</v>
      </c>
      <c r="CF60" s="40">
        <v>0</v>
      </c>
      <c r="CG60" s="26">
        <f t="shared" ref="CG60:CG66" si="166">CF60-BX60</f>
        <v>-4.8</v>
      </c>
      <c r="CH60" s="29">
        <f t="shared" ref="CH60:CH70" si="167">CF60/BX60*100-100</f>
        <v>-100</v>
      </c>
      <c r="CI60" s="26">
        <f t="shared" ref="CI60:CI73" si="168">CF60-CC60</f>
        <v>-4.4000000000000004</v>
      </c>
      <c r="CJ60" s="29">
        <f t="shared" ref="CJ60:CJ66" si="169">CF60/CC60*100-100</f>
        <v>-100</v>
      </c>
      <c r="CK60" s="40">
        <v>0</v>
      </c>
      <c r="CL60" s="26">
        <f t="shared" si="120"/>
        <v>-4.8</v>
      </c>
      <c r="CM60" s="29">
        <f t="shared" si="121"/>
        <v>-100</v>
      </c>
      <c r="CN60" s="26">
        <f t="shared" si="122"/>
        <v>0</v>
      </c>
      <c r="CO60" s="29" t="s">
        <v>84</v>
      </c>
      <c r="CP60" s="40">
        <v>0</v>
      </c>
      <c r="CQ60" s="26">
        <f t="shared" si="124"/>
        <v>-4.8</v>
      </c>
      <c r="CR60" s="29">
        <f t="shared" si="125"/>
        <v>-100</v>
      </c>
      <c r="CS60" s="26" t="s">
        <v>84</v>
      </c>
      <c r="CT60" s="29" t="s">
        <v>84</v>
      </c>
      <c r="CU60" s="40">
        <v>0</v>
      </c>
      <c r="CV60" s="26">
        <f>CU60-BX60</f>
        <v>-4.8</v>
      </c>
      <c r="CW60" s="29">
        <f>CU60/BX60*100-100</f>
        <v>-100</v>
      </c>
      <c r="CX60" s="26" t="s">
        <v>84</v>
      </c>
      <c r="CY60" s="29" t="s">
        <v>84</v>
      </c>
      <c r="CZ60" s="40">
        <v>0</v>
      </c>
      <c r="DA60" s="26">
        <f t="shared" si="128"/>
        <v>-4.8</v>
      </c>
      <c r="DB60" s="29">
        <f t="shared" si="129"/>
        <v>-100</v>
      </c>
      <c r="DC60" s="26" t="s">
        <v>84</v>
      </c>
      <c r="DD60" s="29" t="s">
        <v>84</v>
      </c>
      <c r="DE60" s="40">
        <v>0</v>
      </c>
      <c r="DF60" s="26">
        <f t="shared" si="148"/>
        <v>-4.8</v>
      </c>
      <c r="DG60" s="29">
        <f t="shared" ref="DG60:DG66" si="170">DE60/BX60*100-100</f>
        <v>-100</v>
      </c>
      <c r="DH60" s="26" t="s">
        <v>84</v>
      </c>
      <c r="DI60" s="29" t="s">
        <v>84</v>
      </c>
      <c r="DJ60" s="40">
        <v>0</v>
      </c>
      <c r="DK60" s="26">
        <f t="shared" ref="DK60:DK70" si="171">DJ60-BX60</f>
        <v>-4.8</v>
      </c>
      <c r="DL60" s="29">
        <f t="shared" ref="DL60:DL70" si="172">DJ60/BX60*100-100</f>
        <v>-100</v>
      </c>
      <c r="DM60" s="26" t="s">
        <v>84</v>
      </c>
      <c r="DN60" s="29" t="s">
        <v>84</v>
      </c>
      <c r="DO60" s="40">
        <v>0</v>
      </c>
      <c r="DP60" s="26">
        <f>DO60-BX60</f>
        <v>-4.8</v>
      </c>
      <c r="DQ60" s="29">
        <f>DO60/BX60*100-100</f>
        <v>-100</v>
      </c>
      <c r="DR60" s="26" t="s">
        <v>84</v>
      </c>
      <c r="DS60" s="29" t="s">
        <v>84</v>
      </c>
      <c r="DT60" s="11">
        <v>1</v>
      </c>
      <c r="DU60" s="26">
        <f>DT60-BX60</f>
        <v>-3.8</v>
      </c>
      <c r="DV60" s="29">
        <f>DT60/BX60*100-100</f>
        <v>-79.166666666666657</v>
      </c>
      <c r="DW60" s="12">
        <f>DT60-DO60</f>
        <v>1</v>
      </c>
      <c r="DX60" s="13" t="s">
        <v>84</v>
      </c>
      <c r="DY60" s="11">
        <v>5.4</v>
      </c>
      <c r="DZ60" s="12">
        <f t="shared" ref="DZ60:DZ70" si="173">DY60-BX60</f>
        <v>0.60000000000000053</v>
      </c>
      <c r="EA60" s="13">
        <f t="shared" ref="EA60:EA70" si="174">DY60/BX60*100-100</f>
        <v>12.500000000000028</v>
      </c>
      <c r="EB60" s="12">
        <f>DY60-DT60</f>
        <v>4.4000000000000004</v>
      </c>
      <c r="EC60" s="13">
        <f>DY60/DT60*100-100</f>
        <v>440</v>
      </c>
      <c r="ED60" s="926">
        <v>11.2</v>
      </c>
      <c r="EE60" s="12">
        <f t="shared" ref="EE60:EE70" si="175">ED60-BX60</f>
        <v>6.3999999999999995</v>
      </c>
      <c r="EF60" s="13">
        <f t="shared" ref="EF60:EF70" si="176">ED60/BX60*100-100</f>
        <v>133.33333333333334</v>
      </c>
      <c r="EG60" s="12">
        <f>ED60-DY60</f>
        <v>5.7999999999999989</v>
      </c>
      <c r="EH60" s="13">
        <f>ED60/DY60*100-100</f>
        <v>107.40740740740739</v>
      </c>
    </row>
    <row r="61" spans="1:138" ht="15">
      <c r="A61" s="24" t="s">
        <v>42</v>
      </c>
      <c r="B61" s="39">
        <v>9.1</v>
      </c>
      <c r="C61" s="39">
        <v>10.199999999999999</v>
      </c>
      <c r="D61" s="40">
        <v>8.9</v>
      </c>
      <c r="E61" s="40">
        <v>8.3000000000000007</v>
      </c>
      <c r="F61" s="40">
        <v>7.9</v>
      </c>
      <c r="G61" s="40">
        <v>7.4</v>
      </c>
      <c r="H61" s="40">
        <v>5.9</v>
      </c>
      <c r="I61" s="11">
        <v>7.3</v>
      </c>
      <c r="J61" s="40">
        <v>5.6</v>
      </c>
      <c r="K61" s="11">
        <v>8.5</v>
      </c>
      <c r="L61" s="40">
        <v>7.3</v>
      </c>
      <c r="M61" s="40">
        <v>3.7</v>
      </c>
      <c r="N61" s="40">
        <v>3.4</v>
      </c>
      <c r="O61" s="40">
        <v>2.9</v>
      </c>
      <c r="P61" s="26">
        <f t="shared" si="106"/>
        <v>-6</v>
      </c>
      <c r="Q61" s="29">
        <f t="shared" si="131"/>
        <v>-67.415730337078656</v>
      </c>
      <c r="R61" s="40">
        <v>1.9</v>
      </c>
      <c r="S61" s="26">
        <f t="shared" si="107"/>
        <v>-1</v>
      </c>
      <c r="T61" s="29">
        <f t="shared" si="108"/>
        <v>-34.482758620689651</v>
      </c>
      <c r="U61" s="26">
        <f t="shared" si="109"/>
        <v>-7</v>
      </c>
      <c r="V61" s="29">
        <f t="shared" si="110"/>
        <v>-78.651685393258433</v>
      </c>
      <c r="W61" s="11">
        <v>1.9</v>
      </c>
      <c r="X61" s="12">
        <f t="shared" si="111"/>
        <v>0</v>
      </c>
      <c r="Y61" s="13">
        <f t="shared" si="149"/>
        <v>0</v>
      </c>
      <c r="Z61" s="40">
        <v>1.3</v>
      </c>
      <c r="AA61" s="26">
        <f t="shared" si="132"/>
        <v>-0.59999999999999987</v>
      </c>
      <c r="AB61" s="29">
        <f t="shared" si="133"/>
        <v>-31.578947368421055</v>
      </c>
      <c r="AC61" s="26">
        <f t="shared" si="134"/>
        <v>-0.59999999999999987</v>
      </c>
      <c r="AD61" s="29">
        <f t="shared" si="135"/>
        <v>-31.578947368421055</v>
      </c>
      <c r="AE61" s="40">
        <v>1.3</v>
      </c>
      <c r="AF61" s="26">
        <f t="shared" si="136"/>
        <v>-0.59999999999999987</v>
      </c>
      <c r="AG61" s="29">
        <f t="shared" si="137"/>
        <v>-31.578947368421055</v>
      </c>
      <c r="AH61" s="26">
        <f t="shared" si="138"/>
        <v>0</v>
      </c>
      <c r="AI61" s="29">
        <f>AE61/Z61*100-100</f>
        <v>0</v>
      </c>
      <c r="AJ61" s="11">
        <v>1.7</v>
      </c>
      <c r="AK61" s="26">
        <f t="shared" si="150"/>
        <v>-0.19999999999999996</v>
      </c>
      <c r="AL61" s="29">
        <f t="shared" ref="AL61:AL66" si="177">AJ61/R61*100-100</f>
        <v>-10.526315789473685</v>
      </c>
      <c r="AM61" s="12">
        <f t="shared" si="151"/>
        <v>0.39999999999999991</v>
      </c>
      <c r="AN61" s="13">
        <f t="shared" ref="AN61:AN66" si="178">AJ61/AE61*100-100</f>
        <v>30.769230769230774</v>
      </c>
      <c r="AO61" s="11">
        <v>2.6</v>
      </c>
      <c r="AP61" s="12">
        <f t="shared" si="112"/>
        <v>0.70000000000000018</v>
      </c>
      <c r="AQ61" s="13">
        <f t="shared" si="113"/>
        <v>36.84210526315789</v>
      </c>
      <c r="AR61" s="12">
        <f t="shared" si="114"/>
        <v>0.90000000000000013</v>
      </c>
      <c r="AS61" s="13">
        <f t="shared" si="115"/>
        <v>52.94117647058826</v>
      </c>
      <c r="AT61" s="11">
        <v>2.6</v>
      </c>
      <c r="AU61" s="12">
        <f t="shared" si="152"/>
        <v>0.70000000000000018</v>
      </c>
      <c r="AV61" s="13">
        <f t="shared" si="153"/>
        <v>36.84210526315789</v>
      </c>
      <c r="AW61" s="12">
        <f t="shared" si="154"/>
        <v>0</v>
      </c>
      <c r="AX61" s="13">
        <f t="shared" si="155"/>
        <v>0</v>
      </c>
      <c r="AY61" s="11">
        <v>2.6</v>
      </c>
      <c r="AZ61" s="26">
        <f t="shared" si="156"/>
        <v>0.70000000000000018</v>
      </c>
      <c r="BA61" s="29">
        <f t="shared" si="157"/>
        <v>36.84210526315789</v>
      </c>
      <c r="BB61" s="12">
        <f t="shared" si="158"/>
        <v>0</v>
      </c>
      <c r="BC61" s="13">
        <f t="shared" si="159"/>
        <v>0</v>
      </c>
      <c r="BD61" s="11">
        <v>3.7</v>
      </c>
      <c r="BE61" s="12">
        <f t="shared" si="116"/>
        <v>1.8000000000000003</v>
      </c>
      <c r="BF61" s="13">
        <f t="shared" si="117"/>
        <v>94.736842105263179</v>
      </c>
      <c r="BG61" s="12">
        <f t="shared" si="145"/>
        <v>1.1000000000000001</v>
      </c>
      <c r="BH61" s="13">
        <f t="shared" si="160"/>
        <v>42.307692307692321</v>
      </c>
      <c r="BI61" s="11">
        <v>4.5999999999999996</v>
      </c>
      <c r="BJ61" s="12">
        <f t="shared" si="139"/>
        <v>2.6999999999999997</v>
      </c>
      <c r="BK61" s="13" t="s">
        <v>112</v>
      </c>
      <c r="BL61" s="12">
        <f t="shared" si="146"/>
        <v>0.89999999999999947</v>
      </c>
      <c r="BM61" s="13">
        <f t="shared" si="147"/>
        <v>24.324324324324294</v>
      </c>
      <c r="BN61" s="11">
        <v>4.4000000000000004</v>
      </c>
      <c r="BO61" s="12">
        <f t="shared" si="141"/>
        <v>2.5000000000000004</v>
      </c>
      <c r="BP61" s="13">
        <f t="shared" si="142"/>
        <v>131.57894736842107</v>
      </c>
      <c r="BQ61" s="26">
        <f t="shared" si="161"/>
        <v>-0.19999999999999929</v>
      </c>
      <c r="BR61" s="29">
        <f t="shared" si="162"/>
        <v>-4.347826086956502</v>
      </c>
      <c r="BS61" s="11">
        <v>4.3</v>
      </c>
      <c r="BT61" s="12">
        <f t="shared" si="143"/>
        <v>2.4</v>
      </c>
      <c r="BU61" s="13">
        <f t="shared" si="144"/>
        <v>126.31578947368419</v>
      </c>
      <c r="BV61" s="26">
        <f t="shared" si="163"/>
        <v>-0.10000000000000053</v>
      </c>
      <c r="BW61" s="29">
        <f t="shared" si="164"/>
        <v>-2.2727272727272805</v>
      </c>
      <c r="BX61" s="11">
        <v>2.2000000000000002</v>
      </c>
      <c r="BY61" s="12">
        <f t="shared" si="118"/>
        <v>0.30000000000000027</v>
      </c>
      <c r="BZ61" s="13">
        <f t="shared" si="119"/>
        <v>15.789473684210535</v>
      </c>
      <c r="CA61" s="26">
        <f>BX61-BS61</f>
        <v>-2.0999999999999996</v>
      </c>
      <c r="CB61" s="29">
        <f>BX61/BS61*100-100</f>
        <v>-48.837209302325576</v>
      </c>
      <c r="CC61" s="40">
        <v>0.5</v>
      </c>
      <c r="CD61" s="26">
        <f>CC61-BX61</f>
        <v>-1.7000000000000002</v>
      </c>
      <c r="CE61" s="29">
        <f t="shared" si="165"/>
        <v>-77.27272727272728</v>
      </c>
      <c r="CF61" s="11">
        <v>1.4</v>
      </c>
      <c r="CG61" s="26">
        <f t="shared" si="166"/>
        <v>-0.80000000000000027</v>
      </c>
      <c r="CH61" s="29">
        <f t="shared" si="167"/>
        <v>-36.363636363636374</v>
      </c>
      <c r="CI61" s="12">
        <f t="shared" si="168"/>
        <v>0.89999999999999991</v>
      </c>
      <c r="CJ61" s="13" t="s">
        <v>115</v>
      </c>
      <c r="CK61" s="40">
        <v>1</v>
      </c>
      <c r="CL61" s="26">
        <f t="shared" si="120"/>
        <v>-1.2000000000000002</v>
      </c>
      <c r="CM61" s="29">
        <f t="shared" si="121"/>
        <v>-54.545454545454547</v>
      </c>
      <c r="CN61" s="26">
        <f t="shared" si="122"/>
        <v>-0.39999999999999991</v>
      </c>
      <c r="CO61" s="29">
        <f t="shared" si="123"/>
        <v>-28.571428571428569</v>
      </c>
      <c r="CP61" s="11">
        <v>1.9</v>
      </c>
      <c r="CQ61" s="26">
        <f t="shared" si="124"/>
        <v>-0.30000000000000027</v>
      </c>
      <c r="CR61" s="29">
        <f t="shared" si="125"/>
        <v>-13.63636363636364</v>
      </c>
      <c r="CS61" s="12">
        <f t="shared" si="126"/>
        <v>0.89999999999999991</v>
      </c>
      <c r="CT61" s="13">
        <f t="shared" si="127"/>
        <v>90</v>
      </c>
      <c r="CU61" s="11">
        <v>1.9</v>
      </c>
      <c r="CV61" s="26">
        <f>CU61-BX61</f>
        <v>-0.30000000000000027</v>
      </c>
      <c r="CW61" s="29">
        <f>CU61/BX61*100-100</f>
        <v>-13.63636363636364</v>
      </c>
      <c r="CX61" s="12">
        <f>CU61-CP61</f>
        <v>0</v>
      </c>
      <c r="CY61" s="13">
        <f>CU61/CP61*100-100</f>
        <v>0</v>
      </c>
      <c r="CZ61" s="40">
        <v>0.1</v>
      </c>
      <c r="DA61" s="26">
        <f t="shared" si="128"/>
        <v>-2.1</v>
      </c>
      <c r="DB61" s="29">
        <f t="shared" si="129"/>
        <v>-95.454545454545453</v>
      </c>
      <c r="DC61" s="26">
        <f t="shared" si="130"/>
        <v>-1.7999999999999998</v>
      </c>
      <c r="DD61" s="29">
        <f t="shared" ref="DD61:DD70" si="179">CZ61/CU61*100-100</f>
        <v>-94.73684210526315</v>
      </c>
      <c r="DE61" s="11">
        <v>0.1</v>
      </c>
      <c r="DF61" s="26">
        <f t="shared" si="148"/>
        <v>-2.1</v>
      </c>
      <c r="DG61" s="29">
        <f t="shared" si="170"/>
        <v>-95.454545454545453</v>
      </c>
      <c r="DH61" s="12">
        <f>DE61-CZ61</f>
        <v>0</v>
      </c>
      <c r="DI61" s="13">
        <f>DE61/CZ61*100-100</f>
        <v>0</v>
      </c>
      <c r="DJ61" s="11">
        <v>0.1</v>
      </c>
      <c r="DK61" s="26">
        <f t="shared" si="171"/>
        <v>-2.1</v>
      </c>
      <c r="DL61" s="29">
        <f t="shared" si="172"/>
        <v>-95.454545454545453</v>
      </c>
      <c r="DM61" s="12">
        <f>DJ61-DE61</f>
        <v>0</v>
      </c>
      <c r="DN61" s="13">
        <f>DJ61/DE61*100-100</f>
        <v>0</v>
      </c>
      <c r="DO61" s="40">
        <v>0</v>
      </c>
      <c r="DP61" s="26">
        <f>DO61-BX61</f>
        <v>-2.2000000000000002</v>
      </c>
      <c r="DQ61" s="29">
        <f>DO61/BX61*100-100</f>
        <v>-100</v>
      </c>
      <c r="DR61" s="26">
        <f>DO61-DJ61</f>
        <v>-0.1</v>
      </c>
      <c r="DS61" s="29">
        <f>DO61/DJ61*100-100</f>
        <v>-100</v>
      </c>
      <c r="DT61" s="40">
        <v>0</v>
      </c>
      <c r="DU61" s="26">
        <f>DT61-BX61</f>
        <v>-2.2000000000000002</v>
      </c>
      <c r="DV61" s="29">
        <f>DT61/BX61*100-100</f>
        <v>-100</v>
      </c>
      <c r="DW61" s="26" t="s">
        <v>84</v>
      </c>
      <c r="DX61" s="29" t="s">
        <v>84</v>
      </c>
      <c r="DY61" s="11">
        <v>2.8</v>
      </c>
      <c r="DZ61" s="12">
        <f t="shared" si="173"/>
        <v>0.59999999999999964</v>
      </c>
      <c r="EA61" s="13">
        <f t="shared" si="174"/>
        <v>27.272727272727252</v>
      </c>
      <c r="EB61" s="12">
        <f>DY61-DT61</f>
        <v>2.8</v>
      </c>
      <c r="EC61" s="13" t="s">
        <v>84</v>
      </c>
      <c r="ED61" s="932">
        <v>0</v>
      </c>
      <c r="EE61" s="26">
        <f t="shared" si="175"/>
        <v>-2.2000000000000002</v>
      </c>
      <c r="EF61" s="29">
        <f t="shared" si="176"/>
        <v>-100</v>
      </c>
      <c r="EG61" s="26">
        <f>ED61-DY61</f>
        <v>-2.8</v>
      </c>
      <c r="EH61" s="29">
        <f>ED61/DY61*100-100</f>
        <v>-100</v>
      </c>
    </row>
    <row r="62" spans="1:138" ht="15">
      <c r="A62" s="24" t="s">
        <v>43</v>
      </c>
      <c r="B62" s="39">
        <v>7.4</v>
      </c>
      <c r="C62" s="39">
        <v>6.4</v>
      </c>
      <c r="D62" s="40">
        <v>2.4</v>
      </c>
      <c r="E62" s="11">
        <v>2.6</v>
      </c>
      <c r="F62" s="11">
        <v>5.2</v>
      </c>
      <c r="G62" s="40">
        <v>2.7</v>
      </c>
      <c r="H62" s="11">
        <v>2.7</v>
      </c>
      <c r="I62" s="40">
        <v>2.5</v>
      </c>
      <c r="J62" s="11">
        <v>3.6</v>
      </c>
      <c r="K62" s="11">
        <v>4.0999999999999996</v>
      </c>
      <c r="L62" s="40">
        <v>2.2999999999999998</v>
      </c>
      <c r="M62" s="11">
        <v>3.2</v>
      </c>
      <c r="N62" s="11">
        <v>3.9</v>
      </c>
      <c r="O62" s="11">
        <v>3.7</v>
      </c>
      <c r="P62" s="12">
        <f t="shared" si="106"/>
        <v>1.3000000000000003</v>
      </c>
      <c r="Q62" s="13">
        <f t="shared" si="131"/>
        <v>54.166666666666686</v>
      </c>
      <c r="R62" s="11">
        <v>2.9</v>
      </c>
      <c r="S62" s="26">
        <f t="shared" si="107"/>
        <v>-0.80000000000000027</v>
      </c>
      <c r="T62" s="29">
        <f t="shared" si="108"/>
        <v>-21.621621621621628</v>
      </c>
      <c r="U62" s="12">
        <f t="shared" si="109"/>
        <v>0.5</v>
      </c>
      <c r="V62" s="13">
        <f t="shared" si="110"/>
        <v>20.833333333333329</v>
      </c>
      <c r="W62" s="11">
        <v>3.2</v>
      </c>
      <c r="X62" s="12">
        <f t="shared" si="111"/>
        <v>0.30000000000000027</v>
      </c>
      <c r="Y62" s="13">
        <f t="shared" si="149"/>
        <v>10.34482758620689</v>
      </c>
      <c r="Z62" s="11">
        <v>3.2</v>
      </c>
      <c r="AA62" s="12">
        <f t="shared" si="132"/>
        <v>0.30000000000000027</v>
      </c>
      <c r="AB62" s="13">
        <f t="shared" si="133"/>
        <v>10.34482758620689</v>
      </c>
      <c r="AC62" s="12">
        <f t="shared" si="134"/>
        <v>0</v>
      </c>
      <c r="AD62" s="13">
        <f t="shared" si="135"/>
        <v>0</v>
      </c>
      <c r="AE62" s="40">
        <v>2.2999999999999998</v>
      </c>
      <c r="AF62" s="26">
        <f t="shared" si="136"/>
        <v>-0.60000000000000009</v>
      </c>
      <c r="AG62" s="29">
        <f t="shared" si="137"/>
        <v>-20.689655172413808</v>
      </c>
      <c r="AH62" s="26">
        <f t="shared" si="138"/>
        <v>-0.90000000000000036</v>
      </c>
      <c r="AI62" s="29">
        <f>AE62/Z62*100-100</f>
        <v>-28.125000000000014</v>
      </c>
      <c r="AJ62" s="40">
        <v>1.9</v>
      </c>
      <c r="AK62" s="26">
        <f t="shared" si="150"/>
        <v>-1</v>
      </c>
      <c r="AL62" s="29">
        <f t="shared" si="177"/>
        <v>-34.482758620689651</v>
      </c>
      <c r="AM62" s="26">
        <f t="shared" si="151"/>
        <v>-0.39999999999999991</v>
      </c>
      <c r="AN62" s="29">
        <f t="shared" si="178"/>
        <v>-17.391304347826093</v>
      </c>
      <c r="AO62" s="40">
        <v>1.5</v>
      </c>
      <c r="AP62" s="26">
        <f t="shared" si="112"/>
        <v>-1.4</v>
      </c>
      <c r="AQ62" s="29">
        <f t="shared" si="113"/>
        <v>-48.275862068965516</v>
      </c>
      <c r="AR62" s="26">
        <f t="shared" si="114"/>
        <v>-0.39999999999999991</v>
      </c>
      <c r="AS62" s="29">
        <f t="shared" si="115"/>
        <v>-21.05263157894737</v>
      </c>
      <c r="AT62" s="11">
        <v>2.2000000000000002</v>
      </c>
      <c r="AU62" s="26">
        <f t="shared" si="152"/>
        <v>-0.69999999999999973</v>
      </c>
      <c r="AV62" s="29">
        <f t="shared" si="153"/>
        <v>-24.137931034482747</v>
      </c>
      <c r="AW62" s="12">
        <f t="shared" si="154"/>
        <v>0.70000000000000018</v>
      </c>
      <c r="AX62" s="13">
        <f t="shared" si="155"/>
        <v>46.666666666666686</v>
      </c>
      <c r="AY62" s="40">
        <v>2</v>
      </c>
      <c r="AZ62" s="26">
        <f t="shared" si="156"/>
        <v>-0.89999999999999991</v>
      </c>
      <c r="BA62" s="29">
        <f t="shared" si="157"/>
        <v>-31.034482758620683</v>
      </c>
      <c r="BB62" s="26">
        <f t="shared" si="158"/>
        <v>-0.20000000000000018</v>
      </c>
      <c r="BC62" s="29">
        <f t="shared" si="159"/>
        <v>-9.0909090909090935</v>
      </c>
      <c r="BD62" s="40">
        <v>1.4</v>
      </c>
      <c r="BE62" s="26">
        <f t="shared" si="116"/>
        <v>-1.5</v>
      </c>
      <c r="BF62" s="29">
        <f t="shared" si="117"/>
        <v>-51.724137931034484</v>
      </c>
      <c r="BG62" s="26">
        <f t="shared" si="145"/>
        <v>-0.60000000000000009</v>
      </c>
      <c r="BH62" s="29">
        <f t="shared" si="160"/>
        <v>-30</v>
      </c>
      <c r="BI62" s="11">
        <v>1.8</v>
      </c>
      <c r="BJ62" s="26">
        <f t="shared" si="139"/>
        <v>-1.0999999999999999</v>
      </c>
      <c r="BK62" s="29">
        <f t="shared" si="140"/>
        <v>-37.931034482758619</v>
      </c>
      <c r="BL62" s="12">
        <f t="shared" si="146"/>
        <v>0.40000000000000013</v>
      </c>
      <c r="BM62" s="13">
        <f t="shared" si="147"/>
        <v>28.571428571428584</v>
      </c>
      <c r="BN62" s="11">
        <v>3.3</v>
      </c>
      <c r="BO62" s="12">
        <f t="shared" si="141"/>
        <v>0.39999999999999991</v>
      </c>
      <c r="BP62" s="13">
        <f t="shared" si="142"/>
        <v>13.793103448275872</v>
      </c>
      <c r="BQ62" s="12">
        <f t="shared" si="161"/>
        <v>1.4999999999999998</v>
      </c>
      <c r="BR62" s="13">
        <f t="shared" si="162"/>
        <v>83.333333333333314</v>
      </c>
      <c r="BS62" s="11">
        <v>3.3</v>
      </c>
      <c r="BT62" s="12">
        <f t="shared" si="143"/>
        <v>0.39999999999999991</v>
      </c>
      <c r="BU62" s="13">
        <f t="shared" si="144"/>
        <v>13.793103448275872</v>
      </c>
      <c r="BV62" s="26">
        <f t="shared" si="163"/>
        <v>0</v>
      </c>
      <c r="BW62" s="29">
        <f t="shared" si="164"/>
        <v>0</v>
      </c>
      <c r="BX62" s="40">
        <v>2.7</v>
      </c>
      <c r="BY62" s="26">
        <f t="shared" si="118"/>
        <v>-0.19999999999999973</v>
      </c>
      <c r="BZ62" s="29">
        <f t="shared" si="119"/>
        <v>-6.8965517241379217</v>
      </c>
      <c r="CA62" s="26">
        <f>BX62-BS62</f>
        <v>-0.59999999999999964</v>
      </c>
      <c r="CB62" s="29">
        <f>BX62/BS62*100-100</f>
        <v>-18.181818181818173</v>
      </c>
      <c r="CC62" s="40">
        <v>2.6</v>
      </c>
      <c r="CD62" s="26">
        <f>CC62-BX62</f>
        <v>-0.10000000000000009</v>
      </c>
      <c r="CE62" s="29">
        <f t="shared" si="165"/>
        <v>-3.7037037037037095</v>
      </c>
      <c r="CF62" s="40">
        <v>2.5</v>
      </c>
      <c r="CG62" s="26">
        <f t="shared" si="166"/>
        <v>-0.20000000000000018</v>
      </c>
      <c r="CH62" s="29">
        <f t="shared" si="167"/>
        <v>-7.407407407407419</v>
      </c>
      <c r="CI62" s="26">
        <f t="shared" si="168"/>
        <v>-0.10000000000000009</v>
      </c>
      <c r="CJ62" s="29">
        <f t="shared" si="169"/>
        <v>-3.8461538461538538</v>
      </c>
      <c r="CK62" s="40">
        <v>2</v>
      </c>
      <c r="CL62" s="26">
        <f t="shared" si="120"/>
        <v>-0.70000000000000018</v>
      </c>
      <c r="CM62" s="29">
        <f t="shared" si="121"/>
        <v>-25.925925925925924</v>
      </c>
      <c r="CN62" s="26">
        <f t="shared" si="122"/>
        <v>-0.5</v>
      </c>
      <c r="CO62" s="29">
        <f t="shared" si="123"/>
        <v>-20</v>
      </c>
      <c r="CP62" s="11">
        <v>2</v>
      </c>
      <c r="CQ62" s="26">
        <f t="shared" si="124"/>
        <v>-0.70000000000000018</v>
      </c>
      <c r="CR62" s="29">
        <f t="shared" si="125"/>
        <v>-25.925925925925924</v>
      </c>
      <c r="CS62" s="12">
        <f t="shared" si="126"/>
        <v>0</v>
      </c>
      <c r="CT62" s="13">
        <f t="shared" si="127"/>
        <v>0</v>
      </c>
      <c r="CU62" s="40">
        <v>1.7</v>
      </c>
      <c r="CV62" s="26">
        <f>CU62-BX62</f>
        <v>-1.0000000000000002</v>
      </c>
      <c r="CW62" s="29">
        <f>CU62/BX62*100-100</f>
        <v>-37.037037037037045</v>
      </c>
      <c r="CX62" s="26">
        <f>CU62-CP62</f>
        <v>-0.30000000000000004</v>
      </c>
      <c r="CY62" s="29">
        <f>CU62/CP62*100-100</f>
        <v>-15</v>
      </c>
      <c r="CZ62" s="11">
        <v>2.1</v>
      </c>
      <c r="DA62" s="26">
        <f t="shared" si="128"/>
        <v>-0.60000000000000009</v>
      </c>
      <c r="DB62" s="29">
        <f t="shared" si="129"/>
        <v>-22.222222222222214</v>
      </c>
      <c r="DC62" s="12">
        <f t="shared" si="130"/>
        <v>0.40000000000000013</v>
      </c>
      <c r="DD62" s="13">
        <f t="shared" si="179"/>
        <v>23.529411764705884</v>
      </c>
      <c r="DE62" s="40">
        <v>1.1000000000000001</v>
      </c>
      <c r="DF62" s="26">
        <f t="shared" si="148"/>
        <v>-1.6</v>
      </c>
      <c r="DG62" s="29">
        <f t="shared" si="170"/>
        <v>-59.259259259259252</v>
      </c>
      <c r="DH62" s="26">
        <f>DE62-CZ62</f>
        <v>-1</v>
      </c>
      <c r="DI62" s="29">
        <f>DE62/CZ62*100-100</f>
        <v>-47.619047619047613</v>
      </c>
      <c r="DJ62" s="40">
        <v>0.9</v>
      </c>
      <c r="DK62" s="26">
        <f t="shared" si="171"/>
        <v>-1.8000000000000003</v>
      </c>
      <c r="DL62" s="29">
        <f t="shared" si="172"/>
        <v>-66.666666666666671</v>
      </c>
      <c r="DM62" s="26">
        <f>DJ62-DE62</f>
        <v>-0.20000000000000007</v>
      </c>
      <c r="DN62" s="29">
        <f>DJ62/DE62*100-100</f>
        <v>-18.181818181818187</v>
      </c>
      <c r="DO62" s="40">
        <v>0</v>
      </c>
      <c r="DP62" s="26">
        <f>DO62-BX62</f>
        <v>-2.7</v>
      </c>
      <c r="DQ62" s="29">
        <f>DO62/BX62*100-100</f>
        <v>-100</v>
      </c>
      <c r="DR62" s="26">
        <f>DO62-DJ62</f>
        <v>-0.9</v>
      </c>
      <c r="DS62" s="29">
        <f>DO62/DJ62*100-100</f>
        <v>-100</v>
      </c>
      <c r="DT62" s="40">
        <v>0</v>
      </c>
      <c r="DU62" s="26">
        <f>DT62-BX62</f>
        <v>-2.7</v>
      </c>
      <c r="DV62" s="29">
        <f>DT62/BX62*100-100</f>
        <v>-100</v>
      </c>
      <c r="DW62" s="26" t="s">
        <v>84</v>
      </c>
      <c r="DX62" s="29" t="s">
        <v>84</v>
      </c>
      <c r="DY62" s="40">
        <v>0</v>
      </c>
      <c r="DZ62" s="26">
        <f t="shared" si="173"/>
        <v>-2.7</v>
      </c>
      <c r="EA62" s="29">
        <f t="shared" si="174"/>
        <v>-100</v>
      </c>
      <c r="EB62" s="26" t="s">
        <v>84</v>
      </c>
      <c r="EC62" s="29" t="s">
        <v>84</v>
      </c>
      <c r="ED62" s="932">
        <v>0</v>
      </c>
      <c r="EE62" s="26">
        <f t="shared" si="175"/>
        <v>-2.7</v>
      </c>
      <c r="EF62" s="29">
        <f t="shared" si="176"/>
        <v>-100</v>
      </c>
      <c r="EG62" s="26" t="s">
        <v>84</v>
      </c>
      <c r="EH62" s="29" t="s">
        <v>84</v>
      </c>
    </row>
    <row r="63" spans="1:138" ht="15">
      <c r="A63" s="24" t="s">
        <v>44</v>
      </c>
      <c r="B63" s="39">
        <v>16.5</v>
      </c>
      <c r="C63" s="39">
        <v>2</v>
      </c>
      <c r="D63" s="40">
        <v>7.3</v>
      </c>
      <c r="E63" s="11">
        <v>8.6</v>
      </c>
      <c r="F63" s="11">
        <v>9.1999999999999993</v>
      </c>
      <c r="G63" s="11">
        <v>10.199999999999999</v>
      </c>
      <c r="H63" s="40">
        <v>8.1999999999999993</v>
      </c>
      <c r="I63" s="11">
        <v>8.1999999999999993</v>
      </c>
      <c r="J63" s="40">
        <v>6.5</v>
      </c>
      <c r="K63" s="11">
        <v>8.6</v>
      </c>
      <c r="L63" s="11">
        <v>7.6</v>
      </c>
      <c r="M63" s="40">
        <v>5.8</v>
      </c>
      <c r="N63" s="11">
        <v>5.9</v>
      </c>
      <c r="O63" s="40">
        <v>5.9</v>
      </c>
      <c r="P63" s="26">
        <f t="shared" si="106"/>
        <v>-1.3999999999999995</v>
      </c>
      <c r="Q63" s="29">
        <f t="shared" si="131"/>
        <v>-19.178082191780817</v>
      </c>
      <c r="R63" s="40">
        <v>5.7</v>
      </c>
      <c r="S63" s="26">
        <f t="shared" si="107"/>
        <v>-0.20000000000000018</v>
      </c>
      <c r="T63" s="29">
        <f t="shared" si="108"/>
        <v>-3.3898305084745743</v>
      </c>
      <c r="U63" s="26">
        <f t="shared" si="109"/>
        <v>-1.5999999999999996</v>
      </c>
      <c r="V63" s="29">
        <f t="shared" si="110"/>
        <v>-21.917808219178085</v>
      </c>
      <c r="W63" s="40">
        <v>1.7</v>
      </c>
      <c r="X63" s="26">
        <f t="shared" si="111"/>
        <v>-4</v>
      </c>
      <c r="Y63" s="29">
        <f t="shared" si="149"/>
        <v>-70.175438596491233</v>
      </c>
      <c r="Z63" s="40">
        <v>1.7</v>
      </c>
      <c r="AA63" s="26">
        <f t="shared" si="132"/>
        <v>-4</v>
      </c>
      <c r="AB63" s="29">
        <f t="shared" si="133"/>
        <v>-70.175438596491233</v>
      </c>
      <c r="AC63" s="26">
        <f t="shared" si="134"/>
        <v>0</v>
      </c>
      <c r="AD63" s="29">
        <f t="shared" si="135"/>
        <v>0</v>
      </c>
      <c r="AE63" s="40">
        <v>1.7</v>
      </c>
      <c r="AF63" s="26">
        <f t="shared" si="136"/>
        <v>-4</v>
      </c>
      <c r="AG63" s="29">
        <f t="shared" si="137"/>
        <v>-70.175438596491233</v>
      </c>
      <c r="AH63" s="26">
        <f t="shared" si="138"/>
        <v>0</v>
      </c>
      <c r="AI63" s="29">
        <f>AE63/Z63*100-100</f>
        <v>0</v>
      </c>
      <c r="AJ63" s="11">
        <v>2</v>
      </c>
      <c r="AK63" s="26">
        <f t="shared" si="150"/>
        <v>-3.7</v>
      </c>
      <c r="AL63" s="29">
        <f t="shared" si="177"/>
        <v>-64.912280701754383</v>
      </c>
      <c r="AM63" s="12">
        <f t="shared" si="151"/>
        <v>0.30000000000000004</v>
      </c>
      <c r="AN63" s="13">
        <f t="shared" si="178"/>
        <v>17.64705882352942</v>
      </c>
      <c r="AO63" s="40">
        <v>1.7</v>
      </c>
      <c r="AP63" s="26">
        <f t="shared" si="112"/>
        <v>-4</v>
      </c>
      <c r="AQ63" s="29">
        <f t="shared" si="113"/>
        <v>-70.175438596491233</v>
      </c>
      <c r="AR63" s="26">
        <f t="shared" si="114"/>
        <v>-0.30000000000000004</v>
      </c>
      <c r="AS63" s="29">
        <f t="shared" si="115"/>
        <v>-15</v>
      </c>
      <c r="AT63" s="40">
        <v>1.6</v>
      </c>
      <c r="AU63" s="26">
        <f t="shared" si="152"/>
        <v>-4.0999999999999996</v>
      </c>
      <c r="AV63" s="29">
        <f t="shared" si="153"/>
        <v>-71.929824561403507</v>
      </c>
      <c r="AW63" s="26">
        <f t="shared" si="154"/>
        <v>-9.9999999999999867E-2</v>
      </c>
      <c r="AX63" s="29">
        <f t="shared" si="155"/>
        <v>-5.8823529411764639</v>
      </c>
      <c r="AY63" s="11">
        <v>1.6</v>
      </c>
      <c r="AZ63" s="26">
        <f t="shared" si="156"/>
        <v>-4.0999999999999996</v>
      </c>
      <c r="BA63" s="29">
        <f t="shared" si="157"/>
        <v>-71.929824561403507</v>
      </c>
      <c r="BB63" s="12">
        <f t="shared" si="158"/>
        <v>0</v>
      </c>
      <c r="BC63" s="13">
        <f t="shared" si="159"/>
        <v>0</v>
      </c>
      <c r="BD63" s="11">
        <v>1.6</v>
      </c>
      <c r="BE63" s="26">
        <f t="shared" si="116"/>
        <v>-4.0999999999999996</v>
      </c>
      <c r="BF63" s="29">
        <f t="shared" si="117"/>
        <v>-71.929824561403507</v>
      </c>
      <c r="BG63" s="12">
        <f t="shared" si="145"/>
        <v>0</v>
      </c>
      <c r="BH63" s="13">
        <f t="shared" si="160"/>
        <v>0</v>
      </c>
      <c r="BI63" s="11">
        <v>1.7</v>
      </c>
      <c r="BJ63" s="26">
        <f t="shared" si="139"/>
        <v>-4</v>
      </c>
      <c r="BK63" s="29">
        <f t="shared" si="140"/>
        <v>-70.175438596491233</v>
      </c>
      <c r="BL63" s="12">
        <f t="shared" si="146"/>
        <v>9.9999999999999867E-2</v>
      </c>
      <c r="BM63" s="13">
        <f t="shared" si="147"/>
        <v>6.25</v>
      </c>
      <c r="BN63" s="11">
        <v>1.7</v>
      </c>
      <c r="BO63" s="26">
        <f t="shared" si="141"/>
        <v>-4</v>
      </c>
      <c r="BP63" s="29">
        <f t="shared" si="142"/>
        <v>-70.175438596491233</v>
      </c>
      <c r="BQ63" s="12">
        <f t="shared" si="161"/>
        <v>0</v>
      </c>
      <c r="BR63" s="13">
        <f t="shared" si="162"/>
        <v>0</v>
      </c>
      <c r="BS63" s="40">
        <v>1.7</v>
      </c>
      <c r="BT63" s="26">
        <f t="shared" si="143"/>
        <v>-4</v>
      </c>
      <c r="BU63" s="29">
        <f t="shared" si="144"/>
        <v>-70.175438596491233</v>
      </c>
      <c r="BV63" s="26">
        <f t="shared" si="163"/>
        <v>0</v>
      </c>
      <c r="BW63" s="29">
        <f t="shared" si="164"/>
        <v>0</v>
      </c>
      <c r="BX63" s="40">
        <v>1.4</v>
      </c>
      <c r="BY63" s="26">
        <f t="shared" si="118"/>
        <v>-4.3000000000000007</v>
      </c>
      <c r="BZ63" s="29">
        <f t="shared" si="119"/>
        <v>-75.438596491228068</v>
      </c>
      <c r="CA63" s="26">
        <f>BX63-BS63</f>
        <v>-0.30000000000000004</v>
      </c>
      <c r="CB63" s="29">
        <f>BX63/BS63*100-100</f>
        <v>-17.64705882352942</v>
      </c>
      <c r="CC63" s="40">
        <v>1.3</v>
      </c>
      <c r="CD63" s="26">
        <f>CC63-BX63</f>
        <v>-9.9999999999999867E-2</v>
      </c>
      <c r="CE63" s="29">
        <f t="shared" si="165"/>
        <v>-7.1428571428571246</v>
      </c>
      <c r="CF63" s="40">
        <v>1.3</v>
      </c>
      <c r="CG63" s="26">
        <f t="shared" si="166"/>
        <v>-9.9999999999999867E-2</v>
      </c>
      <c r="CH63" s="29">
        <f t="shared" si="167"/>
        <v>-7.1428571428571246</v>
      </c>
      <c r="CI63" s="26">
        <f t="shared" si="168"/>
        <v>0</v>
      </c>
      <c r="CJ63" s="29">
        <f t="shared" si="169"/>
        <v>0</v>
      </c>
      <c r="CK63" s="40">
        <v>1.2</v>
      </c>
      <c r="CL63" s="26">
        <f t="shared" si="120"/>
        <v>-0.19999999999999996</v>
      </c>
      <c r="CM63" s="29">
        <f t="shared" si="121"/>
        <v>-14.285714285714278</v>
      </c>
      <c r="CN63" s="26">
        <f t="shared" si="122"/>
        <v>-0.10000000000000009</v>
      </c>
      <c r="CO63" s="29">
        <f t="shared" si="123"/>
        <v>-7.6923076923076934</v>
      </c>
      <c r="CP63" s="11">
        <v>1.2</v>
      </c>
      <c r="CQ63" s="26">
        <f t="shared" si="124"/>
        <v>-0.19999999999999996</v>
      </c>
      <c r="CR63" s="29">
        <f t="shared" si="125"/>
        <v>-14.285714285714278</v>
      </c>
      <c r="CS63" s="12">
        <f t="shared" si="126"/>
        <v>0</v>
      </c>
      <c r="CT63" s="13">
        <f t="shared" si="127"/>
        <v>0</v>
      </c>
      <c r="CU63" s="11">
        <v>1.2</v>
      </c>
      <c r="CV63" s="26">
        <f>CU63-BX63</f>
        <v>-0.19999999999999996</v>
      </c>
      <c r="CW63" s="29">
        <f>CU63/BX63*100-100</f>
        <v>-14.285714285714278</v>
      </c>
      <c r="CX63" s="12">
        <f>CU63-CP63</f>
        <v>0</v>
      </c>
      <c r="CY63" s="13">
        <f>CU63/CP63*100-100</f>
        <v>0</v>
      </c>
      <c r="CZ63" s="11">
        <v>1.2</v>
      </c>
      <c r="DA63" s="26">
        <f t="shared" si="128"/>
        <v>-0.19999999999999996</v>
      </c>
      <c r="DB63" s="29">
        <f t="shared" si="129"/>
        <v>-14.285714285714278</v>
      </c>
      <c r="DC63" s="12">
        <f t="shared" si="130"/>
        <v>0</v>
      </c>
      <c r="DD63" s="13">
        <f t="shared" si="179"/>
        <v>0</v>
      </c>
      <c r="DE63" s="11">
        <v>1.2</v>
      </c>
      <c r="DF63" s="26">
        <f t="shared" si="148"/>
        <v>-0.19999999999999996</v>
      </c>
      <c r="DG63" s="29">
        <f t="shared" si="170"/>
        <v>-14.285714285714278</v>
      </c>
      <c r="DH63" s="12">
        <f>DE63-CZ63</f>
        <v>0</v>
      </c>
      <c r="DI63" s="13">
        <f>DE63/CZ63*100-100</f>
        <v>0</v>
      </c>
      <c r="DJ63" s="11">
        <v>1.2</v>
      </c>
      <c r="DK63" s="26">
        <f t="shared" si="171"/>
        <v>-0.19999999999999996</v>
      </c>
      <c r="DL63" s="29">
        <f t="shared" si="172"/>
        <v>-14.285714285714278</v>
      </c>
      <c r="DM63" s="12">
        <f>DJ63-DE63</f>
        <v>0</v>
      </c>
      <c r="DN63" s="13">
        <f>DJ63/DE63*100-100</f>
        <v>0</v>
      </c>
      <c r="DO63" s="11">
        <v>1.2</v>
      </c>
      <c r="DP63" s="26">
        <f>DO63-BX63</f>
        <v>-0.19999999999999996</v>
      </c>
      <c r="DQ63" s="29">
        <f>DO63/BX63*100-100</f>
        <v>-14.285714285714278</v>
      </c>
      <c r="DR63" s="12">
        <f>DO63-DJ63</f>
        <v>0</v>
      </c>
      <c r="DS63" s="13">
        <f>DO63/DJ63*100-100</f>
        <v>0</v>
      </c>
      <c r="DT63" s="11">
        <v>1.2</v>
      </c>
      <c r="DU63" s="26">
        <f>DT63-BX63</f>
        <v>-0.19999999999999996</v>
      </c>
      <c r="DV63" s="29">
        <f>DT63/BX63*100-100</f>
        <v>-14.285714285714278</v>
      </c>
      <c r="DW63" s="12">
        <f>DT63-DO63</f>
        <v>0</v>
      </c>
      <c r="DX63" s="13">
        <f>DT63/DO63*100-100</f>
        <v>0</v>
      </c>
      <c r="DY63" s="11">
        <v>1.2</v>
      </c>
      <c r="DZ63" s="26">
        <f t="shared" si="173"/>
        <v>-0.19999999999999996</v>
      </c>
      <c r="EA63" s="29">
        <f t="shared" si="174"/>
        <v>-14.285714285714278</v>
      </c>
      <c r="EB63" s="12">
        <f>DY63-DT63</f>
        <v>0</v>
      </c>
      <c r="EC63" s="13">
        <f>DY63/DT63*100-100</f>
        <v>0</v>
      </c>
      <c r="ED63" s="926">
        <v>1.2</v>
      </c>
      <c r="EE63" s="26">
        <f t="shared" si="175"/>
        <v>-0.19999999999999996</v>
      </c>
      <c r="EF63" s="29">
        <f t="shared" si="176"/>
        <v>-14.285714285714278</v>
      </c>
      <c r="EG63" s="12">
        <f>ED63-DY63</f>
        <v>0</v>
      </c>
      <c r="EH63" s="13">
        <f>ED63/DY63*100-100</f>
        <v>0</v>
      </c>
    </row>
    <row r="64" spans="1:138" ht="15">
      <c r="A64" s="24" t="s">
        <v>45</v>
      </c>
      <c r="B64" s="39">
        <v>8.9</v>
      </c>
      <c r="C64" s="39">
        <v>5.4</v>
      </c>
      <c r="D64" s="40">
        <v>2.8</v>
      </c>
      <c r="E64" s="11">
        <v>3.1</v>
      </c>
      <c r="F64" s="11">
        <v>8.3000000000000007</v>
      </c>
      <c r="G64" s="11">
        <v>10.199999999999999</v>
      </c>
      <c r="H64" s="11">
        <v>12</v>
      </c>
      <c r="I64" s="11">
        <v>13.4</v>
      </c>
      <c r="J64" s="40">
        <v>12.2</v>
      </c>
      <c r="K64" s="11">
        <v>14.5</v>
      </c>
      <c r="L64" s="11">
        <v>14.5</v>
      </c>
      <c r="M64" s="11">
        <v>16.399999999999999</v>
      </c>
      <c r="N64" s="11">
        <v>19.2</v>
      </c>
      <c r="O64" s="11">
        <v>16.8</v>
      </c>
      <c r="P64" s="12">
        <f t="shared" si="106"/>
        <v>14</v>
      </c>
      <c r="Q64" s="13" t="s">
        <v>122</v>
      </c>
      <c r="R64" s="11">
        <v>14.4</v>
      </c>
      <c r="S64" s="26">
        <f t="shared" si="107"/>
        <v>-2.4000000000000004</v>
      </c>
      <c r="T64" s="29">
        <f t="shared" si="108"/>
        <v>-14.285714285714292</v>
      </c>
      <c r="U64" s="12">
        <f t="shared" si="109"/>
        <v>11.600000000000001</v>
      </c>
      <c r="V64" s="13" t="s">
        <v>114</v>
      </c>
      <c r="W64" s="40">
        <v>13</v>
      </c>
      <c r="X64" s="26">
        <f t="shared" si="111"/>
        <v>-1.4000000000000004</v>
      </c>
      <c r="Y64" s="29">
        <f t="shared" si="149"/>
        <v>-9.7222222222222143</v>
      </c>
      <c r="Z64" s="40">
        <v>8.4</v>
      </c>
      <c r="AA64" s="26">
        <f t="shared" si="132"/>
        <v>-6</v>
      </c>
      <c r="AB64" s="29">
        <f t="shared" si="133"/>
        <v>-41.666666666666664</v>
      </c>
      <c r="AC64" s="26">
        <f t="shared" si="134"/>
        <v>-4.5999999999999996</v>
      </c>
      <c r="AD64" s="29">
        <f t="shared" si="135"/>
        <v>-35.384615384615387</v>
      </c>
      <c r="AE64" s="11">
        <v>9.4</v>
      </c>
      <c r="AF64" s="26">
        <f t="shared" si="136"/>
        <v>-5</v>
      </c>
      <c r="AG64" s="29">
        <f t="shared" si="137"/>
        <v>-34.722222222222214</v>
      </c>
      <c r="AH64" s="12">
        <f t="shared" si="138"/>
        <v>1</v>
      </c>
      <c r="AI64" s="13">
        <f>AE64/Z64*100-100</f>
        <v>11.904761904761912</v>
      </c>
      <c r="AJ64" s="40">
        <v>8.4</v>
      </c>
      <c r="AK64" s="26">
        <f t="shared" si="150"/>
        <v>-6</v>
      </c>
      <c r="AL64" s="29">
        <f t="shared" si="177"/>
        <v>-41.666666666666664</v>
      </c>
      <c r="AM64" s="26">
        <f t="shared" si="151"/>
        <v>-1</v>
      </c>
      <c r="AN64" s="29">
        <f t="shared" si="178"/>
        <v>-10.638297872340431</v>
      </c>
      <c r="AO64" s="11">
        <v>8.9</v>
      </c>
      <c r="AP64" s="26">
        <f t="shared" si="112"/>
        <v>-5.5</v>
      </c>
      <c r="AQ64" s="29">
        <f t="shared" si="113"/>
        <v>-38.194444444444443</v>
      </c>
      <c r="AR64" s="12">
        <f t="shared" si="114"/>
        <v>0.5</v>
      </c>
      <c r="AS64" s="13">
        <f t="shared" si="115"/>
        <v>5.952380952380949</v>
      </c>
      <c r="AT64" s="11">
        <v>8.9</v>
      </c>
      <c r="AU64" s="26">
        <f t="shared" si="152"/>
        <v>-5.5</v>
      </c>
      <c r="AV64" s="29">
        <f t="shared" si="153"/>
        <v>-38.194444444444443</v>
      </c>
      <c r="AW64" s="12">
        <f t="shared" si="154"/>
        <v>0</v>
      </c>
      <c r="AX64" s="13">
        <f t="shared" si="155"/>
        <v>0</v>
      </c>
      <c r="AY64" s="40">
        <v>8.3000000000000007</v>
      </c>
      <c r="AZ64" s="26">
        <f t="shared" si="156"/>
        <v>-6.1</v>
      </c>
      <c r="BA64" s="29">
        <f t="shared" si="157"/>
        <v>-42.361111111111107</v>
      </c>
      <c r="BB64" s="26">
        <f t="shared" si="158"/>
        <v>-0.59999999999999964</v>
      </c>
      <c r="BC64" s="29">
        <f t="shared" si="159"/>
        <v>-6.7415730337078656</v>
      </c>
      <c r="BD64" s="11">
        <v>8.3000000000000007</v>
      </c>
      <c r="BE64" s="26">
        <f t="shared" si="116"/>
        <v>-6.1</v>
      </c>
      <c r="BF64" s="29">
        <f t="shared" si="117"/>
        <v>-42.361111111111107</v>
      </c>
      <c r="BG64" s="12">
        <f t="shared" si="145"/>
        <v>0</v>
      </c>
      <c r="BH64" s="13">
        <f t="shared" si="160"/>
        <v>0</v>
      </c>
      <c r="BI64" s="40">
        <v>7.5</v>
      </c>
      <c r="BJ64" s="26">
        <f t="shared" si="139"/>
        <v>-6.9</v>
      </c>
      <c r="BK64" s="29">
        <f t="shared" si="140"/>
        <v>-47.916666666666664</v>
      </c>
      <c r="BL64" s="26">
        <f t="shared" si="146"/>
        <v>-0.80000000000000071</v>
      </c>
      <c r="BM64" s="29">
        <f t="shared" si="147"/>
        <v>-9.638554216867476</v>
      </c>
      <c r="BN64" s="40">
        <v>1.6</v>
      </c>
      <c r="BO64" s="26">
        <f t="shared" si="141"/>
        <v>-12.8</v>
      </c>
      <c r="BP64" s="29">
        <f t="shared" si="142"/>
        <v>-88.888888888888886</v>
      </c>
      <c r="BQ64" s="26">
        <f t="shared" si="161"/>
        <v>-5.9</v>
      </c>
      <c r="BR64" s="29">
        <f t="shared" si="162"/>
        <v>-78.666666666666657</v>
      </c>
      <c r="BS64" s="40">
        <v>1.6</v>
      </c>
      <c r="BT64" s="26">
        <f t="shared" si="143"/>
        <v>-12.8</v>
      </c>
      <c r="BU64" s="29">
        <f t="shared" si="144"/>
        <v>-88.888888888888886</v>
      </c>
      <c r="BV64" s="26">
        <f t="shared" si="163"/>
        <v>0</v>
      </c>
      <c r="BW64" s="29">
        <f t="shared" si="164"/>
        <v>0</v>
      </c>
      <c r="BX64" s="11">
        <v>1.6</v>
      </c>
      <c r="BY64" s="26">
        <f t="shared" si="118"/>
        <v>-12.8</v>
      </c>
      <c r="BZ64" s="29">
        <f t="shared" si="119"/>
        <v>-88.888888888888886</v>
      </c>
      <c r="CA64" s="12">
        <f>BX64-BS64</f>
        <v>0</v>
      </c>
      <c r="CB64" s="13">
        <f>BX64/BS64*100-100</f>
        <v>0</v>
      </c>
      <c r="CC64" s="11">
        <v>1.6</v>
      </c>
      <c r="CD64" s="12">
        <f>CC64-BX64</f>
        <v>0</v>
      </c>
      <c r="CE64" s="13">
        <f t="shared" si="165"/>
        <v>0</v>
      </c>
      <c r="CF64" s="11">
        <v>1.6</v>
      </c>
      <c r="CG64" s="12">
        <f t="shared" si="166"/>
        <v>0</v>
      </c>
      <c r="CH64" s="13">
        <f t="shared" si="167"/>
        <v>0</v>
      </c>
      <c r="CI64" s="12">
        <f t="shared" si="168"/>
        <v>0</v>
      </c>
      <c r="CJ64" s="13">
        <f t="shared" si="169"/>
        <v>0</v>
      </c>
      <c r="CK64" s="11">
        <v>1.6</v>
      </c>
      <c r="CL64" s="12">
        <f t="shared" si="120"/>
        <v>0</v>
      </c>
      <c r="CM64" s="13">
        <f t="shared" si="121"/>
        <v>0</v>
      </c>
      <c r="CN64" s="12">
        <f t="shared" si="122"/>
        <v>0</v>
      </c>
      <c r="CO64" s="13">
        <f t="shared" si="123"/>
        <v>0</v>
      </c>
      <c r="CP64" s="11">
        <v>1.6</v>
      </c>
      <c r="CQ64" s="12">
        <f t="shared" si="124"/>
        <v>0</v>
      </c>
      <c r="CR64" s="13">
        <f t="shared" si="125"/>
        <v>0</v>
      </c>
      <c r="CS64" s="12">
        <f t="shared" si="126"/>
        <v>0</v>
      </c>
      <c r="CT64" s="13">
        <f t="shared" si="127"/>
        <v>0</v>
      </c>
      <c r="CU64" s="11">
        <v>1.6</v>
      </c>
      <c r="CV64" s="12">
        <f>CU64-BX64</f>
        <v>0</v>
      </c>
      <c r="CW64" s="13">
        <f>CU64/BX64*100-100</f>
        <v>0</v>
      </c>
      <c r="CX64" s="12">
        <f>CU64-CP64</f>
        <v>0</v>
      </c>
      <c r="CY64" s="13">
        <f>CU64/CP64*100-100</f>
        <v>0</v>
      </c>
      <c r="CZ64" s="11">
        <v>1.6</v>
      </c>
      <c r="DA64" s="12">
        <f t="shared" si="128"/>
        <v>0</v>
      </c>
      <c r="DB64" s="13">
        <f t="shared" si="129"/>
        <v>0</v>
      </c>
      <c r="DC64" s="12">
        <f t="shared" si="130"/>
        <v>0</v>
      </c>
      <c r="DD64" s="13">
        <f t="shared" si="179"/>
        <v>0</v>
      </c>
      <c r="DE64" s="40">
        <v>0</v>
      </c>
      <c r="DF64" s="26">
        <f t="shared" si="148"/>
        <v>-1.6</v>
      </c>
      <c r="DG64" s="29">
        <f t="shared" si="170"/>
        <v>-100</v>
      </c>
      <c r="DH64" s="26">
        <f>DE64-CZ64</f>
        <v>-1.6</v>
      </c>
      <c r="DI64" s="29">
        <f>DE64/CZ64*100-100</f>
        <v>-100</v>
      </c>
      <c r="DJ64" s="40">
        <v>0</v>
      </c>
      <c r="DK64" s="26">
        <f t="shared" si="171"/>
        <v>-1.6</v>
      </c>
      <c r="DL64" s="29">
        <f t="shared" si="172"/>
        <v>-100</v>
      </c>
      <c r="DM64" s="26" t="s">
        <v>84</v>
      </c>
      <c r="DN64" s="29" t="s">
        <v>84</v>
      </c>
      <c r="DO64" s="11">
        <v>2.2000000000000002</v>
      </c>
      <c r="DP64" s="12">
        <f>DO64-BX64</f>
        <v>0.60000000000000009</v>
      </c>
      <c r="DQ64" s="13">
        <f>DO64/BX64*100-100</f>
        <v>37.5</v>
      </c>
      <c r="DR64" s="12">
        <f>DO64-DJ64</f>
        <v>2.2000000000000002</v>
      </c>
      <c r="DS64" s="13" t="s">
        <v>84</v>
      </c>
      <c r="DT64" s="11">
        <v>3.2</v>
      </c>
      <c r="DU64" s="12">
        <f>DT64-BX64</f>
        <v>1.6</v>
      </c>
      <c r="DV64" s="13">
        <f>DT64/BX64*100-100</f>
        <v>100</v>
      </c>
      <c r="DW64" s="12">
        <f>DT64-DO64</f>
        <v>1</v>
      </c>
      <c r="DX64" s="13">
        <f>DT64/DO64*100-100</f>
        <v>45.454545454545467</v>
      </c>
      <c r="DY64" s="40">
        <v>1.5</v>
      </c>
      <c r="DZ64" s="26">
        <f t="shared" si="173"/>
        <v>-0.10000000000000009</v>
      </c>
      <c r="EA64" s="29">
        <f t="shared" si="174"/>
        <v>-6.25</v>
      </c>
      <c r="EB64" s="26">
        <f>DY64-DT64</f>
        <v>-1.7000000000000002</v>
      </c>
      <c r="EC64" s="29">
        <f>DY64/DT64*100-100</f>
        <v>-53.125</v>
      </c>
      <c r="ED64" s="932">
        <v>0</v>
      </c>
      <c r="EE64" s="26">
        <f t="shared" si="175"/>
        <v>-1.6</v>
      </c>
      <c r="EF64" s="29">
        <f t="shared" si="176"/>
        <v>-100</v>
      </c>
      <c r="EG64" s="26">
        <f>ED64-DY64</f>
        <v>-1.5</v>
      </c>
      <c r="EH64" s="29">
        <f>ED64/DY64*100-100</f>
        <v>-100</v>
      </c>
    </row>
    <row r="65" spans="1:138" ht="15">
      <c r="A65" s="24" t="s">
        <v>46</v>
      </c>
      <c r="B65" s="39">
        <v>5.5</v>
      </c>
      <c r="C65" s="39">
        <v>7</v>
      </c>
      <c r="D65" s="40">
        <v>0.4</v>
      </c>
      <c r="E65" s="11">
        <v>1.4</v>
      </c>
      <c r="F65" s="40">
        <v>0.9</v>
      </c>
      <c r="G65" s="11">
        <v>1.4</v>
      </c>
      <c r="H65" s="40">
        <v>1</v>
      </c>
      <c r="I65" s="11">
        <v>1.4</v>
      </c>
      <c r="J65" s="11">
        <v>1.5</v>
      </c>
      <c r="K65" s="11">
        <v>1.4</v>
      </c>
      <c r="L65" s="11">
        <v>2</v>
      </c>
      <c r="M65" s="40">
        <v>0.4</v>
      </c>
      <c r="N65" s="40">
        <v>0.4</v>
      </c>
      <c r="O65" s="40">
        <v>0.4</v>
      </c>
      <c r="P65" s="26">
        <f t="shared" si="106"/>
        <v>0</v>
      </c>
      <c r="Q65" s="29">
        <f>O65/D65*100-100</f>
        <v>0</v>
      </c>
      <c r="R65" s="40">
        <v>0.4</v>
      </c>
      <c r="S65" s="26">
        <f t="shared" si="107"/>
        <v>0</v>
      </c>
      <c r="T65" s="29">
        <f t="shared" si="108"/>
        <v>0</v>
      </c>
      <c r="U65" s="26">
        <f t="shared" si="109"/>
        <v>0</v>
      </c>
      <c r="V65" s="29">
        <f>R65/D65*100-100</f>
        <v>0</v>
      </c>
      <c r="W65" s="11">
        <v>0.4</v>
      </c>
      <c r="X65" s="12">
        <f t="shared" si="111"/>
        <v>0</v>
      </c>
      <c r="Y65" s="13">
        <f t="shared" si="149"/>
        <v>0</v>
      </c>
      <c r="Z65" s="11">
        <v>0.6</v>
      </c>
      <c r="AA65" s="12">
        <f t="shared" si="132"/>
        <v>0.19999999999999996</v>
      </c>
      <c r="AB65" s="13">
        <f t="shared" si="133"/>
        <v>49.999999999999972</v>
      </c>
      <c r="AC65" s="12">
        <f t="shared" si="134"/>
        <v>0.19999999999999996</v>
      </c>
      <c r="AD65" s="13">
        <f t="shared" si="135"/>
        <v>49.999999999999972</v>
      </c>
      <c r="AE65" s="11">
        <v>1</v>
      </c>
      <c r="AF65" s="12">
        <f t="shared" si="136"/>
        <v>0.6</v>
      </c>
      <c r="AG65" s="55" t="s">
        <v>139</v>
      </c>
      <c r="AH65" s="12">
        <f t="shared" si="138"/>
        <v>0.4</v>
      </c>
      <c r="AI65" s="55" t="s">
        <v>140</v>
      </c>
      <c r="AJ65" s="11">
        <v>1.5</v>
      </c>
      <c r="AK65" s="12">
        <f t="shared" si="150"/>
        <v>1.1000000000000001</v>
      </c>
      <c r="AL65" s="13" t="s">
        <v>148</v>
      </c>
      <c r="AM65" s="12">
        <f t="shared" si="151"/>
        <v>0.5</v>
      </c>
      <c r="AN65" s="13">
        <f t="shared" si="178"/>
        <v>50</v>
      </c>
      <c r="AO65" s="11">
        <v>4.8</v>
      </c>
      <c r="AP65" s="12">
        <f t="shared" si="112"/>
        <v>4.3999999999999995</v>
      </c>
      <c r="AQ65" s="13" t="s">
        <v>153</v>
      </c>
      <c r="AR65" s="12">
        <f t="shared" si="114"/>
        <v>3.3</v>
      </c>
      <c r="AS65" s="13" t="s">
        <v>154</v>
      </c>
      <c r="AT65" s="11">
        <v>8.1999999999999993</v>
      </c>
      <c r="AU65" s="12">
        <f t="shared" si="152"/>
        <v>7.7999999999999989</v>
      </c>
      <c r="AV65" s="13" t="s">
        <v>127</v>
      </c>
      <c r="AW65" s="12">
        <f t="shared" si="154"/>
        <v>3.3999999999999995</v>
      </c>
      <c r="AX65" s="13">
        <f t="shared" si="155"/>
        <v>70.833333333333314</v>
      </c>
      <c r="AY65" s="40">
        <v>7.2</v>
      </c>
      <c r="AZ65" s="26">
        <f t="shared" si="156"/>
        <v>6.8</v>
      </c>
      <c r="BA65" s="29" t="s">
        <v>157</v>
      </c>
      <c r="BB65" s="26">
        <f t="shared" si="158"/>
        <v>-0.99999999999999911</v>
      </c>
      <c r="BC65" s="29">
        <f t="shared" si="159"/>
        <v>-12.195121951219505</v>
      </c>
      <c r="BD65" s="11">
        <v>5.5</v>
      </c>
      <c r="BE65" s="12">
        <f t="shared" si="116"/>
        <v>5.0999999999999996</v>
      </c>
      <c r="BF65" s="13" t="s">
        <v>160</v>
      </c>
      <c r="BG65" s="26">
        <f t="shared" si="145"/>
        <v>-1.7000000000000002</v>
      </c>
      <c r="BH65" s="29">
        <f t="shared" si="160"/>
        <v>-23.611111111111114</v>
      </c>
      <c r="BI65" s="11">
        <v>3.8</v>
      </c>
      <c r="BJ65" s="12">
        <f t="shared" si="139"/>
        <v>3.4</v>
      </c>
      <c r="BK65" s="13" t="s">
        <v>164</v>
      </c>
      <c r="BL65" s="26">
        <f t="shared" si="146"/>
        <v>-1.7000000000000002</v>
      </c>
      <c r="BM65" s="29">
        <f t="shared" si="147"/>
        <v>-30.909090909090907</v>
      </c>
      <c r="BN65" s="40">
        <v>0</v>
      </c>
      <c r="BO65" s="26">
        <f t="shared" si="141"/>
        <v>-0.4</v>
      </c>
      <c r="BP65" s="29">
        <f t="shared" si="142"/>
        <v>-100</v>
      </c>
      <c r="BQ65" s="26">
        <f t="shared" si="161"/>
        <v>-3.8</v>
      </c>
      <c r="BR65" s="29">
        <f t="shared" si="162"/>
        <v>-100</v>
      </c>
      <c r="BS65" s="40">
        <v>0</v>
      </c>
      <c r="BT65" s="26">
        <f t="shared" si="143"/>
        <v>-0.4</v>
      </c>
      <c r="BU65" s="29">
        <f t="shared" si="144"/>
        <v>-100</v>
      </c>
      <c r="BV65" s="26" t="s">
        <v>84</v>
      </c>
      <c r="BW65" s="29" t="s">
        <v>84</v>
      </c>
      <c r="BX65" s="40">
        <v>0</v>
      </c>
      <c r="BY65" s="26">
        <f t="shared" si="118"/>
        <v>-0.4</v>
      </c>
      <c r="BZ65" s="29">
        <f t="shared" si="119"/>
        <v>-100</v>
      </c>
      <c r="CA65" s="26" t="s">
        <v>84</v>
      </c>
      <c r="CB65" s="29" t="s">
        <v>84</v>
      </c>
      <c r="CC65" s="37">
        <v>0</v>
      </c>
      <c r="CD65" s="26" t="s">
        <v>84</v>
      </c>
      <c r="CE65" s="29" t="s">
        <v>84</v>
      </c>
      <c r="CF65" s="40">
        <v>0</v>
      </c>
      <c r="CG65" s="26" t="s">
        <v>84</v>
      </c>
      <c r="CH65" s="29" t="s">
        <v>84</v>
      </c>
      <c r="CI65" s="26" t="s">
        <v>84</v>
      </c>
      <c r="CJ65" s="29" t="s">
        <v>84</v>
      </c>
      <c r="CK65" s="40">
        <v>0</v>
      </c>
      <c r="CL65" s="26" t="s">
        <v>84</v>
      </c>
      <c r="CM65" s="29" t="s">
        <v>84</v>
      </c>
      <c r="CN65" s="26" t="s">
        <v>84</v>
      </c>
      <c r="CO65" s="29" t="s">
        <v>84</v>
      </c>
      <c r="CP65" s="40">
        <v>0</v>
      </c>
      <c r="CQ65" s="26" t="s">
        <v>84</v>
      </c>
      <c r="CR65" s="29" t="s">
        <v>84</v>
      </c>
      <c r="CS65" s="26" t="s">
        <v>84</v>
      </c>
      <c r="CT65" s="29" t="s">
        <v>84</v>
      </c>
      <c r="CU65" s="40">
        <v>0</v>
      </c>
      <c r="CV65" s="26" t="s">
        <v>84</v>
      </c>
      <c r="CW65" s="29" t="s">
        <v>84</v>
      </c>
      <c r="CX65" s="26" t="s">
        <v>84</v>
      </c>
      <c r="CY65" s="29" t="s">
        <v>84</v>
      </c>
      <c r="CZ65" s="40">
        <v>0</v>
      </c>
      <c r="DA65" s="26" t="s">
        <v>84</v>
      </c>
      <c r="DB65" s="29" t="s">
        <v>84</v>
      </c>
      <c r="DC65" s="26" t="s">
        <v>84</v>
      </c>
      <c r="DD65" s="29" t="s">
        <v>84</v>
      </c>
      <c r="DE65" s="40">
        <v>0</v>
      </c>
      <c r="DF65" s="26" t="s">
        <v>84</v>
      </c>
      <c r="DG65" s="29" t="s">
        <v>84</v>
      </c>
      <c r="DH65" s="26" t="s">
        <v>84</v>
      </c>
      <c r="DI65" s="29" t="s">
        <v>84</v>
      </c>
      <c r="DJ65" s="40">
        <v>0</v>
      </c>
      <c r="DK65" s="26" t="s">
        <v>84</v>
      </c>
      <c r="DL65" s="29" t="s">
        <v>84</v>
      </c>
      <c r="DM65" s="26" t="s">
        <v>84</v>
      </c>
      <c r="DN65" s="29" t="s">
        <v>84</v>
      </c>
      <c r="DO65" s="40">
        <v>0</v>
      </c>
      <c r="DP65" s="26" t="s">
        <v>84</v>
      </c>
      <c r="DQ65" s="29" t="s">
        <v>84</v>
      </c>
      <c r="DR65" s="26" t="s">
        <v>84</v>
      </c>
      <c r="DS65" s="29" t="s">
        <v>84</v>
      </c>
      <c r="DT65" s="40">
        <v>0</v>
      </c>
      <c r="DU65" s="26" t="s">
        <v>84</v>
      </c>
      <c r="DV65" s="29" t="s">
        <v>84</v>
      </c>
      <c r="DW65" s="26" t="s">
        <v>84</v>
      </c>
      <c r="DX65" s="29" t="s">
        <v>84</v>
      </c>
      <c r="DY65" s="40">
        <v>0</v>
      </c>
      <c r="DZ65" s="26" t="s">
        <v>84</v>
      </c>
      <c r="EA65" s="26" t="s">
        <v>84</v>
      </c>
      <c r="EB65" s="26" t="s">
        <v>84</v>
      </c>
      <c r="EC65" s="29" t="s">
        <v>84</v>
      </c>
      <c r="ED65" s="932">
        <v>0</v>
      </c>
      <c r="EE65" s="26" t="s">
        <v>84</v>
      </c>
      <c r="EF65" s="26" t="s">
        <v>84</v>
      </c>
      <c r="EG65" s="26" t="s">
        <v>84</v>
      </c>
      <c r="EH65" s="29" t="s">
        <v>84</v>
      </c>
    </row>
    <row r="66" spans="1:138" ht="15">
      <c r="A66" s="24" t="s">
        <v>47</v>
      </c>
      <c r="B66" s="39">
        <v>1.7</v>
      </c>
      <c r="C66" s="39">
        <v>3.9</v>
      </c>
      <c r="D66" s="40">
        <v>0.8</v>
      </c>
      <c r="E66" s="11">
        <v>3</v>
      </c>
      <c r="F66" s="40">
        <v>2.5</v>
      </c>
      <c r="G66" s="11">
        <v>4.8</v>
      </c>
      <c r="H66" s="40">
        <v>3.4</v>
      </c>
      <c r="I66" s="40">
        <v>3.3</v>
      </c>
      <c r="J66" s="11">
        <v>4.7</v>
      </c>
      <c r="K66" s="11">
        <v>6</v>
      </c>
      <c r="L66" s="11">
        <v>7.3</v>
      </c>
      <c r="M66" s="11">
        <v>19.5</v>
      </c>
      <c r="N66" s="11">
        <v>11.9</v>
      </c>
      <c r="O66" s="11">
        <v>16.5</v>
      </c>
      <c r="P66" s="12">
        <f t="shared" si="106"/>
        <v>15.7</v>
      </c>
      <c r="Q66" s="13" t="s">
        <v>123</v>
      </c>
      <c r="R66" s="11">
        <v>6.1</v>
      </c>
      <c r="S66" s="26">
        <f t="shared" si="107"/>
        <v>-10.4</v>
      </c>
      <c r="T66" s="29">
        <f t="shared" si="108"/>
        <v>-63.030303030303031</v>
      </c>
      <c r="U66" s="12">
        <f t="shared" si="109"/>
        <v>5.3</v>
      </c>
      <c r="V66" s="13" t="s">
        <v>126</v>
      </c>
      <c r="W66" s="11">
        <v>9.6</v>
      </c>
      <c r="X66" s="12">
        <f t="shared" si="111"/>
        <v>3.5</v>
      </c>
      <c r="Y66" s="13">
        <f t="shared" si="149"/>
        <v>57.377049180327873</v>
      </c>
      <c r="Z66" s="40">
        <v>5.5</v>
      </c>
      <c r="AA66" s="26">
        <f t="shared" si="132"/>
        <v>-0.59999999999999964</v>
      </c>
      <c r="AB66" s="29">
        <f t="shared" si="133"/>
        <v>-9.8360655737704974</v>
      </c>
      <c r="AC66" s="26">
        <f t="shared" si="134"/>
        <v>-4.0999999999999996</v>
      </c>
      <c r="AD66" s="29">
        <f t="shared" si="135"/>
        <v>-42.708333333333329</v>
      </c>
      <c r="AE66" s="40">
        <v>4.4000000000000004</v>
      </c>
      <c r="AF66" s="26">
        <f t="shared" si="136"/>
        <v>-1.6999999999999993</v>
      </c>
      <c r="AG66" s="29">
        <f t="shared" si="137"/>
        <v>-27.868852459016381</v>
      </c>
      <c r="AH66" s="26">
        <f t="shared" si="138"/>
        <v>-1.0999999999999996</v>
      </c>
      <c r="AI66" s="29">
        <f>AE66/Z66*100-100</f>
        <v>-20</v>
      </c>
      <c r="AJ66" s="11">
        <v>6.8</v>
      </c>
      <c r="AK66" s="12">
        <f t="shared" si="150"/>
        <v>0.70000000000000018</v>
      </c>
      <c r="AL66" s="13">
        <f t="shared" si="177"/>
        <v>11.47540983606558</v>
      </c>
      <c r="AM66" s="12">
        <f t="shared" si="151"/>
        <v>2.3999999999999995</v>
      </c>
      <c r="AN66" s="13">
        <f t="shared" si="178"/>
        <v>54.545454545454533</v>
      </c>
      <c r="AO66" s="40">
        <v>4.9000000000000004</v>
      </c>
      <c r="AP66" s="26">
        <f t="shared" si="112"/>
        <v>-1.1999999999999993</v>
      </c>
      <c r="AQ66" s="29">
        <f t="shared" si="113"/>
        <v>-19.672131147540966</v>
      </c>
      <c r="AR66" s="26">
        <f t="shared" si="114"/>
        <v>-1.8999999999999995</v>
      </c>
      <c r="AS66" s="29">
        <f t="shared" si="115"/>
        <v>-27.941176470588232</v>
      </c>
      <c r="AT66" s="40">
        <v>3.2</v>
      </c>
      <c r="AU66" s="26">
        <f t="shared" si="152"/>
        <v>-2.8999999999999995</v>
      </c>
      <c r="AV66" s="29">
        <f t="shared" si="153"/>
        <v>-47.540983606557376</v>
      </c>
      <c r="AW66" s="26">
        <f t="shared" si="154"/>
        <v>-1.7000000000000002</v>
      </c>
      <c r="AX66" s="29">
        <f t="shared" si="155"/>
        <v>-34.693877551020407</v>
      </c>
      <c r="AY66" s="11">
        <v>16.8</v>
      </c>
      <c r="AZ66" s="26">
        <f t="shared" si="156"/>
        <v>10.700000000000001</v>
      </c>
      <c r="BA66" s="29">
        <f t="shared" si="157"/>
        <v>175.40983606557381</v>
      </c>
      <c r="BB66" s="12">
        <f t="shared" si="158"/>
        <v>13.600000000000001</v>
      </c>
      <c r="BC66" s="13" t="s">
        <v>158</v>
      </c>
      <c r="BD66" s="11">
        <v>9.4</v>
      </c>
      <c r="BE66" s="12">
        <f t="shared" si="116"/>
        <v>3.3000000000000007</v>
      </c>
      <c r="BF66" s="13">
        <f t="shared" si="117"/>
        <v>54.098360655737707</v>
      </c>
      <c r="BG66" s="26">
        <f t="shared" si="145"/>
        <v>-7.4</v>
      </c>
      <c r="BH66" s="29">
        <f t="shared" si="160"/>
        <v>-44.047619047619044</v>
      </c>
      <c r="BI66" s="11">
        <v>12.6</v>
      </c>
      <c r="BJ66" s="12">
        <f t="shared" si="139"/>
        <v>6.5</v>
      </c>
      <c r="BK66" s="13">
        <f t="shared" si="140"/>
        <v>106.55737704918033</v>
      </c>
      <c r="BL66" s="12">
        <f t="shared" si="146"/>
        <v>3.1999999999999993</v>
      </c>
      <c r="BM66" s="13">
        <f t="shared" si="147"/>
        <v>34.042553191489333</v>
      </c>
      <c r="BN66" s="11">
        <v>11.8</v>
      </c>
      <c r="BO66" s="12">
        <f t="shared" si="141"/>
        <v>5.7000000000000011</v>
      </c>
      <c r="BP66" s="13">
        <f t="shared" si="142"/>
        <v>93.442622950819697</v>
      </c>
      <c r="BQ66" s="26">
        <f t="shared" si="161"/>
        <v>-0.79999999999999893</v>
      </c>
      <c r="BR66" s="29">
        <f t="shared" si="162"/>
        <v>-6.3492063492063409</v>
      </c>
      <c r="BS66" s="11">
        <v>14.1</v>
      </c>
      <c r="BT66" s="12">
        <f t="shared" si="143"/>
        <v>8</v>
      </c>
      <c r="BU66" s="13">
        <f t="shared" si="144"/>
        <v>131.14754098360658</v>
      </c>
      <c r="BV66" s="12">
        <f t="shared" si="163"/>
        <v>2.2999999999999989</v>
      </c>
      <c r="BW66" s="13">
        <f t="shared" si="164"/>
        <v>19.491525423728802</v>
      </c>
      <c r="BX66" s="22">
        <v>10.7</v>
      </c>
      <c r="BY66" s="12">
        <f t="shared" si="118"/>
        <v>4.5999999999999996</v>
      </c>
      <c r="BZ66" s="13">
        <f t="shared" si="119"/>
        <v>75.409836065573757</v>
      </c>
      <c r="CA66" s="26">
        <f>BX66-BS66</f>
        <v>-3.4000000000000004</v>
      </c>
      <c r="CB66" s="29">
        <f>BX66/BS66*100-100</f>
        <v>-24.113475177304963</v>
      </c>
      <c r="CC66" s="40">
        <v>9.3000000000000007</v>
      </c>
      <c r="CD66" s="26">
        <f>CC66-BX66</f>
        <v>-1.3999999999999986</v>
      </c>
      <c r="CE66" s="29">
        <f t="shared" si="165"/>
        <v>-13.0841121495327</v>
      </c>
      <c r="CF66" s="40">
        <v>7.1</v>
      </c>
      <c r="CG66" s="26">
        <f t="shared" si="166"/>
        <v>-3.5999999999999996</v>
      </c>
      <c r="CH66" s="29">
        <f t="shared" si="167"/>
        <v>-33.644859813084111</v>
      </c>
      <c r="CI66" s="26">
        <f t="shared" si="168"/>
        <v>-2.2000000000000011</v>
      </c>
      <c r="CJ66" s="29">
        <f t="shared" si="169"/>
        <v>-23.655913978494638</v>
      </c>
      <c r="CK66" s="40">
        <v>7.1</v>
      </c>
      <c r="CL66" s="26">
        <f t="shared" si="120"/>
        <v>-3.5999999999999996</v>
      </c>
      <c r="CM66" s="29">
        <f t="shared" si="121"/>
        <v>-33.644859813084111</v>
      </c>
      <c r="CN66" s="26">
        <f t="shared" si="122"/>
        <v>0</v>
      </c>
      <c r="CO66" s="29">
        <f t="shared" si="123"/>
        <v>0</v>
      </c>
      <c r="CP66" s="11">
        <v>8.5</v>
      </c>
      <c r="CQ66" s="26">
        <f t="shared" si="124"/>
        <v>-2.1999999999999993</v>
      </c>
      <c r="CR66" s="29">
        <f t="shared" si="125"/>
        <v>-20.560747663551396</v>
      </c>
      <c r="CS66" s="12">
        <f t="shared" si="126"/>
        <v>1.4000000000000004</v>
      </c>
      <c r="CT66" s="13">
        <f t="shared" si="127"/>
        <v>19.718309859154928</v>
      </c>
      <c r="CU66" s="11">
        <v>9.9</v>
      </c>
      <c r="CV66" s="26">
        <f>CU66-BX66</f>
        <v>-0.79999999999999893</v>
      </c>
      <c r="CW66" s="29">
        <f>CU66/BX66*100-100</f>
        <v>-7.4766355140186818</v>
      </c>
      <c r="CX66" s="12">
        <f t="shared" ref="CX66:CX71" si="180">CU66-CP66</f>
        <v>1.4000000000000004</v>
      </c>
      <c r="CY66" s="13">
        <f>CU66/CP66*100-100</f>
        <v>16.47058823529413</v>
      </c>
      <c r="CZ66" s="22">
        <v>16.100000000000001</v>
      </c>
      <c r="DA66" s="528">
        <f t="shared" si="128"/>
        <v>5.4000000000000021</v>
      </c>
      <c r="DB66" s="862">
        <f t="shared" si="129"/>
        <v>50.467289719626194</v>
      </c>
      <c r="DC66" s="528">
        <f t="shared" si="130"/>
        <v>6.2000000000000011</v>
      </c>
      <c r="DD66" s="862">
        <f t="shared" si="179"/>
        <v>62.626262626262644</v>
      </c>
      <c r="DE66" s="22">
        <v>11.9</v>
      </c>
      <c r="DF66" s="12">
        <f t="shared" si="148"/>
        <v>1.2000000000000011</v>
      </c>
      <c r="DG66" s="13">
        <f t="shared" si="170"/>
        <v>11.214953271028037</v>
      </c>
      <c r="DH66" s="26">
        <f>DE66-CZ66</f>
        <v>-4.2000000000000011</v>
      </c>
      <c r="DI66" s="29">
        <f>DE66/CZ66*100-100</f>
        <v>-26.08695652173914</v>
      </c>
      <c r="DJ66" s="22">
        <v>14.6</v>
      </c>
      <c r="DK66" s="12">
        <f t="shared" si="171"/>
        <v>3.9000000000000004</v>
      </c>
      <c r="DL66" s="13">
        <f t="shared" si="172"/>
        <v>36.448598130841134</v>
      </c>
      <c r="DM66" s="12">
        <f>DJ66-DE66</f>
        <v>2.6999999999999993</v>
      </c>
      <c r="DN66" s="13">
        <f>DJ66/DE66*100-100</f>
        <v>22.689075630252091</v>
      </c>
      <c r="DO66" s="22">
        <v>11.8</v>
      </c>
      <c r="DP66" s="12">
        <f>DO66-BX66</f>
        <v>1.1000000000000014</v>
      </c>
      <c r="DQ66" s="13">
        <f>DO66/BX66*100-100</f>
        <v>10.280373831775719</v>
      </c>
      <c r="DR66" s="26">
        <f>DO66-DJ66</f>
        <v>-2.7999999999999989</v>
      </c>
      <c r="DS66" s="29">
        <f>DO66/DJ66*100-100</f>
        <v>-19.178082191780817</v>
      </c>
      <c r="DT66" s="11">
        <v>6.8</v>
      </c>
      <c r="DU66" s="26">
        <f>DT66-BX66</f>
        <v>-3.8999999999999995</v>
      </c>
      <c r="DV66" s="29">
        <f>DT66/BX66*100-100</f>
        <v>-36.448598130841113</v>
      </c>
      <c r="DW66" s="26">
        <f>DT66-DO66</f>
        <v>-5.0000000000000009</v>
      </c>
      <c r="DX66" s="29">
        <f>DT66/DO66*100-100</f>
        <v>-42.372881355932215</v>
      </c>
      <c r="DY66" s="11">
        <v>6.8</v>
      </c>
      <c r="DZ66" s="26">
        <f t="shared" si="173"/>
        <v>-3.8999999999999995</v>
      </c>
      <c r="EA66" s="29">
        <f t="shared" si="174"/>
        <v>-36.448598130841113</v>
      </c>
      <c r="EB66" s="12">
        <f>DY66-DT66</f>
        <v>0</v>
      </c>
      <c r="EC66" s="13">
        <f>DY66/DT66*100-100</f>
        <v>0</v>
      </c>
      <c r="ED66" s="932">
        <v>3.9</v>
      </c>
      <c r="EE66" s="26">
        <f t="shared" si="175"/>
        <v>-6.7999999999999989</v>
      </c>
      <c r="EF66" s="29">
        <f t="shared" si="176"/>
        <v>-63.551401869158873</v>
      </c>
      <c r="EG66" s="26">
        <f>ED66-DY66</f>
        <v>-2.9</v>
      </c>
      <c r="EH66" s="29">
        <f>ED66/DY66*100-100</f>
        <v>-42.647058823529413</v>
      </c>
    </row>
    <row r="67" spans="1:138" ht="15">
      <c r="A67" s="24" t="s">
        <v>48</v>
      </c>
      <c r="B67" s="39">
        <v>0</v>
      </c>
      <c r="C67" s="39">
        <v>1.4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8">
        <v>2.7</v>
      </c>
      <c r="N67" s="37">
        <v>0</v>
      </c>
      <c r="O67" s="37">
        <v>0</v>
      </c>
      <c r="P67" s="26">
        <f t="shared" si="106"/>
        <v>0</v>
      </c>
      <c r="Q67" s="29" t="s">
        <v>84</v>
      </c>
      <c r="R67" s="37">
        <v>0</v>
      </c>
      <c r="S67" s="26">
        <f t="shared" si="107"/>
        <v>0</v>
      </c>
      <c r="T67" s="29" t="s">
        <v>84</v>
      </c>
      <c r="U67" s="26">
        <f t="shared" si="109"/>
        <v>0</v>
      </c>
      <c r="V67" s="29" t="s">
        <v>84</v>
      </c>
      <c r="W67" s="37">
        <v>0</v>
      </c>
      <c r="X67" s="26" t="s">
        <v>84</v>
      </c>
      <c r="Y67" s="29" t="s">
        <v>84</v>
      </c>
      <c r="Z67" s="37">
        <v>0</v>
      </c>
      <c r="AA67" s="26" t="s">
        <v>84</v>
      </c>
      <c r="AB67" s="29" t="s">
        <v>84</v>
      </c>
      <c r="AC67" s="26" t="s">
        <v>84</v>
      </c>
      <c r="AD67" s="29" t="s">
        <v>84</v>
      </c>
      <c r="AE67" s="37">
        <v>0</v>
      </c>
      <c r="AF67" s="26" t="s">
        <v>84</v>
      </c>
      <c r="AG67" s="29" t="s">
        <v>84</v>
      </c>
      <c r="AH67" s="26" t="s">
        <v>84</v>
      </c>
      <c r="AI67" s="29" t="s">
        <v>84</v>
      </c>
      <c r="AJ67" s="37">
        <v>0</v>
      </c>
      <c r="AK67" s="26" t="s">
        <v>84</v>
      </c>
      <c r="AL67" s="29" t="s">
        <v>84</v>
      </c>
      <c r="AM67" s="26" t="s">
        <v>84</v>
      </c>
      <c r="AN67" s="29" t="s">
        <v>84</v>
      </c>
      <c r="AO67" s="38">
        <v>0.8</v>
      </c>
      <c r="AP67" s="12">
        <f t="shared" si="112"/>
        <v>0.8</v>
      </c>
      <c r="AQ67" s="13" t="s">
        <v>84</v>
      </c>
      <c r="AR67" s="12">
        <f t="shared" si="114"/>
        <v>0.8</v>
      </c>
      <c r="AS67" s="13" t="s">
        <v>84</v>
      </c>
      <c r="AT67" s="11">
        <v>0.8</v>
      </c>
      <c r="AU67" s="12">
        <f t="shared" si="152"/>
        <v>0.8</v>
      </c>
      <c r="AV67" s="13" t="s">
        <v>84</v>
      </c>
      <c r="AW67" s="12">
        <f t="shared" si="154"/>
        <v>0</v>
      </c>
      <c r="AX67" s="13" t="s">
        <v>84</v>
      </c>
      <c r="AY67" s="11">
        <v>2</v>
      </c>
      <c r="AZ67" s="12">
        <f t="shared" si="156"/>
        <v>2</v>
      </c>
      <c r="BA67" s="13" t="s">
        <v>84</v>
      </c>
      <c r="BB67" s="12">
        <f t="shared" si="158"/>
        <v>1.2</v>
      </c>
      <c r="BC67" s="13" t="s">
        <v>84</v>
      </c>
      <c r="BD67" s="11">
        <v>1.8</v>
      </c>
      <c r="BE67" s="12">
        <f t="shared" si="116"/>
        <v>1.8</v>
      </c>
      <c r="BF67" s="29" t="s">
        <v>84</v>
      </c>
      <c r="BG67" s="26">
        <f t="shared" si="145"/>
        <v>-0.19999999999999996</v>
      </c>
      <c r="BH67" s="29">
        <f t="shared" si="160"/>
        <v>-10</v>
      </c>
      <c r="BI67" s="11">
        <v>0.5</v>
      </c>
      <c r="BJ67" s="12">
        <f t="shared" si="139"/>
        <v>0.5</v>
      </c>
      <c r="BK67" s="29" t="s">
        <v>84</v>
      </c>
      <c r="BL67" s="26">
        <f t="shared" si="146"/>
        <v>-1.3</v>
      </c>
      <c r="BM67" s="29">
        <f t="shared" si="147"/>
        <v>-72.222222222222229</v>
      </c>
      <c r="BN67" s="11">
        <v>0.1</v>
      </c>
      <c r="BO67" s="12">
        <f t="shared" si="141"/>
        <v>0.1</v>
      </c>
      <c r="BP67" s="29" t="s">
        <v>84</v>
      </c>
      <c r="BQ67" s="26">
        <f t="shared" si="161"/>
        <v>-0.4</v>
      </c>
      <c r="BR67" s="29">
        <f t="shared" si="162"/>
        <v>-80</v>
      </c>
      <c r="BS67" s="11">
        <v>1.3</v>
      </c>
      <c r="BT67" s="12">
        <f t="shared" si="143"/>
        <v>1.3</v>
      </c>
      <c r="BU67" s="13" t="s">
        <v>84</v>
      </c>
      <c r="BV67" s="12">
        <f t="shared" si="163"/>
        <v>1.2</v>
      </c>
      <c r="BW67" s="13" t="s">
        <v>172</v>
      </c>
      <c r="BX67" s="40">
        <v>0</v>
      </c>
      <c r="BY67" s="26" t="s">
        <v>84</v>
      </c>
      <c r="BZ67" s="29" t="s">
        <v>84</v>
      </c>
      <c r="CA67" s="26">
        <f>BX67-BS67</f>
        <v>-1.3</v>
      </c>
      <c r="CB67" s="29" t="s">
        <v>84</v>
      </c>
      <c r="CC67" s="37">
        <v>0</v>
      </c>
      <c r="CD67" s="26" t="s">
        <v>84</v>
      </c>
      <c r="CE67" s="29" t="s">
        <v>84</v>
      </c>
      <c r="CF67" s="38">
        <v>0.2</v>
      </c>
      <c r="CG67" s="12">
        <f>CF67-BX67</f>
        <v>0.2</v>
      </c>
      <c r="CH67" s="13" t="s">
        <v>84</v>
      </c>
      <c r="CI67" s="12">
        <f t="shared" si="168"/>
        <v>0.2</v>
      </c>
      <c r="CJ67" s="13" t="s">
        <v>84</v>
      </c>
      <c r="CK67" s="38">
        <v>2.4</v>
      </c>
      <c r="CL67" s="12">
        <f t="shared" si="120"/>
        <v>2.4</v>
      </c>
      <c r="CM67" s="13" t="s">
        <v>84</v>
      </c>
      <c r="CN67" s="12">
        <f t="shared" si="122"/>
        <v>2.1999999999999997</v>
      </c>
      <c r="CO67" s="13" t="s">
        <v>260</v>
      </c>
      <c r="CP67" s="38">
        <v>0.9</v>
      </c>
      <c r="CQ67" s="12">
        <f t="shared" si="124"/>
        <v>0.9</v>
      </c>
      <c r="CR67" s="13" t="s">
        <v>84</v>
      </c>
      <c r="CS67" s="26">
        <f t="shared" si="126"/>
        <v>-1.5</v>
      </c>
      <c r="CT67" s="29">
        <f t="shared" si="127"/>
        <v>-62.5</v>
      </c>
      <c r="CU67" s="38">
        <v>2.4</v>
      </c>
      <c r="CV67" s="12">
        <f>CU67-BX67</f>
        <v>2.4</v>
      </c>
      <c r="CW67" s="13" t="s">
        <v>84</v>
      </c>
      <c r="CX67" s="12">
        <f t="shared" si="180"/>
        <v>1.5</v>
      </c>
      <c r="CY67" s="13">
        <f>CU67/CP67*100-100</f>
        <v>166.66666666666663</v>
      </c>
      <c r="CZ67" s="38">
        <v>3.3</v>
      </c>
      <c r="DA67" s="12">
        <f t="shared" si="128"/>
        <v>3.3</v>
      </c>
      <c r="DB67" s="13" t="s">
        <v>84</v>
      </c>
      <c r="DC67" s="12">
        <f t="shared" si="130"/>
        <v>0.89999999999999991</v>
      </c>
      <c r="DD67" s="13">
        <f t="shared" si="179"/>
        <v>37.5</v>
      </c>
      <c r="DE67" s="38">
        <v>3</v>
      </c>
      <c r="DF67" s="12">
        <f t="shared" si="148"/>
        <v>3</v>
      </c>
      <c r="DG67" s="13" t="s">
        <v>84</v>
      </c>
      <c r="DH67" s="26">
        <f>DE67-CZ67</f>
        <v>-0.29999999999999982</v>
      </c>
      <c r="DI67" s="29">
        <f>DE67/CZ67*100-100</f>
        <v>-9.0909090909090793</v>
      </c>
      <c r="DJ67" s="38">
        <v>3.4</v>
      </c>
      <c r="DK67" s="12">
        <f t="shared" si="171"/>
        <v>3.4</v>
      </c>
      <c r="DL67" s="13" t="s">
        <v>84</v>
      </c>
      <c r="DM67" s="12">
        <f>DJ67-DE67</f>
        <v>0.39999999999999991</v>
      </c>
      <c r="DN67" s="13">
        <f>DJ67/DE67*100-100</f>
        <v>13.333333333333329</v>
      </c>
      <c r="DO67" s="38">
        <v>2.6</v>
      </c>
      <c r="DP67" s="12">
        <f>DO67-BX67</f>
        <v>2.6</v>
      </c>
      <c r="DQ67" s="13" t="s">
        <v>84</v>
      </c>
      <c r="DR67" s="26">
        <f>DO67-DJ67</f>
        <v>-0.79999999999999982</v>
      </c>
      <c r="DS67" s="29">
        <f>DO67/DJ67*100-100</f>
        <v>-23.52941176470587</v>
      </c>
      <c r="DT67" s="38">
        <v>2.2000000000000002</v>
      </c>
      <c r="DU67" s="12">
        <f>DT67-BX67</f>
        <v>2.2000000000000002</v>
      </c>
      <c r="DV67" s="13" t="s">
        <v>84</v>
      </c>
      <c r="DW67" s="26">
        <f>DT67-DO67</f>
        <v>-0.39999999999999991</v>
      </c>
      <c r="DX67" s="29">
        <f>DT67/DO67*100-100</f>
        <v>-15.384615384615387</v>
      </c>
      <c r="DY67" s="38">
        <v>1.9</v>
      </c>
      <c r="DZ67" s="12">
        <f t="shared" si="173"/>
        <v>1.9</v>
      </c>
      <c r="EA67" s="13" t="s">
        <v>84</v>
      </c>
      <c r="EB67" s="26">
        <f>DY67-DT67</f>
        <v>-0.30000000000000027</v>
      </c>
      <c r="EC67" s="29">
        <f>DY67/DT67*100-100</f>
        <v>-13.63636363636364</v>
      </c>
      <c r="ED67" s="926">
        <v>2.2000000000000002</v>
      </c>
      <c r="EE67" s="12">
        <f t="shared" si="175"/>
        <v>2.2000000000000002</v>
      </c>
      <c r="EF67" s="13" t="s">
        <v>84</v>
      </c>
      <c r="EG67" s="12">
        <f>ED67-DY67</f>
        <v>0.30000000000000027</v>
      </c>
      <c r="EH67" s="13">
        <f>ED67/DY67*100-100</f>
        <v>15.789473684210535</v>
      </c>
    </row>
    <row r="68" spans="1:138" ht="15">
      <c r="A68" s="24" t="s">
        <v>49</v>
      </c>
      <c r="B68" s="39">
        <v>0.1</v>
      </c>
      <c r="C68" s="39">
        <v>0</v>
      </c>
      <c r="D68" s="37">
        <v>0</v>
      </c>
      <c r="E68" s="37">
        <v>0</v>
      </c>
      <c r="F68" s="38">
        <v>1.3</v>
      </c>
      <c r="G68" s="37">
        <v>1</v>
      </c>
      <c r="H68" s="38">
        <v>1.1000000000000001</v>
      </c>
      <c r="I68" s="37">
        <v>0</v>
      </c>
      <c r="J68" s="37">
        <v>0</v>
      </c>
      <c r="K68" s="37">
        <v>0</v>
      </c>
      <c r="L68" s="37">
        <v>0</v>
      </c>
      <c r="M68" s="38">
        <v>1.2</v>
      </c>
      <c r="N68" s="37">
        <v>0</v>
      </c>
      <c r="O68" s="38">
        <v>3.9</v>
      </c>
      <c r="P68" s="12">
        <f t="shared" si="106"/>
        <v>3.9</v>
      </c>
      <c r="Q68" s="13" t="s">
        <v>84</v>
      </c>
      <c r="R68" s="38">
        <v>4.9000000000000004</v>
      </c>
      <c r="S68" s="12">
        <f t="shared" si="107"/>
        <v>1.0000000000000004</v>
      </c>
      <c r="T68" s="13">
        <f>R68/O68*100-100</f>
        <v>25.641025641025664</v>
      </c>
      <c r="U68" s="12">
        <f t="shared" si="109"/>
        <v>4.9000000000000004</v>
      </c>
      <c r="V68" s="13" t="s">
        <v>84</v>
      </c>
      <c r="W68" s="38">
        <v>6.2</v>
      </c>
      <c r="X68" s="12">
        <f t="shared" si="111"/>
        <v>1.2999999999999998</v>
      </c>
      <c r="Y68" s="13">
        <f>W68/R68*100-100</f>
        <v>26.530612244897938</v>
      </c>
      <c r="Z68" s="38">
        <v>1.7</v>
      </c>
      <c r="AA68" s="26">
        <f t="shared" si="132"/>
        <v>-3.2</v>
      </c>
      <c r="AB68" s="29">
        <f t="shared" si="133"/>
        <v>-65.306122448979607</v>
      </c>
      <c r="AC68" s="26">
        <f t="shared" si="134"/>
        <v>-4.5</v>
      </c>
      <c r="AD68" s="29">
        <f t="shared" si="135"/>
        <v>-72.58064516129032</v>
      </c>
      <c r="AE68" s="38">
        <v>4.2</v>
      </c>
      <c r="AF68" s="26">
        <f t="shared" si="136"/>
        <v>-0.70000000000000018</v>
      </c>
      <c r="AG68" s="29">
        <f t="shared" si="137"/>
        <v>-14.285714285714292</v>
      </c>
      <c r="AH68" s="12">
        <f t="shared" si="138"/>
        <v>2.5</v>
      </c>
      <c r="AI68" s="55" t="s">
        <v>139</v>
      </c>
      <c r="AJ68" s="37">
        <v>0</v>
      </c>
      <c r="AK68" s="26">
        <f>AJ68-R68</f>
        <v>-4.9000000000000004</v>
      </c>
      <c r="AL68" s="29">
        <f>AJ68/R68*100-100</f>
        <v>-100</v>
      </c>
      <c r="AM68" s="26">
        <f>AJ68-AE68</f>
        <v>-4.2</v>
      </c>
      <c r="AN68" s="29">
        <f>AJ68/AE68*100-100</f>
        <v>-100</v>
      </c>
      <c r="AO68" s="37">
        <v>0</v>
      </c>
      <c r="AP68" s="26">
        <f t="shared" si="112"/>
        <v>-4.9000000000000004</v>
      </c>
      <c r="AQ68" s="29">
        <f t="shared" si="113"/>
        <v>-100</v>
      </c>
      <c r="AR68" s="26" t="s">
        <v>84</v>
      </c>
      <c r="AS68" s="29" t="s">
        <v>84</v>
      </c>
      <c r="AT68" s="11">
        <v>1.6</v>
      </c>
      <c r="AU68" s="26">
        <f t="shared" si="152"/>
        <v>-3.3000000000000003</v>
      </c>
      <c r="AV68" s="29">
        <f t="shared" si="153"/>
        <v>-67.34693877551021</v>
      </c>
      <c r="AW68" s="12">
        <f>AT68-AO68</f>
        <v>1.6</v>
      </c>
      <c r="AX68" s="13" t="s">
        <v>84</v>
      </c>
      <c r="AY68" s="40">
        <v>1.2</v>
      </c>
      <c r="AZ68" s="26">
        <f t="shared" si="156"/>
        <v>-3.7</v>
      </c>
      <c r="BA68" s="29">
        <f t="shared" si="157"/>
        <v>-75.510204081632651</v>
      </c>
      <c r="BB68" s="26">
        <f>AY68-AT68</f>
        <v>-0.40000000000000013</v>
      </c>
      <c r="BC68" s="29" t="s">
        <v>84</v>
      </c>
      <c r="BD68" s="40">
        <v>0</v>
      </c>
      <c r="BE68" s="26">
        <f t="shared" si="116"/>
        <v>-4.9000000000000004</v>
      </c>
      <c r="BF68" s="29">
        <f t="shared" si="117"/>
        <v>-100</v>
      </c>
      <c r="BG68" s="26">
        <f t="shared" si="145"/>
        <v>-1.2</v>
      </c>
      <c r="BH68" s="29">
        <f t="shared" si="160"/>
        <v>-100</v>
      </c>
      <c r="BI68" s="40">
        <v>0</v>
      </c>
      <c r="BJ68" s="26">
        <f t="shared" si="139"/>
        <v>-4.9000000000000004</v>
      </c>
      <c r="BK68" s="29" t="s">
        <v>84</v>
      </c>
      <c r="BL68" s="26">
        <f t="shared" si="146"/>
        <v>0</v>
      </c>
      <c r="BM68" s="29" t="s">
        <v>84</v>
      </c>
      <c r="BN68" s="11">
        <v>1.4</v>
      </c>
      <c r="BO68" s="26">
        <f t="shared" si="141"/>
        <v>-3.5000000000000004</v>
      </c>
      <c r="BP68" s="29">
        <f t="shared" si="142"/>
        <v>-71.428571428571431</v>
      </c>
      <c r="BQ68" s="12">
        <f t="shared" si="161"/>
        <v>1.4</v>
      </c>
      <c r="BR68" s="13" t="s">
        <v>84</v>
      </c>
      <c r="BS68" s="40">
        <v>0</v>
      </c>
      <c r="BT68" s="26">
        <f t="shared" si="143"/>
        <v>-4.9000000000000004</v>
      </c>
      <c r="BU68" s="29">
        <f t="shared" si="144"/>
        <v>-100</v>
      </c>
      <c r="BV68" s="26">
        <f t="shared" si="163"/>
        <v>-1.4</v>
      </c>
      <c r="BW68" s="29">
        <f t="shared" si="164"/>
        <v>-100</v>
      </c>
      <c r="BX68" s="40">
        <v>0</v>
      </c>
      <c r="BY68" s="26">
        <f t="shared" si="118"/>
        <v>-4.9000000000000004</v>
      </c>
      <c r="BZ68" s="29">
        <f t="shared" si="119"/>
        <v>-100</v>
      </c>
      <c r="CA68" s="26">
        <f>BX68-BS68</f>
        <v>0</v>
      </c>
      <c r="CB68" s="29" t="s">
        <v>84</v>
      </c>
      <c r="CC68" s="38">
        <v>0.6</v>
      </c>
      <c r="CD68" s="12">
        <f t="shared" ref="CD68:CD73" si="181">CC68-BX68</f>
        <v>0.6</v>
      </c>
      <c r="CE68" s="13" t="s">
        <v>84</v>
      </c>
      <c r="CF68" s="37">
        <v>0</v>
      </c>
      <c r="CG68" s="26" t="s">
        <v>84</v>
      </c>
      <c r="CH68" s="29" t="s">
        <v>84</v>
      </c>
      <c r="CI68" s="26">
        <f t="shared" si="168"/>
        <v>-0.6</v>
      </c>
      <c r="CJ68" s="29">
        <f t="shared" ref="CJ68:CJ73" si="182">CF68/CC68*100-100</f>
        <v>-100</v>
      </c>
      <c r="CK68" s="38">
        <v>2.2000000000000002</v>
      </c>
      <c r="CL68" s="12">
        <f t="shared" si="120"/>
        <v>2.2000000000000002</v>
      </c>
      <c r="CM68" s="13" t="s">
        <v>84</v>
      </c>
      <c r="CN68" s="12">
        <f t="shared" si="122"/>
        <v>2.2000000000000002</v>
      </c>
      <c r="CO68" s="13" t="s">
        <v>84</v>
      </c>
      <c r="CP68" s="37">
        <v>0</v>
      </c>
      <c r="CQ68" s="26" t="s">
        <v>84</v>
      </c>
      <c r="CR68" s="29" t="s">
        <v>84</v>
      </c>
      <c r="CS68" s="26">
        <f t="shared" si="126"/>
        <v>-2.2000000000000002</v>
      </c>
      <c r="CT68" s="29">
        <f t="shared" si="127"/>
        <v>-100</v>
      </c>
      <c r="CU68" s="37">
        <v>0</v>
      </c>
      <c r="CV68" s="26" t="s">
        <v>84</v>
      </c>
      <c r="CW68" s="29" t="s">
        <v>84</v>
      </c>
      <c r="CX68" s="26">
        <f t="shared" si="180"/>
        <v>0</v>
      </c>
      <c r="CY68" s="29" t="s">
        <v>84</v>
      </c>
      <c r="CZ68" s="37">
        <v>0</v>
      </c>
      <c r="DA68" s="26" t="s">
        <v>84</v>
      </c>
      <c r="DB68" s="29" t="s">
        <v>84</v>
      </c>
      <c r="DC68" s="26" t="s">
        <v>84</v>
      </c>
      <c r="DD68" s="29" t="s">
        <v>84</v>
      </c>
      <c r="DE68" s="37">
        <v>0</v>
      </c>
      <c r="DF68" s="26" t="s">
        <v>84</v>
      </c>
      <c r="DG68" s="29" t="s">
        <v>84</v>
      </c>
      <c r="DH68" s="26" t="s">
        <v>84</v>
      </c>
      <c r="DI68" s="29" t="s">
        <v>84</v>
      </c>
      <c r="DJ68" s="37">
        <v>0</v>
      </c>
      <c r="DK68" s="26" t="s">
        <v>84</v>
      </c>
      <c r="DL68" s="29" t="s">
        <v>84</v>
      </c>
      <c r="DM68" s="26" t="s">
        <v>84</v>
      </c>
      <c r="DN68" s="29" t="s">
        <v>84</v>
      </c>
      <c r="DO68" s="37">
        <v>0</v>
      </c>
      <c r="DP68" s="26" t="s">
        <v>84</v>
      </c>
      <c r="DQ68" s="29" t="s">
        <v>84</v>
      </c>
      <c r="DR68" s="26" t="s">
        <v>84</v>
      </c>
      <c r="DS68" s="29" t="s">
        <v>84</v>
      </c>
      <c r="DT68" s="37">
        <v>0</v>
      </c>
      <c r="DU68" s="26" t="s">
        <v>84</v>
      </c>
      <c r="DV68" s="29" t="s">
        <v>84</v>
      </c>
      <c r="DW68" s="26" t="s">
        <v>84</v>
      </c>
      <c r="DX68" s="29" t="s">
        <v>84</v>
      </c>
      <c r="DY68" s="37">
        <v>0</v>
      </c>
      <c r="DZ68" s="26" t="s">
        <v>84</v>
      </c>
      <c r="EA68" s="29" t="s">
        <v>84</v>
      </c>
      <c r="EB68" s="26" t="s">
        <v>84</v>
      </c>
      <c r="EC68" s="29" t="s">
        <v>84</v>
      </c>
      <c r="ED68" s="932">
        <v>0</v>
      </c>
      <c r="EE68" s="26" t="s">
        <v>84</v>
      </c>
      <c r="EF68" s="29" t="s">
        <v>84</v>
      </c>
      <c r="EG68" s="26" t="s">
        <v>84</v>
      </c>
      <c r="EH68" s="29" t="s">
        <v>84</v>
      </c>
    </row>
    <row r="69" spans="1:138" ht="15">
      <c r="A69" s="24" t="s">
        <v>50</v>
      </c>
      <c r="B69" s="39">
        <v>0.2</v>
      </c>
      <c r="C69" s="39">
        <v>0</v>
      </c>
      <c r="D69" s="38">
        <v>0.3</v>
      </c>
      <c r="E69" s="38">
        <v>0.7</v>
      </c>
      <c r="F69" s="37">
        <v>0</v>
      </c>
      <c r="G69" s="38">
        <v>1</v>
      </c>
      <c r="H69" s="38">
        <v>1</v>
      </c>
      <c r="I69" s="38">
        <v>1.2</v>
      </c>
      <c r="J69" s="38">
        <v>1.2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26">
        <f t="shared" si="106"/>
        <v>-0.3</v>
      </c>
      <c r="Q69" s="29">
        <f>O69/D69*100-100</f>
        <v>-100</v>
      </c>
      <c r="R69" s="37">
        <v>0</v>
      </c>
      <c r="S69" s="26">
        <f t="shared" si="107"/>
        <v>0</v>
      </c>
      <c r="T69" s="29" t="s">
        <v>84</v>
      </c>
      <c r="U69" s="26">
        <f t="shared" si="109"/>
        <v>-0.3</v>
      </c>
      <c r="V69" s="29">
        <f>R69/D69*100-100</f>
        <v>-100</v>
      </c>
      <c r="W69" s="37">
        <v>0</v>
      </c>
      <c r="X69" s="26" t="s">
        <v>84</v>
      </c>
      <c r="Y69" s="29" t="s">
        <v>84</v>
      </c>
      <c r="Z69" s="37">
        <v>0</v>
      </c>
      <c r="AA69" s="26" t="s">
        <v>84</v>
      </c>
      <c r="AB69" s="29" t="s">
        <v>84</v>
      </c>
      <c r="AC69" s="26" t="s">
        <v>84</v>
      </c>
      <c r="AD69" s="29" t="s">
        <v>84</v>
      </c>
      <c r="AE69" s="37">
        <v>0</v>
      </c>
      <c r="AF69" s="26" t="s">
        <v>84</v>
      </c>
      <c r="AG69" s="29" t="s">
        <v>84</v>
      </c>
      <c r="AH69" s="26" t="s">
        <v>84</v>
      </c>
      <c r="AI69" s="29" t="s">
        <v>84</v>
      </c>
      <c r="AJ69" s="37">
        <v>0</v>
      </c>
      <c r="AK69" s="26" t="s">
        <v>84</v>
      </c>
      <c r="AL69" s="29" t="s">
        <v>84</v>
      </c>
      <c r="AM69" s="26" t="s">
        <v>84</v>
      </c>
      <c r="AN69" s="29" t="s">
        <v>84</v>
      </c>
      <c r="AO69" s="37">
        <v>0</v>
      </c>
      <c r="AP69" s="26" t="s">
        <v>84</v>
      </c>
      <c r="AQ69" s="29" t="s">
        <v>84</v>
      </c>
      <c r="AR69" s="26" t="s">
        <v>84</v>
      </c>
      <c r="AS69" s="29" t="s">
        <v>84</v>
      </c>
      <c r="AT69" s="40">
        <v>0</v>
      </c>
      <c r="AU69" s="26" t="s">
        <v>84</v>
      </c>
      <c r="AV69" s="29" t="s">
        <v>84</v>
      </c>
      <c r="AW69" s="26" t="s">
        <v>84</v>
      </c>
      <c r="AX69" s="29" t="s">
        <v>84</v>
      </c>
      <c r="AY69" s="40">
        <v>0</v>
      </c>
      <c r="AZ69" s="26" t="s">
        <v>84</v>
      </c>
      <c r="BA69" s="29" t="s">
        <v>84</v>
      </c>
      <c r="BB69" s="26" t="s">
        <v>84</v>
      </c>
      <c r="BC69" s="29" t="s">
        <v>84</v>
      </c>
      <c r="BD69" s="40">
        <v>0</v>
      </c>
      <c r="BE69" s="26" t="s">
        <v>84</v>
      </c>
      <c r="BF69" s="29" t="s">
        <v>84</v>
      </c>
      <c r="BG69" s="26" t="s">
        <v>84</v>
      </c>
      <c r="BH69" s="29" t="s">
        <v>84</v>
      </c>
      <c r="BI69" s="40">
        <v>0</v>
      </c>
      <c r="BJ69" s="26" t="s">
        <v>84</v>
      </c>
      <c r="BK69" s="29" t="s">
        <v>84</v>
      </c>
      <c r="BL69" s="26" t="s">
        <v>84</v>
      </c>
      <c r="BM69" s="29" t="s">
        <v>84</v>
      </c>
      <c r="BN69" s="40">
        <v>0</v>
      </c>
      <c r="BO69" s="26" t="s">
        <v>84</v>
      </c>
      <c r="BP69" s="29" t="s">
        <v>84</v>
      </c>
      <c r="BQ69" s="26" t="s">
        <v>84</v>
      </c>
      <c r="BR69" s="29" t="s">
        <v>84</v>
      </c>
      <c r="BS69" s="40">
        <v>0</v>
      </c>
      <c r="BT69" s="26" t="s">
        <v>84</v>
      </c>
      <c r="BU69" s="29" t="s">
        <v>84</v>
      </c>
      <c r="BV69" s="26" t="s">
        <v>84</v>
      </c>
      <c r="BW69" s="29" t="s">
        <v>84</v>
      </c>
      <c r="BX69" s="40">
        <v>0</v>
      </c>
      <c r="BY69" s="26" t="s">
        <v>84</v>
      </c>
      <c r="BZ69" s="29" t="s">
        <v>84</v>
      </c>
      <c r="CA69" s="26" t="s">
        <v>84</v>
      </c>
      <c r="CB69" s="29" t="s">
        <v>84</v>
      </c>
      <c r="CC69" s="38">
        <v>0.5</v>
      </c>
      <c r="CD69" s="12">
        <f t="shared" si="181"/>
        <v>0.5</v>
      </c>
      <c r="CE69" s="13" t="s">
        <v>84</v>
      </c>
      <c r="CF69" s="37">
        <v>0</v>
      </c>
      <c r="CG69" s="26" t="s">
        <v>84</v>
      </c>
      <c r="CH69" s="29" t="s">
        <v>84</v>
      </c>
      <c r="CI69" s="26">
        <f t="shared" si="168"/>
        <v>-0.5</v>
      </c>
      <c r="CJ69" s="29">
        <f t="shared" si="182"/>
        <v>-100</v>
      </c>
      <c r="CK69" s="37">
        <v>0</v>
      </c>
      <c r="CL69" s="26" t="s">
        <v>84</v>
      </c>
      <c r="CM69" s="29" t="s">
        <v>84</v>
      </c>
      <c r="CN69" s="26" t="s">
        <v>84</v>
      </c>
      <c r="CO69" s="29" t="s">
        <v>84</v>
      </c>
      <c r="CP69" s="37">
        <v>0</v>
      </c>
      <c r="CQ69" s="26" t="s">
        <v>84</v>
      </c>
      <c r="CR69" s="29" t="s">
        <v>84</v>
      </c>
      <c r="CS69" s="26">
        <f t="shared" si="126"/>
        <v>0</v>
      </c>
      <c r="CT69" s="29" t="s">
        <v>84</v>
      </c>
      <c r="CU69" s="37">
        <v>0</v>
      </c>
      <c r="CV69" s="26" t="s">
        <v>84</v>
      </c>
      <c r="CW69" s="29" t="s">
        <v>84</v>
      </c>
      <c r="CX69" s="26">
        <f t="shared" si="180"/>
        <v>0</v>
      </c>
      <c r="CY69" s="29" t="s">
        <v>84</v>
      </c>
      <c r="CZ69" s="37">
        <v>0</v>
      </c>
      <c r="DA69" s="26" t="s">
        <v>84</v>
      </c>
      <c r="DB69" s="29" t="s">
        <v>84</v>
      </c>
      <c r="DC69" s="26" t="s">
        <v>84</v>
      </c>
      <c r="DD69" s="29" t="s">
        <v>84</v>
      </c>
      <c r="DE69" s="37">
        <v>0</v>
      </c>
      <c r="DF69" s="26" t="s">
        <v>84</v>
      </c>
      <c r="DG69" s="29" t="s">
        <v>84</v>
      </c>
      <c r="DH69" s="26" t="s">
        <v>84</v>
      </c>
      <c r="DI69" s="29" t="s">
        <v>84</v>
      </c>
      <c r="DJ69" s="37">
        <v>0</v>
      </c>
      <c r="DK69" s="26" t="s">
        <v>84</v>
      </c>
      <c r="DL69" s="29" t="s">
        <v>84</v>
      </c>
      <c r="DM69" s="26" t="s">
        <v>84</v>
      </c>
      <c r="DN69" s="29" t="s">
        <v>84</v>
      </c>
      <c r="DO69" s="37">
        <v>0</v>
      </c>
      <c r="DP69" s="26" t="s">
        <v>84</v>
      </c>
      <c r="DQ69" s="29" t="s">
        <v>84</v>
      </c>
      <c r="DR69" s="26" t="s">
        <v>84</v>
      </c>
      <c r="DS69" s="29" t="s">
        <v>84</v>
      </c>
      <c r="DT69" s="37">
        <v>0</v>
      </c>
      <c r="DU69" s="26" t="s">
        <v>84</v>
      </c>
      <c r="DV69" s="29" t="s">
        <v>84</v>
      </c>
      <c r="DW69" s="26" t="s">
        <v>84</v>
      </c>
      <c r="DX69" s="29" t="s">
        <v>84</v>
      </c>
      <c r="DY69" s="37">
        <v>0</v>
      </c>
      <c r="DZ69" s="26" t="s">
        <v>84</v>
      </c>
      <c r="EA69" s="29" t="s">
        <v>84</v>
      </c>
      <c r="EB69" s="26" t="s">
        <v>84</v>
      </c>
      <c r="EC69" s="29" t="s">
        <v>84</v>
      </c>
      <c r="ED69" s="932">
        <v>0</v>
      </c>
      <c r="EE69" s="26" t="s">
        <v>84</v>
      </c>
      <c r="EF69" s="29" t="s">
        <v>84</v>
      </c>
      <c r="EG69" s="26" t="s">
        <v>84</v>
      </c>
      <c r="EH69" s="29" t="s">
        <v>84</v>
      </c>
    </row>
    <row r="70" spans="1:138" ht="15">
      <c r="A70" s="24" t="s">
        <v>51</v>
      </c>
      <c r="B70" s="39">
        <v>0.8</v>
      </c>
      <c r="C70" s="39">
        <v>0.9</v>
      </c>
      <c r="D70" s="37">
        <v>0.8</v>
      </c>
      <c r="E70" s="38">
        <v>0.9</v>
      </c>
      <c r="F70" s="38">
        <v>1</v>
      </c>
      <c r="G70" s="37">
        <v>0.8</v>
      </c>
      <c r="H70" s="38">
        <v>4.8</v>
      </c>
      <c r="I70" s="37">
        <v>3</v>
      </c>
      <c r="J70" s="38">
        <v>5.0999999999999996</v>
      </c>
      <c r="K70" s="38">
        <v>2.4</v>
      </c>
      <c r="L70" s="38">
        <v>0.1</v>
      </c>
      <c r="M70" s="38">
        <v>3.2</v>
      </c>
      <c r="N70" s="38">
        <v>4.5</v>
      </c>
      <c r="O70" s="38">
        <v>4.2</v>
      </c>
      <c r="P70" s="12">
        <f t="shared" si="106"/>
        <v>3.4000000000000004</v>
      </c>
      <c r="Q70" s="13" t="s">
        <v>110</v>
      </c>
      <c r="R70" s="37">
        <v>0</v>
      </c>
      <c r="S70" s="26">
        <f t="shared" si="107"/>
        <v>-4.2</v>
      </c>
      <c r="T70" s="29">
        <f>R70/O70*100-100</f>
        <v>-100</v>
      </c>
      <c r="U70" s="26">
        <f t="shared" si="109"/>
        <v>-0.8</v>
      </c>
      <c r="V70" s="29">
        <f>R70/D70*100-100</f>
        <v>-100</v>
      </c>
      <c r="W70" s="38">
        <v>2.2000000000000002</v>
      </c>
      <c r="X70" s="12">
        <f t="shared" si="111"/>
        <v>2.2000000000000002</v>
      </c>
      <c r="Y70" s="13" t="s">
        <v>84</v>
      </c>
      <c r="Z70" s="38">
        <v>5.2</v>
      </c>
      <c r="AA70" s="12">
        <f t="shared" si="132"/>
        <v>5.2</v>
      </c>
      <c r="AB70" s="13" t="s">
        <v>84</v>
      </c>
      <c r="AC70" s="12">
        <f t="shared" si="134"/>
        <v>3</v>
      </c>
      <c r="AD70" s="13" t="s">
        <v>112</v>
      </c>
      <c r="AE70" s="38">
        <v>6.7</v>
      </c>
      <c r="AF70" s="12">
        <f t="shared" si="136"/>
        <v>6.7</v>
      </c>
      <c r="AG70" s="13" t="s">
        <v>84</v>
      </c>
      <c r="AH70" s="12">
        <f t="shared" si="138"/>
        <v>1.5</v>
      </c>
      <c r="AI70" s="55" t="s">
        <v>134</v>
      </c>
      <c r="AJ70" s="38">
        <v>8</v>
      </c>
      <c r="AK70" s="12">
        <f>AJ70-R70</f>
        <v>8</v>
      </c>
      <c r="AL70" s="13" t="s">
        <v>84</v>
      </c>
      <c r="AM70" s="12">
        <f>AJ70-AE70</f>
        <v>1.2999999999999998</v>
      </c>
      <c r="AN70" s="13">
        <f>AJ70/AE70*100-100</f>
        <v>19.402985074626855</v>
      </c>
      <c r="AO70" s="38">
        <v>10.1</v>
      </c>
      <c r="AP70" s="12">
        <f t="shared" si="112"/>
        <v>10.1</v>
      </c>
      <c r="AQ70" s="13" t="s">
        <v>84</v>
      </c>
      <c r="AR70" s="12">
        <f t="shared" si="114"/>
        <v>2.0999999999999996</v>
      </c>
      <c r="AS70" s="13">
        <f t="shared" si="115"/>
        <v>26.25</v>
      </c>
      <c r="AT70" s="11">
        <v>9</v>
      </c>
      <c r="AU70" s="12">
        <f>AT70-R70</f>
        <v>9</v>
      </c>
      <c r="AV70" s="13" t="s">
        <v>84</v>
      </c>
      <c r="AW70" s="26">
        <f>AT70-AO70</f>
        <v>-1.0999999999999996</v>
      </c>
      <c r="AX70" s="29">
        <f>AT70/AO70*100-100</f>
        <v>-10.89108910891089</v>
      </c>
      <c r="AY70" s="11">
        <v>9</v>
      </c>
      <c r="AZ70" s="26">
        <f t="shared" si="156"/>
        <v>9</v>
      </c>
      <c r="BA70" s="29" t="s">
        <v>84</v>
      </c>
      <c r="BB70" s="26">
        <f>AY70-AT70</f>
        <v>0</v>
      </c>
      <c r="BC70" s="29">
        <f>AY70/AT70*100-100</f>
        <v>0</v>
      </c>
      <c r="BD70" s="11">
        <v>9</v>
      </c>
      <c r="BE70" s="12">
        <f t="shared" si="116"/>
        <v>9</v>
      </c>
      <c r="BF70" s="29" t="s">
        <v>84</v>
      </c>
      <c r="BG70" s="26">
        <f t="shared" si="145"/>
        <v>0</v>
      </c>
      <c r="BH70" s="29">
        <f t="shared" si="160"/>
        <v>0</v>
      </c>
      <c r="BI70" s="11">
        <v>9</v>
      </c>
      <c r="BJ70" s="12">
        <f t="shared" si="139"/>
        <v>9</v>
      </c>
      <c r="BK70" s="29" t="s">
        <v>84</v>
      </c>
      <c r="BL70" s="26">
        <f>BI70-BD70</f>
        <v>0</v>
      </c>
      <c r="BM70" s="29">
        <f>BI70/BD70*100-100</f>
        <v>0</v>
      </c>
      <c r="BN70" s="11">
        <v>9</v>
      </c>
      <c r="BO70" s="12">
        <f t="shared" si="141"/>
        <v>9</v>
      </c>
      <c r="BP70" s="13" t="s">
        <v>84</v>
      </c>
      <c r="BQ70" s="12">
        <f>BN70-BI70</f>
        <v>0</v>
      </c>
      <c r="BR70" s="13">
        <f>BN70/BI70*100-100</f>
        <v>0</v>
      </c>
      <c r="BS70" s="11">
        <v>9</v>
      </c>
      <c r="BT70" s="12">
        <f t="shared" si="143"/>
        <v>9</v>
      </c>
      <c r="BU70" s="13" t="s">
        <v>84</v>
      </c>
      <c r="BV70" s="12">
        <f>BS70-BN70</f>
        <v>0</v>
      </c>
      <c r="BW70" s="13">
        <f>BS70/BN70*100-100</f>
        <v>0</v>
      </c>
      <c r="BX70" s="11">
        <v>8.9</v>
      </c>
      <c r="BY70" s="12">
        <f t="shared" si="118"/>
        <v>8.9</v>
      </c>
      <c r="BZ70" s="13" t="s">
        <v>84</v>
      </c>
      <c r="CA70" s="26">
        <f>BX70-BS70</f>
        <v>-9.9999999999999645E-2</v>
      </c>
      <c r="CB70" s="29">
        <f>BX70/BS70*100-100</f>
        <v>-1.1111111111111143</v>
      </c>
      <c r="CC70" s="38">
        <v>8.9</v>
      </c>
      <c r="CD70" s="12">
        <f t="shared" si="181"/>
        <v>0</v>
      </c>
      <c r="CE70" s="13">
        <f>CC70/BX70*100-100</f>
        <v>0</v>
      </c>
      <c r="CF70" s="591">
        <v>11.2</v>
      </c>
      <c r="CG70" s="528">
        <f>CF70-BX70</f>
        <v>2.2999999999999989</v>
      </c>
      <c r="CH70" s="862">
        <f t="shared" si="167"/>
        <v>25.842696629213478</v>
      </c>
      <c r="CI70" s="528">
        <f t="shared" si="168"/>
        <v>2.2999999999999989</v>
      </c>
      <c r="CJ70" s="862">
        <f t="shared" si="182"/>
        <v>25.842696629213478</v>
      </c>
      <c r="CK70" s="591">
        <v>10.1</v>
      </c>
      <c r="CL70" s="528">
        <f t="shared" si="120"/>
        <v>1.1999999999999993</v>
      </c>
      <c r="CM70" s="862">
        <f t="shared" si="121"/>
        <v>13.483146067415717</v>
      </c>
      <c r="CN70" s="860">
        <f t="shared" si="122"/>
        <v>-1.0999999999999996</v>
      </c>
      <c r="CO70" s="861">
        <f t="shared" si="123"/>
        <v>-9.8214285714285694</v>
      </c>
      <c r="CP70" s="591">
        <v>10.1</v>
      </c>
      <c r="CQ70" s="12">
        <f t="shared" si="124"/>
        <v>1.1999999999999993</v>
      </c>
      <c r="CR70" s="13">
        <f t="shared" si="125"/>
        <v>13.483146067415717</v>
      </c>
      <c r="CS70" s="12">
        <f t="shared" si="126"/>
        <v>0</v>
      </c>
      <c r="CT70" s="13">
        <f t="shared" si="127"/>
        <v>0</v>
      </c>
      <c r="CU70" s="38">
        <v>8.9</v>
      </c>
      <c r="CV70" s="12">
        <f>CU70-BX70</f>
        <v>0</v>
      </c>
      <c r="CW70" s="13">
        <f>CU70/BX70*100-100</f>
        <v>0</v>
      </c>
      <c r="CX70" s="26">
        <f t="shared" si="180"/>
        <v>-1.1999999999999993</v>
      </c>
      <c r="CY70" s="29">
        <f>CU70/CP70*100-100</f>
        <v>-11.881188118811863</v>
      </c>
      <c r="CZ70" s="38">
        <v>8.9</v>
      </c>
      <c r="DA70" s="12">
        <f t="shared" si="128"/>
        <v>0</v>
      </c>
      <c r="DB70" s="13">
        <f t="shared" si="129"/>
        <v>0</v>
      </c>
      <c r="DC70" s="12">
        <f t="shared" si="130"/>
        <v>0</v>
      </c>
      <c r="DD70" s="13">
        <f t="shared" si="179"/>
        <v>0</v>
      </c>
      <c r="DE70" s="38">
        <v>8.9</v>
      </c>
      <c r="DF70" s="12">
        <f>DE70-CC70</f>
        <v>0</v>
      </c>
      <c r="DG70" s="13">
        <f>DE70/CC70*100-100</f>
        <v>0</v>
      </c>
      <c r="DH70" s="12">
        <f>DE70-CZ70</f>
        <v>0</v>
      </c>
      <c r="DI70" s="13">
        <f>DE70/CZ70*100-100</f>
        <v>0</v>
      </c>
      <c r="DJ70" s="37">
        <v>8.8000000000000007</v>
      </c>
      <c r="DK70" s="26">
        <f t="shared" si="171"/>
        <v>-9.9999999999999645E-2</v>
      </c>
      <c r="DL70" s="29">
        <f t="shared" si="172"/>
        <v>-1.1235955056179705</v>
      </c>
      <c r="DM70" s="26">
        <f>DJ70-DE70</f>
        <v>-9.9999999999999645E-2</v>
      </c>
      <c r="DN70" s="29">
        <f>DJ70/DE70*100-100</f>
        <v>-1.1235955056179705</v>
      </c>
      <c r="DO70" s="37">
        <v>8.6</v>
      </c>
      <c r="DP70" s="26">
        <f>DO70-BX70</f>
        <v>-0.30000000000000071</v>
      </c>
      <c r="DQ70" s="29">
        <f>DO70/BX70*100-100</f>
        <v>-3.3707865168539399</v>
      </c>
      <c r="DR70" s="26">
        <f>DO70-DJ70</f>
        <v>-0.20000000000000107</v>
      </c>
      <c r="DS70" s="29">
        <f>DO70/DJ70*100-100</f>
        <v>-2.2727272727272805</v>
      </c>
      <c r="DT70" s="11">
        <v>8.5</v>
      </c>
      <c r="DU70" s="26">
        <f>DT70-BX70</f>
        <v>-0.40000000000000036</v>
      </c>
      <c r="DV70" s="29">
        <f>DT70/BX70*100-100</f>
        <v>-4.4943820224719104</v>
      </c>
      <c r="DW70" s="26">
        <f>DT70-DO70</f>
        <v>-9.9999999999999645E-2</v>
      </c>
      <c r="DX70" s="29">
        <f>DT70/DO70*100-100</f>
        <v>-1.16279069767441</v>
      </c>
      <c r="DY70" s="40">
        <v>8.3000000000000007</v>
      </c>
      <c r="DZ70" s="26">
        <f t="shared" si="173"/>
        <v>-0.59999999999999964</v>
      </c>
      <c r="EA70" s="29">
        <f t="shared" si="174"/>
        <v>-6.7415730337078656</v>
      </c>
      <c r="EB70" s="26">
        <f>DY70-DT70</f>
        <v>-0.19999999999999929</v>
      </c>
      <c r="EC70" s="29">
        <f>DY70/DT70*100-100</f>
        <v>-2.3529411764705799</v>
      </c>
      <c r="ED70" s="932">
        <v>7.7</v>
      </c>
      <c r="EE70" s="26">
        <f t="shared" si="175"/>
        <v>-1.2000000000000002</v>
      </c>
      <c r="EF70" s="29">
        <f t="shared" si="176"/>
        <v>-13.483146067415731</v>
      </c>
      <c r="EG70" s="26">
        <f>ED70-DY70</f>
        <v>-0.60000000000000053</v>
      </c>
      <c r="EH70" s="29">
        <f>ED70/DY70*100-100</f>
        <v>-7.228915662650607</v>
      </c>
    </row>
    <row r="71" spans="1:138" ht="15" customHeight="1">
      <c r="A71" s="45" t="s">
        <v>52</v>
      </c>
      <c r="B71" s="46">
        <v>12.799999999999999</v>
      </c>
      <c r="C71" s="46">
        <v>2.5</v>
      </c>
      <c r="D71" s="47">
        <v>1.8</v>
      </c>
      <c r="E71" s="47">
        <v>1.8</v>
      </c>
      <c r="F71" s="47">
        <v>1.8</v>
      </c>
      <c r="G71" s="47">
        <v>1.8</v>
      </c>
      <c r="H71" s="47">
        <v>1.8</v>
      </c>
      <c r="I71" s="47">
        <v>1.8</v>
      </c>
      <c r="J71" s="47">
        <v>1.8</v>
      </c>
      <c r="K71" s="47">
        <v>1.8</v>
      </c>
      <c r="L71" s="47">
        <v>1.8</v>
      </c>
      <c r="M71" s="47">
        <v>1.8</v>
      </c>
      <c r="N71" s="47">
        <v>1.8</v>
      </c>
      <c r="O71" s="47">
        <v>1.8</v>
      </c>
      <c r="P71" s="47">
        <f>SUM(P72:P75)</f>
        <v>0</v>
      </c>
      <c r="Q71" s="49">
        <f>O71/E71*100-100</f>
        <v>0</v>
      </c>
      <c r="R71" s="47">
        <f>SUM(R72:R75)</f>
        <v>1.8</v>
      </c>
      <c r="S71" s="48">
        <f t="shared" si="107"/>
        <v>0</v>
      </c>
      <c r="T71" s="49">
        <f>R71/O71*100-100</f>
        <v>0</v>
      </c>
      <c r="U71" s="48">
        <f t="shared" si="109"/>
        <v>0</v>
      </c>
      <c r="V71" s="49">
        <f>R71/D71*100-100</f>
        <v>0</v>
      </c>
      <c r="W71" s="47">
        <f>SUM(W72:W75)</f>
        <v>1.8</v>
      </c>
      <c r="X71" s="48">
        <f>W71-R71</f>
        <v>0</v>
      </c>
      <c r="Y71" s="49">
        <f>W71/R71*100-100</f>
        <v>0</v>
      </c>
      <c r="Z71" s="47">
        <f>SUM(Z72:Z75)</f>
        <v>1.8</v>
      </c>
      <c r="AA71" s="48">
        <f>Z71-R71</f>
        <v>0</v>
      </c>
      <c r="AB71" s="49">
        <f>Z71/R71*100-100</f>
        <v>0</v>
      </c>
      <c r="AC71" s="48">
        <f>Z71-W71</f>
        <v>0</v>
      </c>
      <c r="AD71" s="49">
        <f>Z71/W71*100-100</f>
        <v>0</v>
      </c>
      <c r="AE71" s="47">
        <f>SUM(AE72:AE75)</f>
        <v>1.8</v>
      </c>
      <c r="AF71" s="48">
        <f>AE71-R71</f>
        <v>0</v>
      </c>
      <c r="AG71" s="49">
        <f>AE71/R71*100-100</f>
        <v>0</v>
      </c>
      <c r="AH71" s="48">
        <f>AE71-Z71</f>
        <v>0</v>
      </c>
      <c r="AI71" s="49">
        <f>AE71/Z71*100-100</f>
        <v>0</v>
      </c>
      <c r="AJ71" s="47">
        <f>SUM(AJ72:AJ75)</f>
        <v>1.9000000000000001</v>
      </c>
      <c r="AK71" s="48">
        <f>AJ71-R71</f>
        <v>0.10000000000000009</v>
      </c>
      <c r="AL71" s="49">
        <f>AJ71/R71*100-100</f>
        <v>5.5555555555555571</v>
      </c>
      <c r="AM71" s="48">
        <f>AJ71-AE71</f>
        <v>0.10000000000000009</v>
      </c>
      <c r="AN71" s="49">
        <f>AJ71/AE71*100-100</f>
        <v>5.5555555555555571</v>
      </c>
      <c r="AO71" s="47">
        <f>SUM(AO72:AO75)</f>
        <v>1.8</v>
      </c>
      <c r="AP71" s="48">
        <f>AO71-R71</f>
        <v>0</v>
      </c>
      <c r="AQ71" s="49">
        <f>AO71/R71*100-100</f>
        <v>0</v>
      </c>
      <c r="AR71" s="48">
        <f>AO71-AJ71</f>
        <v>-0.10000000000000009</v>
      </c>
      <c r="AS71" s="49">
        <f>AO71/AJ71*100-100</f>
        <v>-5.2631578947368496</v>
      </c>
      <c r="AT71" s="47">
        <f>SUM(AT72:AT75)</f>
        <v>1.8</v>
      </c>
      <c r="AU71" s="48">
        <f>AT71-R71</f>
        <v>0</v>
      </c>
      <c r="AV71" s="49">
        <f>AT71/R71*100-100</f>
        <v>0</v>
      </c>
      <c r="AW71" s="48">
        <f>AT71-AO71</f>
        <v>0</v>
      </c>
      <c r="AX71" s="49">
        <f>AT71/AO71*100-100</f>
        <v>0</v>
      </c>
      <c r="AY71" s="47">
        <f>SUM(AY72:AY75)</f>
        <v>1.8</v>
      </c>
      <c r="AZ71" s="48">
        <f>AY71-R71</f>
        <v>0</v>
      </c>
      <c r="BA71" s="49">
        <f>AY71/R71*100-100</f>
        <v>0</v>
      </c>
      <c r="BB71" s="48">
        <f>AY71-AT71</f>
        <v>0</v>
      </c>
      <c r="BC71" s="49">
        <f>AY71/AT71*100-100</f>
        <v>0</v>
      </c>
      <c r="BD71" s="47">
        <f>SUM(BD72:BD75)</f>
        <v>1.8</v>
      </c>
      <c r="BE71" s="48">
        <f>BD71-R71</f>
        <v>0</v>
      </c>
      <c r="BF71" s="49">
        <f>BD71/R71*100-100</f>
        <v>0</v>
      </c>
      <c r="BG71" s="48">
        <f>BD71-AY71</f>
        <v>0</v>
      </c>
      <c r="BH71" s="49">
        <f>BD71/AY71*100-100</f>
        <v>0</v>
      </c>
      <c r="BI71" s="47">
        <f>SUM(BI72:BI75)</f>
        <v>1.8</v>
      </c>
      <c r="BJ71" s="48">
        <f>BI71-R71</f>
        <v>0</v>
      </c>
      <c r="BK71" s="49">
        <f>BI71/R71*100-100</f>
        <v>0</v>
      </c>
      <c r="BL71" s="48">
        <f>BI71-BD71</f>
        <v>0</v>
      </c>
      <c r="BM71" s="49">
        <f>BI71/BD71*100-100</f>
        <v>0</v>
      </c>
      <c r="BN71" s="47">
        <f>SUM(BN72:BN75)</f>
        <v>1.8</v>
      </c>
      <c r="BO71" s="48">
        <f>BN71-R71</f>
        <v>0</v>
      </c>
      <c r="BP71" s="49">
        <f>BN71/R71*100-100</f>
        <v>0</v>
      </c>
      <c r="BQ71" s="48">
        <f>BN71-BI71</f>
        <v>0</v>
      </c>
      <c r="BR71" s="49">
        <f>BN71/BI71*100-100</f>
        <v>0</v>
      </c>
      <c r="BS71" s="47">
        <f>SUM(BS72:BS75)</f>
        <v>1.8</v>
      </c>
      <c r="BT71" s="48">
        <f>BS71-R71</f>
        <v>0</v>
      </c>
      <c r="BU71" s="49">
        <f>BS71/R71*100-100</f>
        <v>0</v>
      </c>
      <c r="BV71" s="48">
        <f>BS71-BN71</f>
        <v>0</v>
      </c>
      <c r="BW71" s="49">
        <f>BS71/BN71*100-100</f>
        <v>0</v>
      </c>
      <c r="BX71" s="47">
        <f>SUM(BX72:BX75)</f>
        <v>1.8</v>
      </c>
      <c r="BY71" s="48">
        <f>BX71-R71</f>
        <v>0</v>
      </c>
      <c r="BZ71" s="49">
        <f>BX71/R71*100-100</f>
        <v>0</v>
      </c>
      <c r="CA71" s="48">
        <f>BX71-BS71</f>
        <v>0</v>
      </c>
      <c r="CB71" s="49">
        <f>BX71/BS71*100-100</f>
        <v>0</v>
      </c>
      <c r="CC71" s="47">
        <f>SUM(CC72:CC75)</f>
        <v>3.4000000000000004</v>
      </c>
      <c r="CD71" s="48">
        <f t="shared" si="181"/>
        <v>1.6000000000000003</v>
      </c>
      <c r="CE71" s="49">
        <f>CC71/BX71*100-100</f>
        <v>88.888888888888914</v>
      </c>
      <c r="CF71" s="47">
        <f>SUM(CF72:CF75)</f>
        <v>1.8</v>
      </c>
      <c r="CG71" s="48">
        <f>CF71-BX71</f>
        <v>0</v>
      </c>
      <c r="CH71" s="49">
        <f>CF71/BX71*100-100</f>
        <v>0</v>
      </c>
      <c r="CI71" s="48">
        <f t="shared" si="168"/>
        <v>-1.6000000000000003</v>
      </c>
      <c r="CJ71" s="49">
        <f t="shared" si="182"/>
        <v>-47.058823529411761</v>
      </c>
      <c r="CK71" s="47">
        <f>SUM(CK72:CK75)</f>
        <v>0</v>
      </c>
      <c r="CL71" s="48">
        <f>CK71-BX71</f>
        <v>-1.8</v>
      </c>
      <c r="CM71" s="49">
        <f>CK71/BX71*100-100</f>
        <v>-100</v>
      </c>
      <c r="CN71" s="48">
        <f>CK71-CF71</f>
        <v>-1.8</v>
      </c>
      <c r="CO71" s="49">
        <f>CK71/CF71*100-100</f>
        <v>-100</v>
      </c>
      <c r="CP71" s="47">
        <f>SUM(CP72:CP75)</f>
        <v>0</v>
      </c>
      <c r="CQ71" s="48">
        <f>CP71-BX71</f>
        <v>-1.8</v>
      </c>
      <c r="CR71" s="49">
        <f>CP71/BX71*100-100</f>
        <v>-100</v>
      </c>
      <c r="CS71" s="48">
        <f>CP71-CK71</f>
        <v>0</v>
      </c>
      <c r="CT71" s="49" t="e">
        <f>CP71/CK71*100-100</f>
        <v>#DIV/0!</v>
      </c>
      <c r="CU71" s="47">
        <f>SUM(CU72:CU75)</f>
        <v>0</v>
      </c>
      <c r="CV71" s="48">
        <f>CU71-BX71</f>
        <v>-1.8</v>
      </c>
      <c r="CW71" s="49">
        <f>CU71/BX71*100-100</f>
        <v>-100</v>
      </c>
      <c r="CX71" s="48">
        <f t="shared" si="180"/>
        <v>0</v>
      </c>
      <c r="CY71" s="49" t="s">
        <v>84</v>
      </c>
      <c r="CZ71" s="47">
        <f>SUM(CZ72:CZ75)</f>
        <v>0</v>
      </c>
      <c r="DA71" s="48">
        <f>CZ71-BX71</f>
        <v>-1.8</v>
      </c>
      <c r="DB71" s="49">
        <f>CZ71/BX71*100-100</f>
        <v>-100</v>
      </c>
      <c r="DC71" s="48">
        <f>CZ71-CU71</f>
        <v>0</v>
      </c>
      <c r="DD71" s="49" t="s">
        <v>84</v>
      </c>
      <c r="DE71" s="47">
        <f>SUM(DE72:DE75)</f>
        <v>0</v>
      </c>
      <c r="DF71" s="48">
        <f>DE71-BX71</f>
        <v>-1.8</v>
      </c>
      <c r="DG71" s="49">
        <f>DE71/BX71*100-100</f>
        <v>-100</v>
      </c>
      <c r="DH71" s="48">
        <f>DE71-CZ71</f>
        <v>0</v>
      </c>
      <c r="DI71" s="49" t="s">
        <v>84</v>
      </c>
      <c r="DJ71" s="47">
        <f>SUM(DJ72:DJ75)</f>
        <v>0</v>
      </c>
      <c r="DK71" s="48">
        <f>DJ71-BX71</f>
        <v>-1.8</v>
      </c>
      <c r="DL71" s="49">
        <f>DJ71/BX71*100-100</f>
        <v>-100</v>
      </c>
      <c r="DM71" s="48">
        <f>DJ71-DE71</f>
        <v>0</v>
      </c>
      <c r="DN71" s="49" t="s">
        <v>84</v>
      </c>
      <c r="DO71" s="47">
        <f>SUM(DO72:DO75)</f>
        <v>0</v>
      </c>
      <c r="DP71" s="48">
        <f>DO71-BX71</f>
        <v>-1.8</v>
      </c>
      <c r="DQ71" s="49">
        <f>DO71/BX71*100-100</f>
        <v>-100</v>
      </c>
      <c r="DR71" s="48">
        <f>DO71-DJ71</f>
        <v>0</v>
      </c>
      <c r="DS71" s="49" t="s">
        <v>84</v>
      </c>
      <c r="DT71" s="47">
        <f>SUM(DT72:DT75)</f>
        <v>0</v>
      </c>
      <c r="DU71" s="48">
        <f>DT71-BX71</f>
        <v>-1.8</v>
      </c>
      <c r="DV71" s="49">
        <f>DT71/BX71*100-100</f>
        <v>-100</v>
      </c>
      <c r="DW71" s="48">
        <f>DT71-DO71</f>
        <v>0</v>
      </c>
      <c r="DX71" s="49" t="s">
        <v>84</v>
      </c>
      <c r="DY71" s="47">
        <f>SUM(DY72:DY75)</f>
        <v>0</v>
      </c>
      <c r="DZ71" s="48">
        <f>DY71-BX71</f>
        <v>-1.8</v>
      </c>
      <c r="EA71" s="49">
        <f>DY71/BX71*100-100</f>
        <v>-100</v>
      </c>
      <c r="EB71" s="48">
        <f>DY71-DT71</f>
        <v>0</v>
      </c>
      <c r="EC71" s="49" t="s">
        <v>84</v>
      </c>
      <c r="ED71" s="926">
        <f>SUM(ED72:ED75)</f>
        <v>0</v>
      </c>
      <c r="EE71" s="48">
        <f>ED71-BX71</f>
        <v>-1.8</v>
      </c>
      <c r="EF71" s="49">
        <f>ED71/BX71*100-100</f>
        <v>-100</v>
      </c>
      <c r="EG71" s="48">
        <f>ED71-DY71</f>
        <v>0</v>
      </c>
      <c r="EH71" s="49" t="s">
        <v>84</v>
      </c>
    </row>
    <row r="72" spans="1:138" ht="15" customHeight="1">
      <c r="A72" s="24" t="s">
        <v>53</v>
      </c>
      <c r="B72" s="42">
        <v>2.1</v>
      </c>
      <c r="C72" s="39">
        <v>2.1</v>
      </c>
      <c r="D72" s="11">
        <v>1.8</v>
      </c>
      <c r="E72" s="11">
        <v>1.8</v>
      </c>
      <c r="F72" s="11">
        <v>1.8</v>
      </c>
      <c r="G72" s="11">
        <v>1.8</v>
      </c>
      <c r="H72" s="11">
        <v>1.8</v>
      </c>
      <c r="I72" s="11">
        <v>1.8</v>
      </c>
      <c r="J72" s="11">
        <v>1.8</v>
      </c>
      <c r="K72" s="11">
        <v>1.8</v>
      </c>
      <c r="L72" s="11">
        <v>1.8</v>
      </c>
      <c r="M72" s="11">
        <v>1.8</v>
      </c>
      <c r="N72" s="11">
        <v>1.8</v>
      </c>
      <c r="O72" s="11">
        <v>1.8</v>
      </c>
      <c r="P72" s="26">
        <f>O72-D72</f>
        <v>0</v>
      </c>
      <c r="Q72" s="13" t="s">
        <v>84</v>
      </c>
      <c r="R72" s="11">
        <v>1.8</v>
      </c>
      <c r="S72" s="26">
        <f t="shared" si="107"/>
        <v>0</v>
      </c>
      <c r="T72" s="29">
        <f>R72/O72*100-100</f>
        <v>0</v>
      </c>
      <c r="U72" s="26">
        <f t="shared" si="109"/>
        <v>0</v>
      </c>
      <c r="V72" s="29">
        <f>R72/D72*100-100</f>
        <v>0</v>
      </c>
      <c r="W72" s="11">
        <v>1.8</v>
      </c>
      <c r="X72" s="12">
        <f>W72-R72</f>
        <v>0</v>
      </c>
      <c r="Y72" s="13">
        <f>W72/R72*100-100</f>
        <v>0</v>
      </c>
      <c r="Z72" s="11">
        <v>1.8</v>
      </c>
      <c r="AA72" s="12">
        <f>Z72-R72</f>
        <v>0</v>
      </c>
      <c r="AB72" s="13">
        <f>Z72/R72*100-100</f>
        <v>0</v>
      </c>
      <c r="AC72" s="12">
        <f>Z72-W72</f>
        <v>0</v>
      </c>
      <c r="AD72" s="13">
        <f>Z72/W72*100-100</f>
        <v>0</v>
      </c>
      <c r="AE72" s="11">
        <v>1.8</v>
      </c>
      <c r="AF72" s="12">
        <f>AE72-R72</f>
        <v>0</v>
      </c>
      <c r="AG72" s="13">
        <f>AE72/R72*100-100</f>
        <v>0</v>
      </c>
      <c r="AH72" s="12">
        <f>AE72-Z72</f>
        <v>0</v>
      </c>
      <c r="AI72" s="13">
        <f>AE72/Z72*100-100</f>
        <v>0</v>
      </c>
      <c r="AJ72" s="11">
        <v>1.8</v>
      </c>
      <c r="AK72" s="12">
        <f>AJ72-R72</f>
        <v>0</v>
      </c>
      <c r="AL72" s="13">
        <f>AJ72/R72*100-100</f>
        <v>0</v>
      </c>
      <c r="AM72" s="12">
        <f>AJ72-AE72</f>
        <v>0</v>
      </c>
      <c r="AN72" s="13">
        <f>AJ72/AE72*100-100</f>
        <v>0</v>
      </c>
      <c r="AO72" s="11">
        <v>1.8</v>
      </c>
      <c r="AP72" s="12">
        <f>AO72-R72</f>
        <v>0</v>
      </c>
      <c r="AQ72" s="13">
        <f>AO72/R72*100-100</f>
        <v>0</v>
      </c>
      <c r="AR72" s="12">
        <f>AO72-AJ72</f>
        <v>0</v>
      </c>
      <c r="AS72" s="13">
        <f>AO72/AJ72*100-100</f>
        <v>0</v>
      </c>
      <c r="AT72" s="11">
        <v>1.8</v>
      </c>
      <c r="AU72" s="12">
        <f>AT72-W72</f>
        <v>0</v>
      </c>
      <c r="AV72" s="13">
        <f>AT72/W72*100-100</f>
        <v>0</v>
      </c>
      <c r="AW72" s="12">
        <f>AT72-AO72</f>
        <v>0</v>
      </c>
      <c r="AX72" s="13">
        <f>AT72/AO72*100-100</f>
        <v>0</v>
      </c>
      <c r="AY72" s="11">
        <v>1.8</v>
      </c>
      <c r="AZ72" s="26">
        <f>AY72-R72</f>
        <v>0</v>
      </c>
      <c r="BA72" s="29">
        <f>AY72/R72*100-100</f>
        <v>0</v>
      </c>
      <c r="BB72" s="12">
        <f>AY72-AT72</f>
        <v>0</v>
      </c>
      <c r="BC72" s="13">
        <f>AY72/AT72*100-100</f>
        <v>0</v>
      </c>
      <c r="BD72" s="11">
        <v>1.8</v>
      </c>
      <c r="BE72" s="26">
        <f>BD72-R72</f>
        <v>0</v>
      </c>
      <c r="BF72" s="29">
        <f>BD72/R72*100-100</f>
        <v>0</v>
      </c>
      <c r="BG72" s="12">
        <f>BD72-AY72</f>
        <v>0</v>
      </c>
      <c r="BH72" s="13">
        <f>BD72/AY72*100-100</f>
        <v>0</v>
      </c>
      <c r="BI72" s="11">
        <v>1.8</v>
      </c>
      <c r="BJ72" s="26">
        <f>BI72-R72</f>
        <v>0</v>
      </c>
      <c r="BK72" s="29">
        <f>BI72/R72*100-100</f>
        <v>0</v>
      </c>
      <c r="BL72" s="12">
        <f>BI72-BD72</f>
        <v>0</v>
      </c>
      <c r="BM72" s="13">
        <f>BI72/BD72*100-100</f>
        <v>0</v>
      </c>
      <c r="BN72" s="11">
        <v>1.8</v>
      </c>
      <c r="BO72" s="26">
        <f>BN72-R72</f>
        <v>0</v>
      </c>
      <c r="BP72" s="29">
        <f>BN72/R72*100-100</f>
        <v>0</v>
      </c>
      <c r="BQ72" s="12">
        <f>BN72-BI72</f>
        <v>0</v>
      </c>
      <c r="BR72" s="13">
        <f>BN72/BI72*100-100</f>
        <v>0</v>
      </c>
      <c r="BS72" s="11">
        <v>1.8</v>
      </c>
      <c r="BT72" s="12">
        <f>BS72-W72</f>
        <v>0</v>
      </c>
      <c r="BU72" s="13">
        <f>BS72/W72*100-100</f>
        <v>0</v>
      </c>
      <c r="BV72" s="12">
        <f>BS72-BN72</f>
        <v>0</v>
      </c>
      <c r="BW72" s="13">
        <f>BS72/BN72*100-100</f>
        <v>0</v>
      </c>
      <c r="BX72" s="11">
        <v>1.8</v>
      </c>
      <c r="BY72" s="12">
        <f>BX72-AB72</f>
        <v>1.8</v>
      </c>
      <c r="BZ72" s="13">
        <f t="shared" si="119"/>
        <v>0</v>
      </c>
      <c r="CA72" s="12">
        <f>BX72-BS72</f>
        <v>0</v>
      </c>
      <c r="CB72" s="13">
        <f>BX72/BS72*100-100</f>
        <v>0</v>
      </c>
      <c r="CC72" s="11">
        <v>1.8</v>
      </c>
      <c r="CD72" s="12">
        <f t="shared" si="181"/>
        <v>0</v>
      </c>
      <c r="CE72" s="13">
        <f>CC72/BX72*100-100</f>
        <v>0</v>
      </c>
      <c r="CF72" s="11">
        <v>1.8</v>
      </c>
      <c r="CG72" s="12">
        <f>CF72-BX72</f>
        <v>0</v>
      </c>
      <c r="CH72" s="13">
        <f>CF72/BX72*100-100</f>
        <v>0</v>
      </c>
      <c r="CI72" s="12">
        <f t="shared" si="168"/>
        <v>0</v>
      </c>
      <c r="CJ72" s="13">
        <f t="shared" si="182"/>
        <v>0</v>
      </c>
      <c r="CK72" s="40">
        <v>0</v>
      </c>
      <c r="CL72" s="26">
        <f>CK72-BX72</f>
        <v>-1.8</v>
      </c>
      <c r="CM72" s="29">
        <f>CK72/BX72*100-100</f>
        <v>-100</v>
      </c>
      <c r="CN72" s="26">
        <f>CK72-CF72</f>
        <v>-1.8</v>
      </c>
      <c r="CO72" s="29">
        <f>CK72/CF72*100-100</f>
        <v>-100</v>
      </c>
      <c r="CP72" s="40">
        <v>0</v>
      </c>
      <c r="CQ72" s="26">
        <f>CP72-CC72</f>
        <v>-1.8</v>
      </c>
      <c r="CR72" s="29">
        <f>CP72/CC72*100-100</f>
        <v>-100</v>
      </c>
      <c r="CS72" s="26" t="s">
        <v>84</v>
      </c>
      <c r="CT72" s="29" t="s">
        <v>84</v>
      </c>
      <c r="CU72" s="40">
        <v>0</v>
      </c>
      <c r="CV72" s="26">
        <f>CU72-CH72</f>
        <v>0</v>
      </c>
      <c r="CW72" s="29" t="s">
        <v>84</v>
      </c>
      <c r="CX72" s="26" t="s">
        <v>84</v>
      </c>
      <c r="CY72" s="29" t="s">
        <v>84</v>
      </c>
      <c r="CZ72" s="40">
        <v>0</v>
      </c>
      <c r="DA72" s="26">
        <f>CZ72-BX72</f>
        <v>-1.8</v>
      </c>
      <c r="DB72" s="29">
        <f>CZ72/BX72*100-100</f>
        <v>-100</v>
      </c>
      <c r="DC72" s="26" t="s">
        <v>84</v>
      </c>
      <c r="DD72" s="29" t="s">
        <v>84</v>
      </c>
      <c r="DE72" s="40">
        <v>0</v>
      </c>
      <c r="DF72" s="26">
        <f>DE72-BX72</f>
        <v>-1.8</v>
      </c>
      <c r="DG72" s="29">
        <f>DE72/BX72*100-100</f>
        <v>-100</v>
      </c>
      <c r="DH72" s="26" t="s">
        <v>84</v>
      </c>
      <c r="DI72" s="29" t="s">
        <v>84</v>
      </c>
      <c r="DJ72" s="40">
        <v>0</v>
      </c>
      <c r="DK72" s="26">
        <f>DJ72-BX72</f>
        <v>-1.8</v>
      </c>
      <c r="DL72" s="29">
        <f>DJ72/BX72*100-100</f>
        <v>-100</v>
      </c>
      <c r="DM72" s="26" t="s">
        <v>84</v>
      </c>
      <c r="DN72" s="29" t="s">
        <v>84</v>
      </c>
      <c r="DO72" s="40">
        <v>0</v>
      </c>
      <c r="DP72" s="26">
        <f>DO72-BX72</f>
        <v>-1.8</v>
      </c>
      <c r="DQ72" s="29">
        <f>DO72/BX72*100-100</f>
        <v>-100</v>
      </c>
      <c r="DR72" s="26" t="s">
        <v>84</v>
      </c>
      <c r="DS72" s="29" t="s">
        <v>84</v>
      </c>
      <c r="DT72" s="40">
        <v>0</v>
      </c>
      <c r="DU72" s="26">
        <f>DT72-BX72</f>
        <v>-1.8</v>
      </c>
      <c r="DV72" s="29">
        <f>DT72/BX72*100-100</f>
        <v>-100</v>
      </c>
      <c r="DW72" s="26" t="s">
        <v>84</v>
      </c>
      <c r="DX72" s="29" t="s">
        <v>84</v>
      </c>
      <c r="DY72" s="40">
        <v>0</v>
      </c>
      <c r="DZ72" s="26">
        <f>DY72-BX72</f>
        <v>-1.8</v>
      </c>
      <c r="EA72" s="29">
        <f>DY72/BX72*100-100</f>
        <v>-100</v>
      </c>
      <c r="EB72" s="26" t="s">
        <v>84</v>
      </c>
      <c r="EC72" s="29" t="s">
        <v>84</v>
      </c>
      <c r="ED72" s="932">
        <v>0</v>
      </c>
      <c r="EE72" s="26">
        <f>ED72-BX72</f>
        <v>-1.8</v>
      </c>
      <c r="EF72" s="29">
        <f>ED72/BX72*100-100</f>
        <v>-100</v>
      </c>
      <c r="EG72" s="26" t="s">
        <v>84</v>
      </c>
      <c r="EH72" s="29" t="s">
        <v>84</v>
      </c>
    </row>
    <row r="73" spans="1:138" ht="15">
      <c r="A73" s="24" t="s">
        <v>54</v>
      </c>
      <c r="B73" s="42">
        <v>0</v>
      </c>
      <c r="C73" s="39">
        <v>0.4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6" t="s">
        <v>84</v>
      </c>
      <c r="Q73" s="36" t="s">
        <v>84</v>
      </c>
      <c r="R73" s="37">
        <v>0</v>
      </c>
      <c r="S73" s="36" t="s">
        <v>84</v>
      </c>
      <c r="T73" s="36" t="s">
        <v>84</v>
      </c>
      <c r="U73" s="36" t="s">
        <v>84</v>
      </c>
      <c r="V73" s="36" t="s">
        <v>84</v>
      </c>
      <c r="W73" s="37">
        <v>0</v>
      </c>
      <c r="X73" s="36" t="s">
        <v>84</v>
      </c>
      <c r="Y73" s="36" t="s">
        <v>84</v>
      </c>
      <c r="Z73" s="37">
        <v>0</v>
      </c>
      <c r="AA73" s="36" t="s">
        <v>84</v>
      </c>
      <c r="AB73" s="36" t="s">
        <v>84</v>
      </c>
      <c r="AC73" s="36" t="s">
        <v>84</v>
      </c>
      <c r="AD73" s="36" t="s">
        <v>84</v>
      </c>
      <c r="AE73" s="37">
        <v>0</v>
      </c>
      <c r="AF73" s="36" t="s">
        <v>84</v>
      </c>
      <c r="AG73" s="36" t="s">
        <v>84</v>
      </c>
      <c r="AH73" s="36" t="s">
        <v>84</v>
      </c>
      <c r="AI73" s="36" t="s">
        <v>84</v>
      </c>
      <c r="AJ73" s="38">
        <v>0.1</v>
      </c>
      <c r="AK73" s="12">
        <f>AJ73-R73</f>
        <v>0.1</v>
      </c>
      <c r="AL73" s="13" t="s">
        <v>84</v>
      </c>
      <c r="AM73" s="12">
        <f>AJ73-AE73</f>
        <v>0.1</v>
      </c>
      <c r="AN73" s="13" t="s">
        <v>84</v>
      </c>
      <c r="AO73" s="37">
        <v>0</v>
      </c>
      <c r="AP73" s="36" t="s">
        <v>84</v>
      </c>
      <c r="AQ73" s="36" t="s">
        <v>84</v>
      </c>
      <c r="AR73" s="26">
        <f>AO73-AJ73</f>
        <v>-0.1</v>
      </c>
      <c r="AS73" s="29">
        <f>AO73/AJ73*100-100</f>
        <v>-100</v>
      </c>
      <c r="AT73" s="37">
        <v>0</v>
      </c>
      <c r="AU73" s="36" t="s">
        <v>84</v>
      </c>
      <c r="AV73" s="36" t="s">
        <v>84</v>
      </c>
      <c r="AW73" s="36" t="s">
        <v>84</v>
      </c>
      <c r="AX73" s="36" t="s">
        <v>84</v>
      </c>
      <c r="AY73" s="40">
        <v>0</v>
      </c>
      <c r="AZ73" s="59" t="s">
        <v>84</v>
      </c>
      <c r="BA73" s="59" t="s">
        <v>84</v>
      </c>
      <c r="BB73" s="59" t="s">
        <v>84</v>
      </c>
      <c r="BC73" s="59" t="s">
        <v>84</v>
      </c>
      <c r="BD73" s="37">
        <v>0</v>
      </c>
      <c r="BE73" s="36" t="s">
        <v>84</v>
      </c>
      <c r="BF73" s="36" t="s">
        <v>84</v>
      </c>
      <c r="BG73" s="36" t="s">
        <v>84</v>
      </c>
      <c r="BH73" s="36" t="s">
        <v>84</v>
      </c>
      <c r="BI73" s="37">
        <v>0</v>
      </c>
      <c r="BJ73" s="36" t="s">
        <v>84</v>
      </c>
      <c r="BK73" s="36" t="s">
        <v>84</v>
      </c>
      <c r="BL73" s="36" t="s">
        <v>84</v>
      </c>
      <c r="BM73" s="36" t="s">
        <v>84</v>
      </c>
      <c r="BN73" s="37">
        <v>0</v>
      </c>
      <c r="BO73" s="36" t="s">
        <v>84</v>
      </c>
      <c r="BP73" s="36" t="s">
        <v>84</v>
      </c>
      <c r="BQ73" s="36" t="s">
        <v>84</v>
      </c>
      <c r="BR73" s="36" t="s">
        <v>84</v>
      </c>
      <c r="BS73" s="37">
        <v>0</v>
      </c>
      <c r="BT73" s="36" t="s">
        <v>84</v>
      </c>
      <c r="BU73" s="36" t="s">
        <v>84</v>
      </c>
      <c r="BV73" s="36" t="s">
        <v>84</v>
      </c>
      <c r="BW73" s="36" t="s">
        <v>84</v>
      </c>
      <c r="BX73" s="37">
        <v>0</v>
      </c>
      <c r="BY73" s="36" t="s">
        <v>84</v>
      </c>
      <c r="BZ73" s="36" t="s">
        <v>84</v>
      </c>
      <c r="CA73" s="36" t="s">
        <v>84</v>
      </c>
      <c r="CB73" s="36" t="s">
        <v>84</v>
      </c>
      <c r="CC73" s="38">
        <v>1.6</v>
      </c>
      <c r="CD73" s="12">
        <f t="shared" si="181"/>
        <v>1.6</v>
      </c>
      <c r="CE73" s="13" t="s">
        <v>84</v>
      </c>
      <c r="CF73" s="37">
        <v>0</v>
      </c>
      <c r="CG73" s="26" t="s">
        <v>84</v>
      </c>
      <c r="CH73" s="29" t="s">
        <v>84</v>
      </c>
      <c r="CI73" s="26">
        <f t="shared" si="168"/>
        <v>-1.6</v>
      </c>
      <c r="CJ73" s="29">
        <f t="shared" si="182"/>
        <v>-100</v>
      </c>
      <c r="CK73" s="37">
        <v>0</v>
      </c>
      <c r="CL73" s="26" t="s">
        <v>84</v>
      </c>
      <c r="CM73" s="29" t="s">
        <v>84</v>
      </c>
      <c r="CN73" s="26" t="s">
        <v>84</v>
      </c>
      <c r="CO73" s="29" t="s">
        <v>84</v>
      </c>
      <c r="CP73" s="37">
        <v>0</v>
      </c>
      <c r="CQ73" s="26" t="s">
        <v>84</v>
      </c>
      <c r="CR73" s="29" t="s">
        <v>84</v>
      </c>
      <c r="CS73" s="26" t="s">
        <v>84</v>
      </c>
      <c r="CT73" s="29" t="s">
        <v>84</v>
      </c>
      <c r="CU73" s="37">
        <v>0</v>
      </c>
      <c r="CV73" s="26" t="s">
        <v>84</v>
      </c>
      <c r="CW73" s="29" t="s">
        <v>84</v>
      </c>
      <c r="CX73" s="26" t="s">
        <v>84</v>
      </c>
      <c r="CY73" s="29" t="s">
        <v>84</v>
      </c>
      <c r="CZ73" s="37">
        <v>0</v>
      </c>
      <c r="DA73" s="26" t="s">
        <v>84</v>
      </c>
      <c r="DB73" s="29" t="s">
        <v>84</v>
      </c>
      <c r="DC73" s="26" t="s">
        <v>84</v>
      </c>
      <c r="DD73" s="29" t="s">
        <v>84</v>
      </c>
      <c r="DE73" s="37">
        <v>0</v>
      </c>
      <c r="DF73" s="26" t="s">
        <v>84</v>
      </c>
      <c r="DG73" s="29" t="s">
        <v>84</v>
      </c>
      <c r="DH73" s="26" t="s">
        <v>84</v>
      </c>
      <c r="DI73" s="29" t="s">
        <v>84</v>
      </c>
      <c r="DJ73" s="37">
        <v>0</v>
      </c>
      <c r="DK73" s="26" t="s">
        <v>84</v>
      </c>
      <c r="DL73" s="29" t="s">
        <v>84</v>
      </c>
      <c r="DM73" s="26" t="s">
        <v>84</v>
      </c>
      <c r="DN73" s="29" t="s">
        <v>84</v>
      </c>
      <c r="DO73" s="37">
        <v>0</v>
      </c>
      <c r="DP73" s="26" t="s">
        <v>84</v>
      </c>
      <c r="DQ73" s="29" t="s">
        <v>84</v>
      </c>
      <c r="DR73" s="26" t="s">
        <v>84</v>
      </c>
      <c r="DS73" s="29" t="s">
        <v>84</v>
      </c>
      <c r="DT73" s="37">
        <v>0</v>
      </c>
      <c r="DU73" s="26" t="s">
        <v>84</v>
      </c>
      <c r="DV73" s="29" t="s">
        <v>84</v>
      </c>
      <c r="DW73" s="26" t="s">
        <v>84</v>
      </c>
      <c r="DX73" s="29" t="s">
        <v>84</v>
      </c>
      <c r="DY73" s="37">
        <v>0</v>
      </c>
      <c r="DZ73" s="26" t="s">
        <v>84</v>
      </c>
      <c r="EA73" s="29" t="s">
        <v>84</v>
      </c>
      <c r="EB73" s="26" t="s">
        <v>84</v>
      </c>
      <c r="EC73" s="29" t="s">
        <v>84</v>
      </c>
      <c r="ED73" s="932">
        <v>0</v>
      </c>
      <c r="EE73" s="26" t="s">
        <v>84</v>
      </c>
      <c r="EF73" s="29" t="s">
        <v>84</v>
      </c>
      <c r="EG73" s="26" t="s">
        <v>84</v>
      </c>
      <c r="EH73" s="29" t="s">
        <v>84</v>
      </c>
    </row>
    <row r="74" spans="1:138" ht="14.25">
      <c r="A74" s="24" t="s">
        <v>55</v>
      </c>
      <c r="B74" s="42">
        <v>0</v>
      </c>
      <c r="C74" s="39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6" t="s">
        <v>84</v>
      </c>
      <c r="Q74" s="36" t="s">
        <v>84</v>
      </c>
      <c r="R74" s="37">
        <v>0</v>
      </c>
      <c r="S74" s="36" t="s">
        <v>84</v>
      </c>
      <c r="T74" s="36" t="s">
        <v>84</v>
      </c>
      <c r="U74" s="36" t="s">
        <v>84</v>
      </c>
      <c r="V74" s="36" t="s">
        <v>84</v>
      </c>
      <c r="W74" s="37">
        <v>0</v>
      </c>
      <c r="X74" s="36" t="s">
        <v>84</v>
      </c>
      <c r="Y74" s="36" t="s">
        <v>84</v>
      </c>
      <c r="Z74" s="37">
        <v>0</v>
      </c>
      <c r="AA74" s="36" t="s">
        <v>84</v>
      </c>
      <c r="AB74" s="36" t="s">
        <v>84</v>
      </c>
      <c r="AC74" s="36" t="s">
        <v>84</v>
      </c>
      <c r="AD74" s="36" t="s">
        <v>84</v>
      </c>
      <c r="AE74" s="37">
        <v>0</v>
      </c>
      <c r="AF74" s="36" t="s">
        <v>84</v>
      </c>
      <c r="AG74" s="36" t="s">
        <v>84</v>
      </c>
      <c r="AH74" s="36" t="s">
        <v>84</v>
      </c>
      <c r="AI74" s="36" t="s">
        <v>84</v>
      </c>
      <c r="AJ74" s="37">
        <v>0</v>
      </c>
      <c r="AK74" s="36" t="s">
        <v>84</v>
      </c>
      <c r="AL74" s="36" t="s">
        <v>84</v>
      </c>
      <c r="AM74" s="36" t="s">
        <v>84</v>
      </c>
      <c r="AN74" s="36" t="s">
        <v>84</v>
      </c>
      <c r="AO74" s="37">
        <v>0</v>
      </c>
      <c r="AP74" s="36" t="s">
        <v>84</v>
      </c>
      <c r="AQ74" s="36" t="s">
        <v>84</v>
      </c>
      <c r="AR74" s="36" t="s">
        <v>84</v>
      </c>
      <c r="AS74" s="36" t="s">
        <v>84</v>
      </c>
      <c r="AT74" s="37">
        <v>0</v>
      </c>
      <c r="AU74" s="36" t="s">
        <v>84</v>
      </c>
      <c r="AV74" s="36" t="s">
        <v>84</v>
      </c>
      <c r="AW74" s="36" t="s">
        <v>84</v>
      </c>
      <c r="AX74" s="36" t="s">
        <v>84</v>
      </c>
      <c r="AY74" s="40">
        <v>0</v>
      </c>
      <c r="AZ74" s="59" t="s">
        <v>84</v>
      </c>
      <c r="BA74" s="59" t="s">
        <v>84</v>
      </c>
      <c r="BB74" s="59" t="s">
        <v>84</v>
      </c>
      <c r="BC74" s="59" t="s">
        <v>84</v>
      </c>
      <c r="BD74" s="37">
        <v>0</v>
      </c>
      <c r="BE74" s="36" t="s">
        <v>84</v>
      </c>
      <c r="BF74" s="36" t="s">
        <v>84</v>
      </c>
      <c r="BG74" s="36" t="s">
        <v>84</v>
      </c>
      <c r="BH74" s="36" t="s">
        <v>84</v>
      </c>
      <c r="BI74" s="37">
        <v>0</v>
      </c>
      <c r="BJ74" s="36" t="s">
        <v>84</v>
      </c>
      <c r="BK74" s="36" t="s">
        <v>84</v>
      </c>
      <c r="BL74" s="36" t="s">
        <v>84</v>
      </c>
      <c r="BM74" s="36" t="s">
        <v>84</v>
      </c>
      <c r="BN74" s="37">
        <v>0</v>
      </c>
      <c r="BO74" s="36" t="s">
        <v>84</v>
      </c>
      <c r="BP74" s="36" t="s">
        <v>84</v>
      </c>
      <c r="BQ74" s="36" t="s">
        <v>84</v>
      </c>
      <c r="BR74" s="36" t="s">
        <v>84</v>
      </c>
      <c r="BS74" s="37">
        <v>0</v>
      </c>
      <c r="BT74" s="36" t="s">
        <v>84</v>
      </c>
      <c r="BU74" s="36" t="s">
        <v>84</v>
      </c>
      <c r="BV74" s="36" t="s">
        <v>84</v>
      </c>
      <c r="BW74" s="36" t="s">
        <v>84</v>
      </c>
      <c r="BX74" s="37">
        <v>0</v>
      </c>
      <c r="BY74" s="36" t="s">
        <v>84</v>
      </c>
      <c r="BZ74" s="36" t="s">
        <v>84</v>
      </c>
      <c r="CA74" s="36" t="s">
        <v>84</v>
      </c>
      <c r="CB74" s="36" t="s">
        <v>84</v>
      </c>
      <c r="CC74" s="37">
        <v>0</v>
      </c>
      <c r="CD74" s="36" t="s">
        <v>84</v>
      </c>
      <c r="CE74" s="36" t="s">
        <v>84</v>
      </c>
      <c r="CF74" s="37">
        <v>0</v>
      </c>
      <c r="CG74" s="36" t="s">
        <v>84</v>
      </c>
      <c r="CH74" s="36" t="s">
        <v>84</v>
      </c>
      <c r="CI74" s="36" t="s">
        <v>84</v>
      </c>
      <c r="CJ74" s="36" t="s">
        <v>84</v>
      </c>
      <c r="CK74" s="37">
        <v>0</v>
      </c>
      <c r="CL74" s="36" t="s">
        <v>84</v>
      </c>
      <c r="CM74" s="36" t="s">
        <v>84</v>
      </c>
      <c r="CN74" s="36" t="s">
        <v>84</v>
      </c>
      <c r="CO74" s="36" t="s">
        <v>84</v>
      </c>
      <c r="CP74" s="37">
        <v>0</v>
      </c>
      <c r="CQ74" s="36" t="s">
        <v>84</v>
      </c>
      <c r="CR74" s="36" t="s">
        <v>84</v>
      </c>
      <c r="CS74" s="36" t="s">
        <v>84</v>
      </c>
      <c r="CT74" s="36" t="s">
        <v>84</v>
      </c>
      <c r="CU74" s="37">
        <v>0</v>
      </c>
      <c r="CV74" s="36" t="s">
        <v>84</v>
      </c>
      <c r="CW74" s="36" t="s">
        <v>84</v>
      </c>
      <c r="CX74" s="36" t="s">
        <v>84</v>
      </c>
      <c r="CY74" s="36" t="s">
        <v>84</v>
      </c>
      <c r="CZ74" s="37">
        <v>0</v>
      </c>
      <c r="DA74" s="36" t="s">
        <v>84</v>
      </c>
      <c r="DB74" s="36" t="s">
        <v>84</v>
      </c>
      <c r="DC74" s="36" t="s">
        <v>84</v>
      </c>
      <c r="DD74" s="36" t="s">
        <v>84</v>
      </c>
      <c r="DE74" s="37">
        <v>0</v>
      </c>
      <c r="DF74" s="36" t="s">
        <v>84</v>
      </c>
      <c r="DG74" s="36" t="s">
        <v>84</v>
      </c>
      <c r="DH74" s="36" t="s">
        <v>84</v>
      </c>
      <c r="DI74" s="36" t="s">
        <v>84</v>
      </c>
      <c r="DJ74" s="37">
        <v>0</v>
      </c>
      <c r="DK74" s="36" t="s">
        <v>84</v>
      </c>
      <c r="DL74" s="36" t="s">
        <v>84</v>
      </c>
      <c r="DM74" s="36" t="s">
        <v>84</v>
      </c>
      <c r="DN74" s="36" t="s">
        <v>84</v>
      </c>
      <c r="DO74" s="37">
        <v>0</v>
      </c>
      <c r="DP74" s="36" t="s">
        <v>84</v>
      </c>
      <c r="DQ74" s="36" t="s">
        <v>84</v>
      </c>
      <c r="DR74" s="36" t="s">
        <v>84</v>
      </c>
      <c r="DS74" s="36" t="s">
        <v>84</v>
      </c>
      <c r="DT74" s="37">
        <v>0</v>
      </c>
      <c r="DU74" s="36" t="s">
        <v>84</v>
      </c>
      <c r="DV74" s="36" t="s">
        <v>84</v>
      </c>
      <c r="DW74" s="36" t="s">
        <v>84</v>
      </c>
      <c r="DX74" s="36" t="s">
        <v>84</v>
      </c>
      <c r="DY74" s="37">
        <v>0</v>
      </c>
      <c r="DZ74" s="36" t="s">
        <v>84</v>
      </c>
      <c r="EA74" s="36" t="s">
        <v>84</v>
      </c>
      <c r="EB74" s="36" t="s">
        <v>84</v>
      </c>
      <c r="EC74" s="36" t="s">
        <v>84</v>
      </c>
      <c r="ED74" s="932">
        <v>0</v>
      </c>
      <c r="EE74" s="36" t="s">
        <v>84</v>
      </c>
      <c r="EF74" s="36" t="s">
        <v>84</v>
      </c>
      <c r="EG74" s="36" t="s">
        <v>84</v>
      </c>
      <c r="EH74" s="36" t="s">
        <v>84</v>
      </c>
    </row>
    <row r="75" spans="1:138" s="23" customFormat="1" ht="14.25">
      <c r="A75" s="24" t="s">
        <v>56</v>
      </c>
      <c r="B75" s="42">
        <v>10.7</v>
      </c>
      <c r="C75" s="39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6" t="s">
        <v>84</v>
      </c>
      <c r="Q75" s="36" t="s">
        <v>84</v>
      </c>
      <c r="R75" s="37">
        <v>0</v>
      </c>
      <c r="S75" s="36" t="s">
        <v>84</v>
      </c>
      <c r="T75" s="36" t="s">
        <v>84</v>
      </c>
      <c r="U75" s="36" t="s">
        <v>84</v>
      </c>
      <c r="V75" s="36" t="s">
        <v>84</v>
      </c>
      <c r="W75" s="37">
        <v>0</v>
      </c>
      <c r="X75" s="36" t="s">
        <v>84</v>
      </c>
      <c r="Y75" s="36" t="s">
        <v>84</v>
      </c>
      <c r="Z75" s="37">
        <v>0</v>
      </c>
      <c r="AA75" s="36" t="s">
        <v>84</v>
      </c>
      <c r="AB75" s="36" t="s">
        <v>84</v>
      </c>
      <c r="AC75" s="36" t="s">
        <v>84</v>
      </c>
      <c r="AD75" s="36" t="s">
        <v>84</v>
      </c>
      <c r="AE75" s="37">
        <v>0</v>
      </c>
      <c r="AF75" s="36" t="s">
        <v>84</v>
      </c>
      <c r="AG75" s="36" t="s">
        <v>84</v>
      </c>
      <c r="AH75" s="36" t="s">
        <v>84</v>
      </c>
      <c r="AI75" s="36" t="s">
        <v>84</v>
      </c>
      <c r="AJ75" s="37">
        <v>0</v>
      </c>
      <c r="AK75" s="36" t="s">
        <v>84</v>
      </c>
      <c r="AL75" s="36" t="s">
        <v>84</v>
      </c>
      <c r="AM75" s="36" t="s">
        <v>84</v>
      </c>
      <c r="AN75" s="36" t="s">
        <v>84</v>
      </c>
      <c r="AO75" s="37">
        <v>0</v>
      </c>
      <c r="AP75" s="36" t="s">
        <v>84</v>
      </c>
      <c r="AQ75" s="36" t="s">
        <v>84</v>
      </c>
      <c r="AR75" s="36" t="s">
        <v>84</v>
      </c>
      <c r="AS75" s="36" t="s">
        <v>84</v>
      </c>
      <c r="AT75" s="37">
        <v>0</v>
      </c>
      <c r="AU75" s="36" t="s">
        <v>84</v>
      </c>
      <c r="AV75" s="36" t="s">
        <v>84</v>
      </c>
      <c r="AW75" s="36" t="s">
        <v>84</v>
      </c>
      <c r="AX75" s="36" t="s">
        <v>84</v>
      </c>
      <c r="AY75" s="40">
        <v>0</v>
      </c>
      <c r="AZ75" s="59" t="s">
        <v>84</v>
      </c>
      <c r="BA75" s="59" t="s">
        <v>84</v>
      </c>
      <c r="BB75" s="59" t="s">
        <v>84</v>
      </c>
      <c r="BC75" s="59" t="s">
        <v>84</v>
      </c>
      <c r="BD75" s="37">
        <v>0</v>
      </c>
      <c r="BE75" s="36" t="s">
        <v>84</v>
      </c>
      <c r="BF75" s="36" t="s">
        <v>84</v>
      </c>
      <c r="BG75" s="36" t="s">
        <v>84</v>
      </c>
      <c r="BH75" s="36" t="s">
        <v>84</v>
      </c>
      <c r="BI75" s="37">
        <v>0</v>
      </c>
      <c r="BJ75" s="36" t="s">
        <v>84</v>
      </c>
      <c r="BK75" s="36" t="s">
        <v>84</v>
      </c>
      <c r="BL75" s="36" t="s">
        <v>84</v>
      </c>
      <c r="BM75" s="36" t="s">
        <v>84</v>
      </c>
      <c r="BN75" s="37">
        <v>0</v>
      </c>
      <c r="BO75" s="36" t="s">
        <v>84</v>
      </c>
      <c r="BP75" s="36" t="s">
        <v>84</v>
      </c>
      <c r="BQ75" s="36" t="s">
        <v>84</v>
      </c>
      <c r="BR75" s="36" t="s">
        <v>84</v>
      </c>
      <c r="BS75" s="37">
        <v>0</v>
      </c>
      <c r="BT75" s="36" t="s">
        <v>84</v>
      </c>
      <c r="BU75" s="36" t="s">
        <v>84</v>
      </c>
      <c r="BV75" s="36" t="s">
        <v>84</v>
      </c>
      <c r="BW75" s="36" t="s">
        <v>84</v>
      </c>
      <c r="BX75" s="37">
        <v>0</v>
      </c>
      <c r="BY75" s="36" t="s">
        <v>84</v>
      </c>
      <c r="BZ75" s="36" t="s">
        <v>84</v>
      </c>
      <c r="CA75" s="36" t="s">
        <v>84</v>
      </c>
      <c r="CB75" s="36" t="s">
        <v>84</v>
      </c>
      <c r="CC75" s="37">
        <v>0</v>
      </c>
      <c r="CD75" s="36" t="s">
        <v>84</v>
      </c>
      <c r="CE75" s="36" t="s">
        <v>84</v>
      </c>
      <c r="CF75" s="37">
        <v>0</v>
      </c>
      <c r="CG75" s="36" t="s">
        <v>84</v>
      </c>
      <c r="CH75" s="36" t="s">
        <v>84</v>
      </c>
      <c r="CI75" s="36" t="s">
        <v>84</v>
      </c>
      <c r="CJ75" s="36" t="s">
        <v>84</v>
      </c>
      <c r="CK75" s="37">
        <v>0</v>
      </c>
      <c r="CL75" s="36" t="s">
        <v>84</v>
      </c>
      <c r="CM75" s="36" t="s">
        <v>84</v>
      </c>
      <c r="CN75" s="36" t="s">
        <v>84</v>
      </c>
      <c r="CO75" s="36" t="s">
        <v>84</v>
      </c>
      <c r="CP75" s="37">
        <v>0</v>
      </c>
      <c r="CQ75" s="36" t="s">
        <v>84</v>
      </c>
      <c r="CR75" s="36" t="s">
        <v>84</v>
      </c>
      <c r="CS75" s="36" t="s">
        <v>84</v>
      </c>
      <c r="CT75" s="36" t="s">
        <v>84</v>
      </c>
      <c r="CU75" s="37">
        <v>0</v>
      </c>
      <c r="CV75" s="36" t="s">
        <v>84</v>
      </c>
      <c r="CW75" s="36" t="s">
        <v>84</v>
      </c>
      <c r="CX75" s="36" t="s">
        <v>84</v>
      </c>
      <c r="CY75" s="36" t="s">
        <v>84</v>
      </c>
      <c r="CZ75" s="37">
        <v>0</v>
      </c>
      <c r="DA75" s="36" t="s">
        <v>84</v>
      </c>
      <c r="DB75" s="36" t="s">
        <v>84</v>
      </c>
      <c r="DC75" s="36" t="s">
        <v>84</v>
      </c>
      <c r="DD75" s="36" t="s">
        <v>84</v>
      </c>
      <c r="DE75" s="37">
        <v>0</v>
      </c>
      <c r="DF75" s="36" t="s">
        <v>84</v>
      </c>
      <c r="DG75" s="36" t="s">
        <v>84</v>
      </c>
      <c r="DH75" s="36" t="s">
        <v>84</v>
      </c>
      <c r="DI75" s="36" t="s">
        <v>84</v>
      </c>
      <c r="DJ75" s="37">
        <v>0</v>
      </c>
      <c r="DK75" s="36" t="s">
        <v>84</v>
      </c>
      <c r="DL75" s="36" t="s">
        <v>84</v>
      </c>
      <c r="DM75" s="36" t="s">
        <v>84</v>
      </c>
      <c r="DN75" s="36" t="s">
        <v>84</v>
      </c>
      <c r="DO75" s="37">
        <v>0</v>
      </c>
      <c r="DP75" s="36" t="s">
        <v>84</v>
      </c>
      <c r="DQ75" s="36" t="s">
        <v>84</v>
      </c>
      <c r="DR75" s="36" t="s">
        <v>84</v>
      </c>
      <c r="DS75" s="36" t="s">
        <v>84</v>
      </c>
      <c r="DT75" s="37">
        <v>0</v>
      </c>
      <c r="DU75" s="36" t="s">
        <v>84</v>
      </c>
      <c r="DV75" s="36" t="s">
        <v>84</v>
      </c>
      <c r="DW75" s="36" t="s">
        <v>84</v>
      </c>
      <c r="DX75" s="36" t="s">
        <v>84</v>
      </c>
      <c r="DY75" s="37">
        <v>0</v>
      </c>
      <c r="DZ75" s="36" t="s">
        <v>84</v>
      </c>
      <c r="EA75" s="36" t="s">
        <v>84</v>
      </c>
      <c r="EB75" s="36" t="s">
        <v>84</v>
      </c>
      <c r="EC75" s="36" t="s">
        <v>84</v>
      </c>
      <c r="ED75" s="932">
        <v>0</v>
      </c>
      <c r="EE75" s="36" t="s">
        <v>84</v>
      </c>
      <c r="EF75" s="36" t="s">
        <v>84</v>
      </c>
      <c r="EG75" s="36" t="s">
        <v>84</v>
      </c>
      <c r="EH75" s="36" t="s">
        <v>84</v>
      </c>
    </row>
    <row r="76" spans="1:138" ht="15" customHeight="1">
      <c r="A76" s="45" t="s">
        <v>57</v>
      </c>
      <c r="B76" s="46">
        <v>42.900000000000006</v>
      </c>
      <c r="C76" s="46">
        <v>32.6</v>
      </c>
      <c r="D76" s="47">
        <v>43.9</v>
      </c>
      <c r="E76" s="47">
        <v>57</v>
      </c>
      <c r="F76" s="47">
        <v>52.1</v>
      </c>
      <c r="G76" s="47">
        <v>55.1</v>
      </c>
      <c r="H76" s="47">
        <v>61.900000000000006</v>
      </c>
      <c r="I76" s="47">
        <v>60.499999999999993</v>
      </c>
      <c r="J76" s="47">
        <v>69.8</v>
      </c>
      <c r="K76" s="47">
        <v>77.400000000000006</v>
      </c>
      <c r="L76" s="47">
        <v>71.7</v>
      </c>
      <c r="M76" s="47">
        <v>96.2</v>
      </c>
      <c r="N76" s="47">
        <v>93</v>
      </c>
      <c r="O76" s="47">
        <v>112.7</v>
      </c>
      <c r="P76" s="48">
        <f t="shared" ref="P76:P96" si="183">O76-D76</f>
        <v>68.800000000000011</v>
      </c>
      <c r="Q76" s="49">
        <f>O76/D76*100-100</f>
        <v>156.71981776765381</v>
      </c>
      <c r="R76" s="47">
        <f>SUM(R77:R88)</f>
        <v>82.8</v>
      </c>
      <c r="S76" s="48">
        <f t="shared" ref="S76:S96" si="184">R76-O76</f>
        <v>-29.900000000000006</v>
      </c>
      <c r="T76" s="49">
        <f t="shared" ref="T76:T86" si="185">R76/O76*100-100</f>
        <v>-26.530612244897966</v>
      </c>
      <c r="U76" s="48">
        <f t="shared" ref="U76:U96" si="186">R76-D76</f>
        <v>38.9</v>
      </c>
      <c r="V76" s="49">
        <f>R76/D76*100-100</f>
        <v>88.610478359908882</v>
      </c>
      <c r="W76" s="47">
        <f>SUM(W77:W88)</f>
        <v>69.700000000000017</v>
      </c>
      <c r="X76" s="48">
        <f>W76-R76</f>
        <v>-13.09999999999998</v>
      </c>
      <c r="Y76" s="49">
        <f t="shared" ref="Y76:Y87" si="187">W76/R76*100-100</f>
        <v>-15.82125603864732</v>
      </c>
      <c r="Z76" s="47">
        <f>SUM(Z77:Z88)</f>
        <v>77.700000000000017</v>
      </c>
      <c r="AA76" s="48">
        <f>Z76-R76</f>
        <v>-5.0999999999999801</v>
      </c>
      <c r="AB76" s="49">
        <f>Z76/R76*100-100</f>
        <v>-6.1594202898550492</v>
      </c>
      <c r="AC76" s="48">
        <f>Z76-W76</f>
        <v>8</v>
      </c>
      <c r="AD76" s="49">
        <f>Z76/W76*100-100</f>
        <v>11.477761836441886</v>
      </c>
      <c r="AE76" s="47">
        <f>SUM(AE77:AE88)</f>
        <v>72.8</v>
      </c>
      <c r="AF76" s="48">
        <f>AE76-R76</f>
        <v>-10</v>
      </c>
      <c r="AG76" s="49">
        <f>AE76/R76*100-100</f>
        <v>-12.077294685990339</v>
      </c>
      <c r="AH76" s="48">
        <f>AE76-Z76</f>
        <v>-4.9000000000000199</v>
      </c>
      <c r="AI76" s="49">
        <f>AE76/Z76*100-100</f>
        <v>-6.3063063063063254</v>
      </c>
      <c r="AJ76" s="47">
        <f>SUM(AJ77:AJ88)</f>
        <v>68.800000000000011</v>
      </c>
      <c r="AK76" s="48">
        <f t="shared" ref="AK76:AK81" si="188">AJ76-R76</f>
        <v>-13.999999999999986</v>
      </c>
      <c r="AL76" s="49">
        <f t="shared" ref="AL76:AL81" si="189">AJ76/R76*100-100</f>
        <v>-16.90821256038646</v>
      </c>
      <c r="AM76" s="48">
        <f t="shared" ref="AM76:AM81" si="190">AJ76-AE76</f>
        <v>-3.9999999999999858</v>
      </c>
      <c r="AN76" s="49">
        <f t="shared" ref="AN76:AN81" si="191">AJ76/AE76*100-100</f>
        <v>-5.494505494505475</v>
      </c>
      <c r="AO76" s="47">
        <f>SUM(AO77:AO88)</f>
        <v>55.800000000000004</v>
      </c>
      <c r="AP76" s="48">
        <f>AO76-R76</f>
        <v>-26.999999999999993</v>
      </c>
      <c r="AQ76" s="49">
        <f>AO76/R76*100-100</f>
        <v>-32.608695652173907</v>
      </c>
      <c r="AR76" s="48">
        <f>AO76-AJ76</f>
        <v>-13.000000000000007</v>
      </c>
      <c r="AS76" s="49">
        <f>AO76/AJ76*100-100</f>
        <v>-18.895348837209312</v>
      </c>
      <c r="AT76" s="47">
        <f>SUM(AT77:AT88)</f>
        <v>56.400000000000006</v>
      </c>
      <c r="AU76" s="48">
        <f t="shared" ref="AU76:AU81" si="192">AT76-R76</f>
        <v>-26.399999999999991</v>
      </c>
      <c r="AV76" s="49">
        <f t="shared" ref="AV76:AV81" si="193">AT76/R76*100-100</f>
        <v>-31.884057971014485</v>
      </c>
      <c r="AW76" s="48">
        <f t="shared" ref="AW76:AW81" si="194">AT76-AO76</f>
        <v>0.60000000000000142</v>
      </c>
      <c r="AX76" s="49">
        <f>AT76/AO76*100-100</f>
        <v>1.0752688172043037</v>
      </c>
      <c r="AY76" s="47">
        <f>SUM(AY77:AY88)</f>
        <v>57.300000000000011</v>
      </c>
      <c r="AZ76" s="48">
        <f t="shared" ref="AZ76:AZ81" si="195">AY76-R76</f>
        <v>-25.499999999999986</v>
      </c>
      <c r="BA76" s="49">
        <f t="shared" ref="BA76:BA81" si="196">AY76/R76*100-100</f>
        <v>-30.797101449275345</v>
      </c>
      <c r="BB76" s="48">
        <f t="shared" ref="BB76:BB81" si="197">AY76-AT76</f>
        <v>0.90000000000000568</v>
      </c>
      <c r="BC76" s="49">
        <f>AY76/AT76*100-100</f>
        <v>1.5957446808510696</v>
      </c>
      <c r="BD76" s="47">
        <f>SUM(BD77:BD88)</f>
        <v>56</v>
      </c>
      <c r="BE76" s="48">
        <f t="shared" ref="BE76:BE81" si="198">BD76-R76</f>
        <v>-26.799999999999997</v>
      </c>
      <c r="BF76" s="49">
        <f t="shared" ref="BF76:BF81" si="199">BD76/R76*100-100</f>
        <v>-32.367149758454104</v>
      </c>
      <c r="BG76" s="48">
        <f t="shared" ref="BG76:BG81" si="200">BD76-AY76</f>
        <v>-1.3000000000000114</v>
      </c>
      <c r="BH76" s="49">
        <f>BD76/AY76*100-100</f>
        <v>-2.2687609075043866</v>
      </c>
      <c r="BI76" s="47">
        <f>SUM(BI77:BI88)</f>
        <v>57.2</v>
      </c>
      <c r="BJ76" s="48">
        <f>BI76-R76</f>
        <v>-25.599999999999994</v>
      </c>
      <c r="BK76" s="49">
        <f>BI76/R76*100-100</f>
        <v>-30.917874396135261</v>
      </c>
      <c r="BL76" s="48">
        <f t="shared" ref="BL76:BL81" si="201">BI76-BD76</f>
        <v>1.2000000000000028</v>
      </c>
      <c r="BM76" s="49">
        <f>BI76/BD76*100-100</f>
        <v>2.142857142857153</v>
      </c>
      <c r="BN76" s="47">
        <f>SUM(BN77:BN88)</f>
        <v>47.300000000000004</v>
      </c>
      <c r="BO76" s="48">
        <f>BN76-R76</f>
        <v>-35.499999999999993</v>
      </c>
      <c r="BP76" s="49">
        <f>BN76/R76*100-100</f>
        <v>-42.874396135265691</v>
      </c>
      <c r="BQ76" s="48">
        <f t="shared" ref="BQ76:BQ81" si="202">BN76-BI76</f>
        <v>-9.8999999999999986</v>
      </c>
      <c r="BR76" s="49">
        <f t="shared" ref="BR76:BR81" si="203">BN76/BI76*100-100</f>
        <v>-17.307692307692307</v>
      </c>
      <c r="BS76" s="47">
        <f>SUM(BS77:BS88)</f>
        <v>50.4</v>
      </c>
      <c r="BT76" s="48">
        <f>BS76-R76</f>
        <v>-32.4</v>
      </c>
      <c r="BU76" s="49">
        <f>BS76/R76*100-100</f>
        <v>-39.130434782608688</v>
      </c>
      <c r="BV76" s="48">
        <f t="shared" ref="BV76:BV81" si="204">BS76-BN76</f>
        <v>3.0999999999999943</v>
      </c>
      <c r="BW76" s="49">
        <f>BS76/BN76*100-100</f>
        <v>6.5539112050739874</v>
      </c>
      <c r="BX76" s="47">
        <f>SUM(BX77:BX88)</f>
        <v>48.099999999999994</v>
      </c>
      <c r="BY76" s="48">
        <f>BX76-R76</f>
        <v>-34.700000000000003</v>
      </c>
      <c r="BZ76" s="49">
        <f>BX76/R76*100-100</f>
        <v>-41.908212560386481</v>
      </c>
      <c r="CA76" s="48">
        <f t="shared" ref="CA76:CA81" si="205">BX76-BS76</f>
        <v>-2.3000000000000043</v>
      </c>
      <c r="CB76" s="49">
        <f>BX76/BS76*100-100</f>
        <v>-4.5634920634920633</v>
      </c>
      <c r="CC76" s="47">
        <f>SUM(CC77:CC88)</f>
        <v>72.2</v>
      </c>
      <c r="CD76" s="48">
        <f>CC76-BX76</f>
        <v>24.100000000000009</v>
      </c>
      <c r="CE76" s="49">
        <f>CC76/BX76*100-100</f>
        <v>50.103950103950126</v>
      </c>
      <c r="CF76" s="47">
        <f>SUM(CF77:CF88)</f>
        <v>45.199999999999996</v>
      </c>
      <c r="CG76" s="48">
        <f>CF76-BX76</f>
        <v>-2.8999999999999986</v>
      </c>
      <c r="CH76" s="49">
        <f>CF76/BX76*100-100</f>
        <v>-6.0291060291060177</v>
      </c>
      <c r="CI76" s="48">
        <f>CF76-CC76</f>
        <v>-27.000000000000007</v>
      </c>
      <c r="CJ76" s="49">
        <f>CF76/CC76*100-100</f>
        <v>-37.396121883656519</v>
      </c>
      <c r="CK76" s="47">
        <f>SUM(CK77:CK88)</f>
        <v>40.200000000000003</v>
      </c>
      <c r="CL76" s="48">
        <f>CK76-BX76</f>
        <v>-7.8999999999999915</v>
      </c>
      <c r="CM76" s="49">
        <f>CK76/BX76*100-100</f>
        <v>-16.424116424116406</v>
      </c>
      <c r="CN76" s="48">
        <f>CK76-CF76</f>
        <v>-4.9999999999999929</v>
      </c>
      <c r="CO76" s="49">
        <f>CK76/CF76*100-100</f>
        <v>-11.061946902654853</v>
      </c>
      <c r="CP76" s="47">
        <f>SUM(CP77:CP88)</f>
        <v>46</v>
      </c>
      <c r="CQ76" s="48">
        <f>CP76-BX76</f>
        <v>-2.0999999999999943</v>
      </c>
      <c r="CR76" s="49">
        <f>CP76/BX76*100-100</f>
        <v>-4.3659043659043562</v>
      </c>
      <c r="CS76" s="48">
        <f>CP76-CK76</f>
        <v>5.7999999999999972</v>
      </c>
      <c r="CT76" s="49">
        <f>CP76/CK76*100-100</f>
        <v>14.427860696517399</v>
      </c>
      <c r="CU76" s="47">
        <f>SUM(CU77:CU88)</f>
        <v>45.4</v>
      </c>
      <c r="CV76" s="48">
        <f t="shared" ref="CV76:CV81" si="206">CU76-BX76</f>
        <v>-2.6999999999999957</v>
      </c>
      <c r="CW76" s="49">
        <f>CU76/BX76*100-100</f>
        <v>-5.613305613305613</v>
      </c>
      <c r="CX76" s="48">
        <f>CU76-CP76</f>
        <v>-0.60000000000000142</v>
      </c>
      <c r="CY76" s="49">
        <f>CU76/CP76*100-100</f>
        <v>-1.3043478260869534</v>
      </c>
      <c r="CZ76" s="47">
        <f>SUM(CZ77:CZ88)</f>
        <v>48.7</v>
      </c>
      <c r="DA76" s="48">
        <f>CZ76-BX76</f>
        <v>0.60000000000000853</v>
      </c>
      <c r="DB76" s="49">
        <f>CZ76/BX76*100-100</f>
        <v>1.2474012474012568</v>
      </c>
      <c r="DC76" s="48">
        <f>CZ76-CU76</f>
        <v>3.3000000000000043</v>
      </c>
      <c r="DD76" s="49">
        <f>CZ76/CU76*100-100</f>
        <v>7.2687224669603552</v>
      </c>
      <c r="DE76" s="47">
        <f>SUM(DE77:DE88)</f>
        <v>52.900000000000006</v>
      </c>
      <c r="DF76" s="48">
        <f>DE76-BX76</f>
        <v>4.8000000000000114</v>
      </c>
      <c r="DG76" s="49">
        <f>DE76/BX76*100-100</f>
        <v>9.9792099792099975</v>
      </c>
      <c r="DH76" s="48">
        <f>DE76-CZ76</f>
        <v>4.2000000000000028</v>
      </c>
      <c r="DI76" s="49">
        <f>DE76/CZ76*100-100</f>
        <v>8.6242299794661221</v>
      </c>
      <c r="DJ76" s="47">
        <f>SUM(DJ77:DJ88)</f>
        <v>54.1</v>
      </c>
      <c r="DK76" s="48">
        <f>DJ76-BX76</f>
        <v>6.0000000000000071</v>
      </c>
      <c r="DL76" s="49">
        <f>DJ76/BX76*100-100</f>
        <v>12.474012474012497</v>
      </c>
      <c r="DM76" s="48">
        <f>DJ76-DE76</f>
        <v>1.1999999999999957</v>
      </c>
      <c r="DN76" s="49">
        <f>DJ76/DE76*100-100</f>
        <v>2.2684310018903631</v>
      </c>
      <c r="DO76" s="47">
        <f>SUM(DO77:DO88)</f>
        <v>48.3</v>
      </c>
      <c r="DP76" s="48">
        <f>DO76-BX76</f>
        <v>0.20000000000000284</v>
      </c>
      <c r="DQ76" s="49">
        <f>DO76/BX76*100-100</f>
        <v>0.41580041580043314</v>
      </c>
      <c r="DR76" s="48">
        <f>DO76-DJ76</f>
        <v>-5.8000000000000043</v>
      </c>
      <c r="DS76" s="49">
        <f>DO76/DJ76*100-100</f>
        <v>-10.720887245841041</v>
      </c>
      <c r="DT76" s="47">
        <f>SUM(DT77:DT88)</f>
        <v>53.899999999999991</v>
      </c>
      <c r="DU76" s="48">
        <f>DT76-BX76</f>
        <v>5.7999999999999972</v>
      </c>
      <c r="DV76" s="49">
        <f>DT76/BX76*100-100</f>
        <v>12.05821205821205</v>
      </c>
      <c r="DW76" s="48">
        <f>DT76-DO76</f>
        <v>5.5999999999999943</v>
      </c>
      <c r="DX76" s="49">
        <f>DT76/DO76*100-100</f>
        <v>11.594202898550705</v>
      </c>
      <c r="DY76" s="47">
        <f>SUM(DY77:DY88)</f>
        <v>37.299999999999997</v>
      </c>
      <c r="DZ76" s="48">
        <f>DY76-BX76</f>
        <v>-10.799999999999997</v>
      </c>
      <c r="EA76" s="49">
        <f>DY76/BX76*100-100</f>
        <v>-22.453222453222452</v>
      </c>
      <c r="EB76" s="48">
        <f>DY76-DT76</f>
        <v>-16.599999999999994</v>
      </c>
      <c r="EC76" s="49">
        <f>DY76/DT76*100-100</f>
        <v>-30.797773654916512</v>
      </c>
      <c r="ED76" s="926">
        <f>SUM(ED77:ED88)</f>
        <v>38.199999999999996</v>
      </c>
      <c r="EE76" s="48">
        <f>ED76-BX76</f>
        <v>-9.8999999999999986</v>
      </c>
      <c r="EF76" s="49">
        <f>ED76/BX76*100-100</f>
        <v>-20.582120582120581</v>
      </c>
      <c r="EG76" s="48">
        <f>ED76-DY76</f>
        <v>0.89999999999999858</v>
      </c>
      <c r="EH76" s="49">
        <f>ED76/DY76*100-100</f>
        <v>2.4128686327077702</v>
      </c>
    </row>
    <row r="77" spans="1:138" ht="15" customHeight="1">
      <c r="A77" s="24" t="s">
        <v>58</v>
      </c>
      <c r="B77" s="39">
        <v>1.3</v>
      </c>
      <c r="C77" s="39">
        <v>1.4</v>
      </c>
      <c r="D77" s="11">
        <v>1.4</v>
      </c>
      <c r="E77" s="11">
        <v>1.4</v>
      </c>
      <c r="F77" s="11">
        <v>1.4</v>
      </c>
      <c r="G77" s="11">
        <v>1.4</v>
      </c>
      <c r="H77" s="11">
        <v>1.4</v>
      </c>
      <c r="I77" s="11">
        <v>1.4</v>
      </c>
      <c r="J77" s="11">
        <v>1.4</v>
      </c>
      <c r="K77" s="11">
        <v>1.6</v>
      </c>
      <c r="L77" s="11">
        <v>1.6</v>
      </c>
      <c r="M77" s="11">
        <v>1.5</v>
      </c>
      <c r="N77" s="40">
        <v>1.4</v>
      </c>
      <c r="O77" s="11">
        <v>1.4</v>
      </c>
      <c r="P77" s="12">
        <f t="shared" si="183"/>
        <v>0</v>
      </c>
      <c r="Q77" s="13">
        <f>O77/D77*100-100</f>
        <v>0</v>
      </c>
      <c r="R77" s="11">
        <v>1.4</v>
      </c>
      <c r="S77" s="12">
        <f t="shared" si="184"/>
        <v>0</v>
      </c>
      <c r="T77" s="13">
        <f t="shared" si="185"/>
        <v>0</v>
      </c>
      <c r="U77" s="12">
        <f t="shared" si="186"/>
        <v>0</v>
      </c>
      <c r="V77" s="13">
        <f>R77/D77*100-100</f>
        <v>0</v>
      </c>
      <c r="W77" s="11">
        <v>1.4</v>
      </c>
      <c r="X77" s="12">
        <f>W77-R77</f>
        <v>0</v>
      </c>
      <c r="Y77" s="13">
        <f t="shared" si="187"/>
        <v>0</v>
      </c>
      <c r="Z77" s="11">
        <v>1.4</v>
      </c>
      <c r="AA77" s="12">
        <f>Z77-R77</f>
        <v>0</v>
      </c>
      <c r="AB77" s="13">
        <f>Z77/R77*100-100</f>
        <v>0</v>
      </c>
      <c r="AC77" s="12">
        <f>Z77-W77</f>
        <v>0</v>
      </c>
      <c r="AD77" s="13">
        <f>Z77/W77*100-100</f>
        <v>0</v>
      </c>
      <c r="AE77" s="11">
        <v>1.4</v>
      </c>
      <c r="AF77" s="12">
        <f>AE77-R77</f>
        <v>0</v>
      </c>
      <c r="AG77" s="13">
        <f>AE77/R77*100-100</f>
        <v>0</v>
      </c>
      <c r="AH77" s="12">
        <f>AE77-Z77</f>
        <v>0</v>
      </c>
      <c r="AI77" s="13">
        <f>AE77/Z77*100-100</f>
        <v>0</v>
      </c>
      <c r="AJ77" s="11">
        <v>1.4</v>
      </c>
      <c r="AK77" s="12">
        <f t="shared" si="188"/>
        <v>0</v>
      </c>
      <c r="AL77" s="13">
        <f t="shared" si="189"/>
        <v>0</v>
      </c>
      <c r="AM77" s="12">
        <f t="shared" si="190"/>
        <v>0</v>
      </c>
      <c r="AN77" s="13">
        <f t="shared" si="191"/>
        <v>0</v>
      </c>
      <c r="AO77" s="40">
        <v>0</v>
      </c>
      <c r="AP77" s="26">
        <f>AO77-R77</f>
        <v>-1.4</v>
      </c>
      <c r="AQ77" s="29">
        <f>AO77/R77*100-100</f>
        <v>-100</v>
      </c>
      <c r="AR77" s="26">
        <f>AO77-AJ77</f>
        <v>-1.4</v>
      </c>
      <c r="AS77" s="29">
        <f>AO77/AJ77*100-100</f>
        <v>-100</v>
      </c>
      <c r="AT77" s="40">
        <v>0</v>
      </c>
      <c r="AU77" s="26">
        <f t="shared" si="192"/>
        <v>-1.4</v>
      </c>
      <c r="AV77" s="29">
        <f t="shared" si="193"/>
        <v>-100</v>
      </c>
      <c r="AW77" s="26">
        <f t="shared" si="194"/>
        <v>0</v>
      </c>
      <c r="AX77" s="29" t="s">
        <v>84</v>
      </c>
      <c r="AY77" s="40">
        <v>0</v>
      </c>
      <c r="AZ77" s="26">
        <f t="shared" si="195"/>
        <v>-1.4</v>
      </c>
      <c r="BA77" s="29">
        <f t="shared" si="196"/>
        <v>-100</v>
      </c>
      <c r="BB77" s="26" t="s">
        <v>84</v>
      </c>
      <c r="BC77" s="29" t="s">
        <v>84</v>
      </c>
      <c r="BD77" s="11">
        <v>0.7</v>
      </c>
      <c r="BE77" s="26">
        <f t="shared" si="198"/>
        <v>-0.7</v>
      </c>
      <c r="BF77" s="29">
        <f t="shared" si="199"/>
        <v>-50</v>
      </c>
      <c r="BG77" s="12">
        <f t="shared" si="200"/>
        <v>0.7</v>
      </c>
      <c r="BH77" s="13" t="s">
        <v>84</v>
      </c>
      <c r="BI77" s="11">
        <v>2.4</v>
      </c>
      <c r="BJ77" s="12">
        <f>BI77-R77</f>
        <v>1</v>
      </c>
      <c r="BK77" s="13">
        <f>BI77/R77*100-100</f>
        <v>71.428571428571445</v>
      </c>
      <c r="BL77" s="12">
        <f t="shared" si="201"/>
        <v>1.7</v>
      </c>
      <c r="BM77" s="13" t="s">
        <v>162</v>
      </c>
      <c r="BN77" s="40">
        <v>0</v>
      </c>
      <c r="BO77" s="26">
        <f>BN77-R77</f>
        <v>-1.4</v>
      </c>
      <c r="BP77" s="29">
        <f>BN77/R77*100-100</f>
        <v>-100</v>
      </c>
      <c r="BQ77" s="26">
        <f t="shared" si="202"/>
        <v>-2.4</v>
      </c>
      <c r="BR77" s="29">
        <f t="shared" si="203"/>
        <v>-100</v>
      </c>
      <c r="BS77" s="40">
        <v>0</v>
      </c>
      <c r="BT77" s="26">
        <f>BS77-R77</f>
        <v>-1.4</v>
      </c>
      <c r="BU77" s="29">
        <f>BS77/R77*100-100</f>
        <v>-100</v>
      </c>
      <c r="BV77" s="26">
        <f t="shared" si="204"/>
        <v>0</v>
      </c>
      <c r="BW77" s="29" t="s">
        <v>84</v>
      </c>
      <c r="BX77" s="40">
        <v>0</v>
      </c>
      <c r="BY77" s="26">
        <f>BX77-R77</f>
        <v>-1.4</v>
      </c>
      <c r="BZ77" s="29">
        <f>BX77/R77*100-100</f>
        <v>-100</v>
      </c>
      <c r="CA77" s="26">
        <f t="shared" si="205"/>
        <v>0</v>
      </c>
      <c r="CB77" s="29" t="s">
        <v>84</v>
      </c>
      <c r="CC77" s="37">
        <v>0</v>
      </c>
      <c r="CD77" s="36" t="s">
        <v>84</v>
      </c>
      <c r="CE77" s="36" t="s">
        <v>84</v>
      </c>
      <c r="CF77" s="40">
        <v>0</v>
      </c>
      <c r="CG77" s="36" t="s">
        <v>84</v>
      </c>
      <c r="CH77" s="36" t="s">
        <v>84</v>
      </c>
      <c r="CI77" s="36" t="s">
        <v>84</v>
      </c>
      <c r="CJ77" s="36" t="s">
        <v>84</v>
      </c>
      <c r="CK77" s="11">
        <v>1.7</v>
      </c>
      <c r="CL77" s="12">
        <f>CK77-BX77</f>
        <v>1.7</v>
      </c>
      <c r="CM77" s="13" t="s">
        <v>84</v>
      </c>
      <c r="CN77" s="12">
        <f>CK77-CF77</f>
        <v>1.7</v>
      </c>
      <c r="CO77" s="13" t="s">
        <v>84</v>
      </c>
      <c r="CP77" s="11">
        <v>0.3</v>
      </c>
      <c r="CQ77" s="12">
        <f t="shared" ref="CQ77:CQ87" si="207">CP77-BX77</f>
        <v>0.3</v>
      </c>
      <c r="CR77" s="13" t="s">
        <v>84</v>
      </c>
      <c r="CS77" s="26">
        <f>CP77-CK77</f>
        <v>-1.4</v>
      </c>
      <c r="CT77" s="29">
        <f t="shared" ref="CT77:CT87" si="208">CP77/CK77*100-100</f>
        <v>-82.35294117647058</v>
      </c>
      <c r="CU77" s="40">
        <v>0</v>
      </c>
      <c r="CV77" s="26">
        <f t="shared" si="206"/>
        <v>0</v>
      </c>
      <c r="CW77" s="29" t="s">
        <v>84</v>
      </c>
      <c r="CX77" s="26">
        <f>CU77-CP77</f>
        <v>-0.3</v>
      </c>
      <c r="CY77" s="29">
        <f>CU77/CP77*100-100</f>
        <v>-100</v>
      </c>
      <c r="CZ77" s="40">
        <v>0</v>
      </c>
      <c r="DA77" s="26" t="s">
        <v>84</v>
      </c>
      <c r="DB77" s="29" t="s">
        <v>84</v>
      </c>
      <c r="DC77" s="26" t="s">
        <v>84</v>
      </c>
      <c r="DD77" s="29" t="s">
        <v>84</v>
      </c>
      <c r="DE77" s="40">
        <v>0</v>
      </c>
      <c r="DF77" s="26" t="s">
        <v>84</v>
      </c>
      <c r="DG77" s="29" t="s">
        <v>84</v>
      </c>
      <c r="DH77" s="26" t="s">
        <v>84</v>
      </c>
      <c r="DI77" s="29" t="s">
        <v>84</v>
      </c>
      <c r="DJ77" s="40">
        <v>0</v>
      </c>
      <c r="DK77" s="26" t="s">
        <v>84</v>
      </c>
      <c r="DL77" s="29" t="s">
        <v>84</v>
      </c>
      <c r="DM77" s="26" t="s">
        <v>84</v>
      </c>
      <c r="DN77" s="29" t="s">
        <v>84</v>
      </c>
      <c r="DO77" s="40">
        <v>0</v>
      </c>
      <c r="DP77" s="26" t="s">
        <v>84</v>
      </c>
      <c r="DQ77" s="29" t="s">
        <v>84</v>
      </c>
      <c r="DR77" s="26" t="s">
        <v>84</v>
      </c>
      <c r="DS77" s="29" t="s">
        <v>84</v>
      </c>
      <c r="DT77" s="40">
        <v>0</v>
      </c>
      <c r="DU77" s="26" t="s">
        <v>84</v>
      </c>
      <c r="DV77" s="29" t="s">
        <v>84</v>
      </c>
      <c r="DW77" s="26" t="s">
        <v>84</v>
      </c>
      <c r="DX77" s="29" t="s">
        <v>84</v>
      </c>
      <c r="DY77" s="40">
        <v>0</v>
      </c>
      <c r="DZ77" s="26" t="s">
        <v>84</v>
      </c>
      <c r="EA77" s="29" t="s">
        <v>84</v>
      </c>
      <c r="EB77" s="26" t="s">
        <v>84</v>
      </c>
      <c r="EC77" s="29" t="s">
        <v>84</v>
      </c>
      <c r="ED77" s="932">
        <v>0</v>
      </c>
      <c r="EE77" s="26" t="s">
        <v>84</v>
      </c>
      <c r="EF77" s="29" t="s">
        <v>84</v>
      </c>
      <c r="EG77" s="26" t="s">
        <v>84</v>
      </c>
      <c r="EH77" s="29" t="s">
        <v>84</v>
      </c>
    </row>
    <row r="78" spans="1:138" ht="15">
      <c r="A78" s="24" t="s">
        <v>59</v>
      </c>
      <c r="B78" s="39">
        <v>1.4</v>
      </c>
      <c r="C78" s="39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8">
        <v>0.8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8">
        <v>4.8</v>
      </c>
      <c r="P78" s="12">
        <f t="shared" si="183"/>
        <v>4.8</v>
      </c>
      <c r="Q78" s="13" t="s">
        <v>84</v>
      </c>
      <c r="R78" s="38">
        <v>3.9</v>
      </c>
      <c r="S78" s="26">
        <f t="shared" si="184"/>
        <v>-0.89999999999999991</v>
      </c>
      <c r="T78" s="29">
        <f t="shared" si="185"/>
        <v>-18.75</v>
      </c>
      <c r="U78" s="12">
        <f t="shared" si="186"/>
        <v>3.9</v>
      </c>
      <c r="V78" s="13" t="s">
        <v>84</v>
      </c>
      <c r="W78" s="38">
        <v>4.8</v>
      </c>
      <c r="X78" s="12">
        <f t="shared" ref="X78:X88" si="209">W78-R78</f>
        <v>0.89999999999999991</v>
      </c>
      <c r="Y78" s="13">
        <f t="shared" si="187"/>
        <v>23.07692307692308</v>
      </c>
      <c r="Z78" s="38">
        <v>4.5</v>
      </c>
      <c r="AA78" s="12">
        <f t="shared" ref="AA78:AA88" si="210">Z78-R78</f>
        <v>0.60000000000000009</v>
      </c>
      <c r="AB78" s="13">
        <f t="shared" ref="AB78:AB87" si="211">Z78/R78*100-100</f>
        <v>15.384615384615401</v>
      </c>
      <c r="AC78" s="26">
        <f t="shared" ref="AC78:AC88" si="212">Z78-W78</f>
        <v>-0.29999999999999982</v>
      </c>
      <c r="AD78" s="29">
        <f t="shared" ref="AD78:AD88" si="213">Z78/W78*100-100</f>
        <v>-6.25</v>
      </c>
      <c r="AE78" s="38">
        <v>4.5</v>
      </c>
      <c r="AF78" s="12">
        <f t="shared" ref="AF78:AF88" si="214">AE78-R78</f>
        <v>0.60000000000000009</v>
      </c>
      <c r="AG78" s="13">
        <f t="shared" ref="AG78:AG87" si="215">AE78/R78*100-100</f>
        <v>15.384615384615401</v>
      </c>
      <c r="AH78" s="12">
        <f t="shared" ref="AH78:AH88" si="216">AE78-Z78</f>
        <v>0</v>
      </c>
      <c r="AI78" s="13">
        <f t="shared" ref="AI78:AI88" si="217">AE78/Z78*100-100</f>
        <v>0</v>
      </c>
      <c r="AJ78" s="38">
        <v>4.5</v>
      </c>
      <c r="AK78" s="12">
        <f t="shared" si="188"/>
        <v>0.60000000000000009</v>
      </c>
      <c r="AL78" s="13">
        <f t="shared" si="189"/>
        <v>15.384615384615401</v>
      </c>
      <c r="AM78" s="12">
        <f t="shared" si="190"/>
        <v>0</v>
      </c>
      <c r="AN78" s="13">
        <f t="shared" si="191"/>
        <v>0</v>
      </c>
      <c r="AO78" s="38">
        <v>4.2</v>
      </c>
      <c r="AP78" s="12">
        <f t="shared" ref="AP78:AP88" si="218">AO78-R78</f>
        <v>0.30000000000000027</v>
      </c>
      <c r="AQ78" s="13">
        <f t="shared" ref="AQ78:AQ87" si="219">AO78/R78*100-100</f>
        <v>7.6923076923077076</v>
      </c>
      <c r="AR78" s="26">
        <f t="shared" ref="AR78:AR88" si="220">AO78-AJ78</f>
        <v>-0.29999999999999982</v>
      </c>
      <c r="AS78" s="29">
        <f t="shared" ref="AS78:AS88" si="221">AO78/AJ78*100-100</f>
        <v>-6.6666666666666714</v>
      </c>
      <c r="AT78" s="11">
        <v>4.2</v>
      </c>
      <c r="AU78" s="12">
        <f t="shared" si="192"/>
        <v>0.30000000000000027</v>
      </c>
      <c r="AV78" s="13">
        <f t="shared" si="193"/>
        <v>7.6923076923077076</v>
      </c>
      <c r="AW78" s="26">
        <f t="shared" si="194"/>
        <v>0</v>
      </c>
      <c r="AX78" s="29">
        <f>AT78/AO78*100-100</f>
        <v>0</v>
      </c>
      <c r="AY78" s="40">
        <v>3.7</v>
      </c>
      <c r="AZ78" s="26">
        <f t="shared" si="195"/>
        <v>-0.19999999999999973</v>
      </c>
      <c r="BA78" s="29">
        <f t="shared" si="196"/>
        <v>-5.1282051282051242</v>
      </c>
      <c r="BB78" s="26">
        <f t="shared" si="197"/>
        <v>-0.5</v>
      </c>
      <c r="BC78" s="29">
        <f>AY78/AT78*100-100</f>
        <v>-11.904761904761912</v>
      </c>
      <c r="BD78" s="11">
        <v>3.7</v>
      </c>
      <c r="BE78" s="26">
        <f t="shared" si="198"/>
        <v>-0.19999999999999973</v>
      </c>
      <c r="BF78" s="29">
        <f t="shared" si="199"/>
        <v>-5.1282051282051242</v>
      </c>
      <c r="BG78" s="12">
        <f t="shared" si="200"/>
        <v>0</v>
      </c>
      <c r="BH78" s="13">
        <f>BD78/AY78*100-100</f>
        <v>0</v>
      </c>
      <c r="BI78" s="11">
        <v>3.7</v>
      </c>
      <c r="BJ78" s="26">
        <f t="shared" ref="BJ78:BJ88" si="222">BI78-R78</f>
        <v>-0.19999999999999973</v>
      </c>
      <c r="BK78" s="29">
        <f t="shared" ref="BK78:BK87" si="223">BI78/R78*100-100</f>
        <v>-5.1282051282051242</v>
      </c>
      <c r="BL78" s="12">
        <f t="shared" si="201"/>
        <v>0</v>
      </c>
      <c r="BM78" s="13">
        <f>BI78/BD78*100-100</f>
        <v>0</v>
      </c>
      <c r="BN78" s="11">
        <v>3.7</v>
      </c>
      <c r="BO78" s="26">
        <f t="shared" ref="BO78:BO87" si="224">BN78-R78</f>
        <v>-0.19999999999999973</v>
      </c>
      <c r="BP78" s="29">
        <f t="shared" ref="BP78:BP87" si="225">BN78/R78*100-100</f>
        <v>-5.1282051282051242</v>
      </c>
      <c r="BQ78" s="12">
        <f t="shared" si="202"/>
        <v>0</v>
      </c>
      <c r="BR78" s="13">
        <f t="shared" si="203"/>
        <v>0</v>
      </c>
      <c r="BS78" s="11">
        <v>3.7</v>
      </c>
      <c r="BT78" s="26">
        <f t="shared" ref="BT78:BT87" si="226">BS78-R78</f>
        <v>-0.19999999999999973</v>
      </c>
      <c r="BU78" s="29">
        <f t="shared" ref="BU78:BU87" si="227">BS78/R78*100-100</f>
        <v>-5.1282051282051242</v>
      </c>
      <c r="BV78" s="12">
        <f t="shared" si="204"/>
        <v>0</v>
      </c>
      <c r="BW78" s="13">
        <f>BS78/BN78*100-100</f>
        <v>0</v>
      </c>
      <c r="BX78" s="11">
        <v>3.7</v>
      </c>
      <c r="BY78" s="26">
        <f t="shared" ref="BY78:BY87" si="228">BX78-R78</f>
        <v>-0.19999999999999973</v>
      </c>
      <c r="BZ78" s="29">
        <f t="shared" ref="BZ78:BZ87" si="229">BX78/R78*100-100</f>
        <v>-5.1282051282051242</v>
      </c>
      <c r="CA78" s="12">
        <f t="shared" si="205"/>
        <v>0</v>
      </c>
      <c r="CB78" s="13">
        <f>BX78/BS78*100-100</f>
        <v>0</v>
      </c>
      <c r="CC78" s="38">
        <v>3.7</v>
      </c>
      <c r="CD78" s="12">
        <f>CC78-BX78</f>
        <v>0</v>
      </c>
      <c r="CE78" s="13">
        <f>CC78/BX78*100-100</f>
        <v>0</v>
      </c>
      <c r="CF78" s="38">
        <v>3.7</v>
      </c>
      <c r="CG78" s="12">
        <f t="shared" ref="CG78:CG87" si="230">CF78-BX78</f>
        <v>0</v>
      </c>
      <c r="CH78" s="13">
        <f>CF78/BX78*100-100</f>
        <v>0</v>
      </c>
      <c r="CI78" s="12">
        <f>CF78-CC78</f>
        <v>0</v>
      </c>
      <c r="CJ78" s="13">
        <f>CF78/CC78*100-100</f>
        <v>0</v>
      </c>
      <c r="CK78" s="37">
        <v>0</v>
      </c>
      <c r="CL78" s="26">
        <f t="shared" ref="CL78:CL87" si="231">CK78-BX78</f>
        <v>-3.7</v>
      </c>
      <c r="CM78" s="29">
        <f t="shared" ref="CM78:CM87" si="232">CK78/BX78*100-100</f>
        <v>-100</v>
      </c>
      <c r="CN78" s="26">
        <f t="shared" ref="CN78:CN87" si="233">CK78-CF78</f>
        <v>-3.7</v>
      </c>
      <c r="CO78" s="29">
        <f t="shared" ref="CO78:CO87" si="234">CK78/CF78*100-100</f>
        <v>-100</v>
      </c>
      <c r="CP78" s="37">
        <v>0</v>
      </c>
      <c r="CQ78" s="26">
        <f t="shared" si="207"/>
        <v>-3.7</v>
      </c>
      <c r="CR78" s="29">
        <f t="shared" ref="CR78:CR87" si="235">CP78/BX78*100-100</f>
        <v>-100</v>
      </c>
      <c r="CS78" s="26" t="s">
        <v>84</v>
      </c>
      <c r="CT78" s="29" t="s">
        <v>84</v>
      </c>
      <c r="CU78" s="37">
        <v>0</v>
      </c>
      <c r="CV78" s="26">
        <f t="shared" si="206"/>
        <v>-3.7</v>
      </c>
      <c r="CW78" s="29">
        <f>CU78/BX78*100-100</f>
        <v>-100</v>
      </c>
      <c r="CX78" s="26" t="s">
        <v>84</v>
      </c>
      <c r="CY78" s="29" t="s">
        <v>84</v>
      </c>
      <c r="CZ78" s="37">
        <v>0</v>
      </c>
      <c r="DA78" s="26">
        <f t="shared" ref="DA78:DA87" si="236">CZ78-BX78</f>
        <v>-3.7</v>
      </c>
      <c r="DB78" s="29">
        <f t="shared" ref="DB78:DB87" si="237">CZ78/BX78*100-100</f>
        <v>-100</v>
      </c>
      <c r="DC78" s="26" t="s">
        <v>84</v>
      </c>
      <c r="DD78" s="29" t="s">
        <v>84</v>
      </c>
      <c r="DE78" s="37">
        <v>0</v>
      </c>
      <c r="DF78" s="26">
        <f t="shared" ref="DF78:DF87" si="238">DE78-BX78</f>
        <v>-3.7</v>
      </c>
      <c r="DG78" s="29">
        <f t="shared" ref="DG78:DG87" si="239">DE78/BX78*100-100</f>
        <v>-100</v>
      </c>
      <c r="DH78" s="26" t="s">
        <v>84</v>
      </c>
      <c r="DI78" s="29" t="s">
        <v>84</v>
      </c>
      <c r="DJ78" s="37">
        <v>0</v>
      </c>
      <c r="DK78" s="26">
        <f t="shared" ref="DK78:DK87" si="240">DJ78-BX78</f>
        <v>-3.7</v>
      </c>
      <c r="DL78" s="29">
        <f t="shared" ref="DL78:DL87" si="241">DJ78/BX78*100-100</f>
        <v>-100</v>
      </c>
      <c r="DM78" s="26" t="s">
        <v>84</v>
      </c>
      <c r="DN78" s="29" t="s">
        <v>84</v>
      </c>
      <c r="DO78" s="37">
        <v>0</v>
      </c>
      <c r="DP78" s="26">
        <f>DO78-BX78</f>
        <v>-3.7</v>
      </c>
      <c r="DQ78" s="29">
        <f>DO78/BX78*100-100</f>
        <v>-100</v>
      </c>
      <c r="DR78" s="26" t="s">
        <v>84</v>
      </c>
      <c r="DS78" s="29" t="s">
        <v>84</v>
      </c>
      <c r="DT78" s="37">
        <v>0</v>
      </c>
      <c r="DU78" s="26">
        <f t="shared" ref="DU78:DU87" si="242">DT78-BX78</f>
        <v>-3.7</v>
      </c>
      <c r="DV78" s="29">
        <f t="shared" ref="DV78:DV87" si="243">DT78/BX78*100-100</f>
        <v>-100</v>
      </c>
      <c r="DW78" s="26" t="s">
        <v>84</v>
      </c>
      <c r="DX78" s="29" t="s">
        <v>84</v>
      </c>
      <c r="DY78" s="37">
        <v>0</v>
      </c>
      <c r="DZ78" s="26">
        <f t="shared" ref="DZ78:DZ87" si="244">DY78-BX78</f>
        <v>-3.7</v>
      </c>
      <c r="EA78" s="29">
        <f t="shared" ref="EA78:EA87" si="245">DY78/BX78*100-100</f>
        <v>-100</v>
      </c>
      <c r="EB78" s="26" t="s">
        <v>84</v>
      </c>
      <c r="EC78" s="29" t="s">
        <v>84</v>
      </c>
      <c r="ED78" s="932">
        <v>0</v>
      </c>
      <c r="EE78" s="26">
        <f t="shared" ref="EE78:EE87" si="246">ED78-BX78</f>
        <v>-3.7</v>
      </c>
      <c r="EF78" s="29">
        <f t="shared" ref="EF78:EF87" si="247">ED78/BX78*100-100</f>
        <v>-100</v>
      </c>
      <c r="EG78" s="26" t="s">
        <v>84</v>
      </c>
      <c r="EH78" s="29" t="s">
        <v>84</v>
      </c>
    </row>
    <row r="79" spans="1:138" ht="15">
      <c r="A79" s="24" t="s">
        <v>60</v>
      </c>
      <c r="B79" s="39">
        <v>2.2000000000000002</v>
      </c>
      <c r="C79" s="39">
        <v>3.7</v>
      </c>
      <c r="D79" s="40">
        <v>1</v>
      </c>
      <c r="E79" s="11">
        <v>1.5</v>
      </c>
      <c r="F79" s="11">
        <v>1.5</v>
      </c>
      <c r="G79" s="11">
        <v>1.7</v>
      </c>
      <c r="H79" s="11">
        <v>2</v>
      </c>
      <c r="I79" s="11">
        <v>2.4</v>
      </c>
      <c r="J79" s="11">
        <v>2.5</v>
      </c>
      <c r="K79" s="11">
        <v>3.2</v>
      </c>
      <c r="L79" s="11">
        <v>3.1</v>
      </c>
      <c r="M79" s="11">
        <v>3.4</v>
      </c>
      <c r="N79" s="11">
        <v>3</v>
      </c>
      <c r="O79" s="11">
        <v>2.8</v>
      </c>
      <c r="P79" s="12">
        <f t="shared" si="183"/>
        <v>1.7999999999999998</v>
      </c>
      <c r="Q79" s="13">
        <f>O79/D79*100-100</f>
        <v>180</v>
      </c>
      <c r="R79" s="11">
        <v>2.9</v>
      </c>
      <c r="S79" s="12">
        <f t="shared" si="184"/>
        <v>0.10000000000000009</v>
      </c>
      <c r="T79" s="13">
        <f t="shared" si="185"/>
        <v>3.5714285714285836</v>
      </c>
      <c r="U79" s="12">
        <f t="shared" si="186"/>
        <v>1.9</v>
      </c>
      <c r="V79" s="13">
        <f>R79/D79*100-100</f>
        <v>190</v>
      </c>
      <c r="W79" s="11">
        <v>4.5</v>
      </c>
      <c r="X79" s="12">
        <f t="shared" si="209"/>
        <v>1.6</v>
      </c>
      <c r="Y79" s="13">
        <f t="shared" si="187"/>
        <v>55.172413793103459</v>
      </c>
      <c r="Z79" s="40">
        <v>2.6</v>
      </c>
      <c r="AA79" s="26">
        <f t="shared" si="210"/>
        <v>-0.29999999999999982</v>
      </c>
      <c r="AB79" s="29">
        <f t="shared" si="211"/>
        <v>-10.34482758620689</v>
      </c>
      <c r="AC79" s="26">
        <f t="shared" si="212"/>
        <v>-1.9</v>
      </c>
      <c r="AD79" s="29">
        <f t="shared" si="213"/>
        <v>-42.222222222222214</v>
      </c>
      <c r="AE79" s="40">
        <v>1.3</v>
      </c>
      <c r="AF79" s="26">
        <f t="shared" si="214"/>
        <v>-1.5999999999999999</v>
      </c>
      <c r="AG79" s="29">
        <f t="shared" si="215"/>
        <v>-55.172413793103445</v>
      </c>
      <c r="AH79" s="26">
        <f t="shared" si="216"/>
        <v>-1.3</v>
      </c>
      <c r="AI79" s="29">
        <f t="shared" si="217"/>
        <v>-50</v>
      </c>
      <c r="AJ79" s="40">
        <v>0.7</v>
      </c>
      <c r="AK79" s="26">
        <f t="shared" si="188"/>
        <v>-2.2000000000000002</v>
      </c>
      <c r="AL79" s="29">
        <f t="shared" si="189"/>
        <v>-75.862068965517238</v>
      </c>
      <c r="AM79" s="26">
        <f t="shared" si="190"/>
        <v>-0.60000000000000009</v>
      </c>
      <c r="AN79" s="29">
        <f t="shared" si="191"/>
        <v>-46.153846153846153</v>
      </c>
      <c r="AO79" s="11">
        <v>0.9</v>
      </c>
      <c r="AP79" s="26">
        <f t="shared" si="218"/>
        <v>-2</v>
      </c>
      <c r="AQ79" s="29">
        <f t="shared" si="219"/>
        <v>-68.965517241379303</v>
      </c>
      <c r="AR79" s="12">
        <f t="shared" si="220"/>
        <v>0.20000000000000007</v>
      </c>
      <c r="AS79" s="13">
        <f t="shared" si="221"/>
        <v>28.571428571428584</v>
      </c>
      <c r="AT79" s="40">
        <v>0.7</v>
      </c>
      <c r="AU79" s="26">
        <f t="shared" si="192"/>
        <v>-2.2000000000000002</v>
      </c>
      <c r="AV79" s="29">
        <f t="shared" si="193"/>
        <v>-75.862068965517238</v>
      </c>
      <c r="AW79" s="26">
        <f t="shared" si="194"/>
        <v>-0.20000000000000007</v>
      </c>
      <c r="AX79" s="29">
        <f>AT79/AO79*100-100</f>
        <v>-22.222222222222229</v>
      </c>
      <c r="AY79" s="11">
        <v>1.7</v>
      </c>
      <c r="AZ79" s="26">
        <f t="shared" si="195"/>
        <v>-1.2</v>
      </c>
      <c r="BA79" s="29">
        <f t="shared" si="196"/>
        <v>-41.379310344827594</v>
      </c>
      <c r="BB79" s="12">
        <f t="shared" si="197"/>
        <v>1</v>
      </c>
      <c r="BC79" s="13">
        <f>AY79/AT79*100-100</f>
        <v>142.85714285714289</v>
      </c>
      <c r="BD79" s="40">
        <v>1</v>
      </c>
      <c r="BE79" s="26">
        <f t="shared" si="198"/>
        <v>-1.9</v>
      </c>
      <c r="BF79" s="29">
        <f t="shared" si="199"/>
        <v>-65.517241379310349</v>
      </c>
      <c r="BG79" s="26">
        <f t="shared" si="200"/>
        <v>-0.7</v>
      </c>
      <c r="BH79" s="29">
        <f>BD79/AY79*100-100</f>
        <v>-41.17647058823529</v>
      </c>
      <c r="BI79" s="11">
        <v>1.4</v>
      </c>
      <c r="BJ79" s="26">
        <f t="shared" si="222"/>
        <v>-1.5</v>
      </c>
      <c r="BK79" s="29">
        <f t="shared" si="223"/>
        <v>-51.724137931034484</v>
      </c>
      <c r="BL79" s="12">
        <f t="shared" si="201"/>
        <v>0.39999999999999991</v>
      </c>
      <c r="BM79" s="13">
        <f>BI79/BD79*100-100</f>
        <v>40</v>
      </c>
      <c r="BN79" s="11">
        <v>1</v>
      </c>
      <c r="BO79" s="26">
        <f t="shared" si="224"/>
        <v>-1.9</v>
      </c>
      <c r="BP79" s="29">
        <f t="shared" si="225"/>
        <v>-65.517241379310349</v>
      </c>
      <c r="BQ79" s="26">
        <f t="shared" si="202"/>
        <v>-0.39999999999999991</v>
      </c>
      <c r="BR79" s="29">
        <f t="shared" si="203"/>
        <v>-28.571428571428569</v>
      </c>
      <c r="BS79" s="11">
        <v>1.2</v>
      </c>
      <c r="BT79" s="26">
        <f t="shared" si="226"/>
        <v>-1.7</v>
      </c>
      <c r="BU79" s="29">
        <f t="shared" si="227"/>
        <v>-58.620689655172413</v>
      </c>
      <c r="BV79" s="12">
        <f t="shared" si="204"/>
        <v>0.19999999999999996</v>
      </c>
      <c r="BW79" s="13">
        <f>BS79/BN79*100-100</f>
        <v>20</v>
      </c>
      <c r="BX79" s="11">
        <v>1.2</v>
      </c>
      <c r="BY79" s="26">
        <f t="shared" si="228"/>
        <v>-1.7</v>
      </c>
      <c r="BZ79" s="29">
        <f t="shared" si="229"/>
        <v>-58.620689655172413</v>
      </c>
      <c r="CA79" s="12">
        <f t="shared" si="205"/>
        <v>0</v>
      </c>
      <c r="CB79" s="13">
        <f>BX79/BS79*100-100</f>
        <v>0</v>
      </c>
      <c r="CC79" s="40">
        <v>0</v>
      </c>
      <c r="CD79" s="26">
        <f>CC79-BX79</f>
        <v>-1.2</v>
      </c>
      <c r="CE79" s="29">
        <f>CC79/BX79*100-100</f>
        <v>-100</v>
      </c>
      <c r="CF79" s="40">
        <v>0</v>
      </c>
      <c r="CG79" s="26">
        <f t="shared" si="230"/>
        <v>-1.2</v>
      </c>
      <c r="CH79" s="29">
        <f>CF79/BX79*100-100</f>
        <v>-100</v>
      </c>
      <c r="CI79" s="26" t="s">
        <v>84</v>
      </c>
      <c r="CJ79" s="29" t="s">
        <v>84</v>
      </c>
      <c r="CK79" s="40">
        <v>0</v>
      </c>
      <c r="CL79" s="26">
        <f t="shared" si="231"/>
        <v>-1.2</v>
      </c>
      <c r="CM79" s="29">
        <f t="shared" si="232"/>
        <v>-100</v>
      </c>
      <c r="CN79" s="26" t="s">
        <v>84</v>
      </c>
      <c r="CO79" s="29" t="s">
        <v>84</v>
      </c>
      <c r="CP79" s="40">
        <v>0</v>
      </c>
      <c r="CQ79" s="26">
        <f t="shared" si="207"/>
        <v>-1.2</v>
      </c>
      <c r="CR79" s="29">
        <f t="shared" si="235"/>
        <v>-100</v>
      </c>
      <c r="CS79" s="26" t="s">
        <v>84</v>
      </c>
      <c r="CT79" s="29" t="s">
        <v>84</v>
      </c>
      <c r="CU79" s="40">
        <v>0</v>
      </c>
      <c r="CV79" s="26">
        <f t="shared" si="206"/>
        <v>-1.2</v>
      </c>
      <c r="CW79" s="29">
        <f>CU79/BX79*100-100</f>
        <v>-100</v>
      </c>
      <c r="CX79" s="26" t="s">
        <v>84</v>
      </c>
      <c r="CY79" s="29" t="s">
        <v>84</v>
      </c>
      <c r="CZ79" s="40">
        <v>0</v>
      </c>
      <c r="DA79" s="26">
        <f t="shared" si="236"/>
        <v>-1.2</v>
      </c>
      <c r="DB79" s="29">
        <f t="shared" si="237"/>
        <v>-100</v>
      </c>
      <c r="DC79" s="26" t="s">
        <v>84</v>
      </c>
      <c r="DD79" s="29" t="s">
        <v>84</v>
      </c>
      <c r="DE79" s="40">
        <v>0</v>
      </c>
      <c r="DF79" s="26">
        <f t="shared" si="238"/>
        <v>-1.2</v>
      </c>
      <c r="DG79" s="29">
        <f t="shared" si="239"/>
        <v>-100</v>
      </c>
      <c r="DH79" s="26" t="s">
        <v>84</v>
      </c>
      <c r="DI79" s="29" t="s">
        <v>84</v>
      </c>
      <c r="DJ79" s="40">
        <v>0</v>
      </c>
      <c r="DK79" s="26">
        <f t="shared" si="240"/>
        <v>-1.2</v>
      </c>
      <c r="DL79" s="29">
        <f t="shared" si="241"/>
        <v>-100</v>
      </c>
      <c r="DM79" s="26" t="s">
        <v>84</v>
      </c>
      <c r="DN79" s="29" t="s">
        <v>84</v>
      </c>
      <c r="DO79" s="40">
        <v>0</v>
      </c>
      <c r="DP79" s="26">
        <f>DO79-BX79</f>
        <v>-1.2</v>
      </c>
      <c r="DQ79" s="29">
        <f>DO79/BX79*100-100</f>
        <v>-100</v>
      </c>
      <c r="DR79" s="26" t="s">
        <v>84</v>
      </c>
      <c r="DS79" s="29" t="s">
        <v>84</v>
      </c>
      <c r="DT79" s="40">
        <v>0</v>
      </c>
      <c r="DU79" s="26">
        <f t="shared" si="242"/>
        <v>-1.2</v>
      </c>
      <c r="DV79" s="29">
        <f t="shared" si="243"/>
        <v>-100</v>
      </c>
      <c r="DW79" s="26" t="s">
        <v>84</v>
      </c>
      <c r="DX79" s="29" t="s">
        <v>84</v>
      </c>
      <c r="DY79" s="11">
        <v>0.5</v>
      </c>
      <c r="DZ79" s="26">
        <f t="shared" si="244"/>
        <v>-0.7</v>
      </c>
      <c r="EA79" s="29">
        <f t="shared" si="245"/>
        <v>-58.333333333333329</v>
      </c>
      <c r="EB79" s="12">
        <f t="shared" ref="EB79:EB87" si="248">DY79-DT79</f>
        <v>0.5</v>
      </c>
      <c r="EC79" s="13" t="s">
        <v>84</v>
      </c>
      <c r="ED79" s="932">
        <v>0</v>
      </c>
      <c r="EE79" s="26">
        <f t="shared" si="246"/>
        <v>-1.2</v>
      </c>
      <c r="EF79" s="29">
        <f t="shared" si="247"/>
        <v>-100</v>
      </c>
      <c r="EG79" s="26">
        <f t="shared" ref="EG79:EG87" si="249">ED79-DY79</f>
        <v>-0.5</v>
      </c>
      <c r="EH79" s="29">
        <f t="shared" ref="EH79:EH87" si="250">ED79/DY79*100-100</f>
        <v>-100</v>
      </c>
    </row>
    <row r="80" spans="1:138" s="20" customFormat="1" ht="15">
      <c r="A80" s="24" t="s">
        <v>61</v>
      </c>
      <c r="B80" s="39">
        <v>0.5</v>
      </c>
      <c r="C80" s="39">
        <v>1.1000000000000001</v>
      </c>
      <c r="D80" s="37">
        <v>2.5</v>
      </c>
      <c r="E80" s="38">
        <v>2.9</v>
      </c>
      <c r="F80" s="37">
        <v>2.4</v>
      </c>
      <c r="G80" s="38">
        <v>2.5</v>
      </c>
      <c r="H80" s="38">
        <v>9.5</v>
      </c>
      <c r="I80" s="37">
        <v>5.5</v>
      </c>
      <c r="J80" s="38">
        <v>5.6</v>
      </c>
      <c r="K80" s="38">
        <v>5</v>
      </c>
      <c r="L80" s="38">
        <v>4.0999999999999996</v>
      </c>
      <c r="M80" s="11">
        <v>4.5999999999999996</v>
      </c>
      <c r="N80" s="11">
        <v>5.4</v>
      </c>
      <c r="O80" s="11">
        <v>8.1</v>
      </c>
      <c r="P80" s="12">
        <f t="shared" si="183"/>
        <v>5.6</v>
      </c>
      <c r="Q80" s="13" t="s">
        <v>124</v>
      </c>
      <c r="R80" s="11">
        <v>6.4</v>
      </c>
      <c r="S80" s="26">
        <f t="shared" si="184"/>
        <v>-1.6999999999999993</v>
      </c>
      <c r="T80" s="29">
        <f t="shared" si="185"/>
        <v>-20.987654320987644</v>
      </c>
      <c r="U80" s="12">
        <f t="shared" si="186"/>
        <v>3.9000000000000004</v>
      </c>
      <c r="V80" s="13">
        <f>R80/D80*100-100</f>
        <v>156</v>
      </c>
      <c r="W80" s="40">
        <v>5.4</v>
      </c>
      <c r="X80" s="26">
        <f t="shared" si="209"/>
        <v>-1</v>
      </c>
      <c r="Y80" s="29">
        <f t="shared" si="187"/>
        <v>-15.625</v>
      </c>
      <c r="Z80" s="40">
        <v>3.8</v>
      </c>
      <c r="AA80" s="26">
        <f t="shared" si="210"/>
        <v>-2.6000000000000005</v>
      </c>
      <c r="AB80" s="29">
        <f t="shared" si="211"/>
        <v>-40.625000000000014</v>
      </c>
      <c r="AC80" s="26">
        <f t="shared" si="212"/>
        <v>-1.6000000000000005</v>
      </c>
      <c r="AD80" s="29">
        <f t="shared" si="213"/>
        <v>-29.629629629629633</v>
      </c>
      <c r="AE80" s="40">
        <v>3.6</v>
      </c>
      <c r="AF80" s="26">
        <f t="shared" si="214"/>
        <v>-2.8000000000000003</v>
      </c>
      <c r="AG80" s="29">
        <f t="shared" si="215"/>
        <v>-43.75</v>
      </c>
      <c r="AH80" s="26">
        <f t="shared" si="216"/>
        <v>-0.19999999999999973</v>
      </c>
      <c r="AI80" s="29">
        <f t="shared" si="217"/>
        <v>-5.2631578947368354</v>
      </c>
      <c r="AJ80" s="11">
        <v>3.9</v>
      </c>
      <c r="AK80" s="26">
        <f t="shared" si="188"/>
        <v>-2.5000000000000004</v>
      </c>
      <c r="AL80" s="29">
        <f t="shared" si="189"/>
        <v>-39.0625</v>
      </c>
      <c r="AM80" s="12">
        <f t="shared" si="190"/>
        <v>0.29999999999999982</v>
      </c>
      <c r="AN80" s="13">
        <f t="shared" si="191"/>
        <v>8.3333333333333286</v>
      </c>
      <c r="AO80" s="11">
        <v>4.0999999999999996</v>
      </c>
      <c r="AP80" s="26">
        <f t="shared" si="218"/>
        <v>-2.3000000000000007</v>
      </c>
      <c r="AQ80" s="29">
        <f t="shared" si="219"/>
        <v>-35.937500000000014</v>
      </c>
      <c r="AR80" s="12">
        <f t="shared" si="220"/>
        <v>0.19999999999999973</v>
      </c>
      <c r="AS80" s="13">
        <f t="shared" si="221"/>
        <v>5.1282051282051384</v>
      </c>
      <c r="AT80" s="11">
        <v>4.2</v>
      </c>
      <c r="AU80" s="26">
        <f t="shared" si="192"/>
        <v>-2.2000000000000002</v>
      </c>
      <c r="AV80" s="29">
        <f t="shared" si="193"/>
        <v>-34.375</v>
      </c>
      <c r="AW80" s="12">
        <f t="shared" si="194"/>
        <v>0.10000000000000053</v>
      </c>
      <c r="AX80" s="13">
        <f>AT80/AO80*100-100</f>
        <v>2.4390243902439011</v>
      </c>
      <c r="AY80" s="11">
        <v>4.3</v>
      </c>
      <c r="AZ80" s="26">
        <f t="shared" si="195"/>
        <v>-2.1000000000000005</v>
      </c>
      <c r="BA80" s="29">
        <f t="shared" si="196"/>
        <v>-32.812500000000014</v>
      </c>
      <c r="BB80" s="12">
        <f t="shared" si="197"/>
        <v>9.9999999999999645E-2</v>
      </c>
      <c r="BC80" s="13">
        <f>AY80/AT80*100-100</f>
        <v>2.3809523809523796</v>
      </c>
      <c r="BD80" s="11">
        <v>4.5</v>
      </c>
      <c r="BE80" s="26">
        <f t="shared" si="198"/>
        <v>-1.9000000000000004</v>
      </c>
      <c r="BF80" s="29">
        <f t="shared" si="199"/>
        <v>-29.6875</v>
      </c>
      <c r="BG80" s="12">
        <f t="shared" si="200"/>
        <v>0.20000000000000018</v>
      </c>
      <c r="BH80" s="13">
        <f>BD80/AY80*100-100</f>
        <v>4.6511627906976827</v>
      </c>
      <c r="BI80" s="11">
        <v>4.5999999999999996</v>
      </c>
      <c r="BJ80" s="26">
        <f t="shared" si="222"/>
        <v>-1.8000000000000007</v>
      </c>
      <c r="BK80" s="29">
        <f t="shared" si="223"/>
        <v>-28.125000000000014</v>
      </c>
      <c r="BL80" s="12">
        <f t="shared" si="201"/>
        <v>9.9999999999999645E-2</v>
      </c>
      <c r="BM80" s="13">
        <f>BI80/BD80*100-100</f>
        <v>2.2222222222222143</v>
      </c>
      <c r="BN80" s="11">
        <v>4.7</v>
      </c>
      <c r="BO80" s="26">
        <f t="shared" si="224"/>
        <v>-1.7000000000000002</v>
      </c>
      <c r="BP80" s="29">
        <f t="shared" si="225"/>
        <v>-26.5625</v>
      </c>
      <c r="BQ80" s="12">
        <f t="shared" si="202"/>
        <v>0.10000000000000053</v>
      </c>
      <c r="BR80" s="13">
        <f t="shared" si="203"/>
        <v>2.1739130434782652</v>
      </c>
      <c r="BS80" s="11">
        <v>4.9000000000000004</v>
      </c>
      <c r="BT80" s="26">
        <f t="shared" si="226"/>
        <v>-1.5</v>
      </c>
      <c r="BU80" s="29">
        <f t="shared" si="227"/>
        <v>-23.4375</v>
      </c>
      <c r="BV80" s="26">
        <f t="shared" si="204"/>
        <v>0.20000000000000018</v>
      </c>
      <c r="BW80" s="29">
        <f>BS80/BN80*100-100</f>
        <v>4.2553191489361808</v>
      </c>
      <c r="BX80" s="40">
        <v>4.8</v>
      </c>
      <c r="BY80" s="26">
        <f t="shared" si="228"/>
        <v>-1.6000000000000005</v>
      </c>
      <c r="BZ80" s="29">
        <f t="shared" si="229"/>
        <v>-25.000000000000014</v>
      </c>
      <c r="CA80" s="26">
        <f t="shared" si="205"/>
        <v>-0.10000000000000053</v>
      </c>
      <c r="CB80" s="29">
        <f>BX80/BS80*100-100</f>
        <v>-2.0408163265306314</v>
      </c>
      <c r="CC80" s="11">
        <v>4.9000000000000004</v>
      </c>
      <c r="CD80" s="12">
        <f>CC80-BX80</f>
        <v>0.10000000000000053</v>
      </c>
      <c r="CE80" s="13">
        <f>CC80/BX80*100-100</f>
        <v>2.0833333333333428</v>
      </c>
      <c r="CF80" s="11">
        <v>5</v>
      </c>
      <c r="CG80" s="12">
        <f t="shared" si="230"/>
        <v>0.20000000000000018</v>
      </c>
      <c r="CH80" s="13">
        <f>CF80/BX80*100-100</f>
        <v>4.1666666666666714</v>
      </c>
      <c r="CI80" s="12">
        <f t="shared" ref="CI80:CI87" si="251">CF80-CC80</f>
        <v>9.9999999999999645E-2</v>
      </c>
      <c r="CJ80" s="13">
        <f>CF80/CC80*100-100</f>
        <v>2.0408163265306172</v>
      </c>
      <c r="CK80" s="11">
        <v>5.0999999999999996</v>
      </c>
      <c r="CL80" s="12">
        <f t="shared" si="231"/>
        <v>0.29999999999999982</v>
      </c>
      <c r="CM80" s="13">
        <f t="shared" si="232"/>
        <v>6.25</v>
      </c>
      <c r="CN80" s="12">
        <f t="shared" si="233"/>
        <v>9.9999999999999645E-2</v>
      </c>
      <c r="CO80" s="13">
        <f t="shared" si="234"/>
        <v>2</v>
      </c>
      <c r="CP80" s="40">
        <v>4.7</v>
      </c>
      <c r="CQ80" s="26">
        <f t="shared" si="207"/>
        <v>-9.9999999999999645E-2</v>
      </c>
      <c r="CR80" s="29">
        <f t="shared" si="235"/>
        <v>-2.0833333333333286</v>
      </c>
      <c r="CS80" s="26">
        <f t="shared" ref="CS80:CS87" si="252">CP80-CK80</f>
        <v>-0.39999999999999947</v>
      </c>
      <c r="CT80" s="29">
        <f t="shared" si="208"/>
        <v>-7.8431372549019613</v>
      </c>
      <c r="CU80" s="40">
        <v>4.5999999999999996</v>
      </c>
      <c r="CV80" s="26">
        <f t="shared" si="206"/>
        <v>-0.20000000000000018</v>
      </c>
      <c r="CW80" s="29">
        <f>CU80/BX80*100-100</f>
        <v>-4.1666666666666714</v>
      </c>
      <c r="CX80" s="26">
        <f>CU80-CP80</f>
        <v>-0.10000000000000053</v>
      </c>
      <c r="CY80" s="29">
        <f>CU80/CP80*100-100</f>
        <v>-2.1276595744680975</v>
      </c>
      <c r="CZ80" s="11">
        <v>4.5999999999999996</v>
      </c>
      <c r="DA80" s="26">
        <f t="shared" si="236"/>
        <v>-0.20000000000000018</v>
      </c>
      <c r="DB80" s="29">
        <f t="shared" si="237"/>
        <v>-4.1666666666666714</v>
      </c>
      <c r="DC80" s="12">
        <f t="shared" ref="DC80:DC87" si="253">CZ80-CU80</f>
        <v>0</v>
      </c>
      <c r="DD80" s="13">
        <f t="shared" ref="DD80:DD87" si="254">CZ80/CU80*100-100</f>
        <v>0</v>
      </c>
      <c r="DE80" s="11">
        <v>4.7</v>
      </c>
      <c r="DF80" s="26">
        <f t="shared" si="238"/>
        <v>-9.9999999999999645E-2</v>
      </c>
      <c r="DG80" s="29">
        <f t="shared" si="239"/>
        <v>-2.0833333333333286</v>
      </c>
      <c r="DH80" s="12">
        <f t="shared" ref="DH80:DH87" si="255">DE80-CZ80</f>
        <v>0.10000000000000053</v>
      </c>
      <c r="DI80" s="13">
        <f>DE80/CZ80*100-100</f>
        <v>2.1739130434782652</v>
      </c>
      <c r="DJ80" s="11">
        <v>4.7</v>
      </c>
      <c r="DK80" s="26">
        <f t="shared" si="240"/>
        <v>-9.9999999999999645E-2</v>
      </c>
      <c r="DL80" s="29">
        <f t="shared" si="241"/>
        <v>-2.0833333333333286</v>
      </c>
      <c r="DM80" s="12">
        <f t="shared" ref="DM80:DM87" si="256">DJ80-DE80</f>
        <v>0</v>
      </c>
      <c r="DN80" s="13">
        <f>DJ80/DE80*100-100</f>
        <v>0</v>
      </c>
      <c r="DO80" s="11">
        <v>4.8</v>
      </c>
      <c r="DP80" s="12">
        <f t="shared" ref="DP80:DP87" si="257">DO80-BX80</f>
        <v>0</v>
      </c>
      <c r="DQ80" s="13">
        <f t="shared" ref="DQ80:DQ87" si="258">DO80/BX80*100-100</f>
        <v>0</v>
      </c>
      <c r="DR80" s="12">
        <f t="shared" ref="DR80:DR87" si="259">DO80-DJ80</f>
        <v>9.9999999999999645E-2</v>
      </c>
      <c r="DS80" s="13">
        <f>DO80/DJ80*100-100</f>
        <v>2.1276595744680833</v>
      </c>
      <c r="DT80" s="40">
        <v>4.7</v>
      </c>
      <c r="DU80" s="26">
        <f t="shared" si="242"/>
        <v>-9.9999999999999645E-2</v>
      </c>
      <c r="DV80" s="29">
        <f t="shared" si="243"/>
        <v>-2.0833333333333286</v>
      </c>
      <c r="DW80" s="26">
        <f>DT80-DO80</f>
        <v>-9.9999999999999645E-2</v>
      </c>
      <c r="DX80" s="29">
        <f>DT80/DO80*100-100</f>
        <v>-2.0833333333333286</v>
      </c>
      <c r="DY80" s="11">
        <v>4.9000000000000004</v>
      </c>
      <c r="DZ80" s="12">
        <f t="shared" si="244"/>
        <v>0.10000000000000053</v>
      </c>
      <c r="EA80" s="13">
        <f t="shared" si="245"/>
        <v>2.0833333333333428</v>
      </c>
      <c r="EB80" s="12">
        <f t="shared" si="248"/>
        <v>0.20000000000000018</v>
      </c>
      <c r="EC80" s="13">
        <f>DY80/DT80*100-100</f>
        <v>4.2553191489361808</v>
      </c>
      <c r="ED80" s="926">
        <v>5</v>
      </c>
      <c r="EE80" s="12">
        <f t="shared" si="246"/>
        <v>0.20000000000000018</v>
      </c>
      <c r="EF80" s="13">
        <f t="shared" si="247"/>
        <v>4.1666666666666714</v>
      </c>
      <c r="EG80" s="12">
        <f t="shared" si="249"/>
        <v>9.9999999999999645E-2</v>
      </c>
      <c r="EH80" s="13">
        <f t="shared" si="250"/>
        <v>2.0408163265306172</v>
      </c>
    </row>
    <row r="81" spans="1:138" ht="15">
      <c r="A81" s="24" t="s">
        <v>62</v>
      </c>
      <c r="B81" s="39">
        <v>0.9</v>
      </c>
      <c r="C81" s="39">
        <v>6.4</v>
      </c>
      <c r="D81" s="40">
        <v>11.2</v>
      </c>
      <c r="E81" s="11">
        <v>23.9</v>
      </c>
      <c r="F81" s="40">
        <v>17.100000000000001</v>
      </c>
      <c r="G81" s="11">
        <v>17.7</v>
      </c>
      <c r="H81" s="11">
        <v>18.600000000000001</v>
      </c>
      <c r="I81" s="11">
        <v>24.8</v>
      </c>
      <c r="J81" s="11">
        <v>27.4</v>
      </c>
      <c r="K81" s="11">
        <v>27.4</v>
      </c>
      <c r="L81" s="11">
        <v>31.7</v>
      </c>
      <c r="M81" s="11">
        <v>39.299999999999997</v>
      </c>
      <c r="N81" s="11">
        <v>37.1</v>
      </c>
      <c r="O81" s="11">
        <v>48.2</v>
      </c>
      <c r="P81" s="12">
        <f t="shared" si="183"/>
        <v>37</v>
      </c>
      <c r="Q81" s="13" t="s">
        <v>120</v>
      </c>
      <c r="R81" s="11">
        <v>17.100000000000001</v>
      </c>
      <c r="S81" s="26">
        <f t="shared" si="184"/>
        <v>-31.1</v>
      </c>
      <c r="T81" s="29">
        <f t="shared" si="185"/>
        <v>-64.522821576763477</v>
      </c>
      <c r="U81" s="12">
        <f t="shared" si="186"/>
        <v>5.9000000000000021</v>
      </c>
      <c r="V81" s="13">
        <f>R81/D81*100-100</f>
        <v>52.678571428571445</v>
      </c>
      <c r="W81" s="40">
        <v>12.6</v>
      </c>
      <c r="X81" s="26">
        <f t="shared" si="209"/>
        <v>-4.5000000000000018</v>
      </c>
      <c r="Y81" s="29">
        <f t="shared" si="187"/>
        <v>-26.31578947368422</v>
      </c>
      <c r="Z81" s="11">
        <v>21.6</v>
      </c>
      <c r="AA81" s="12">
        <f t="shared" si="210"/>
        <v>4.5</v>
      </c>
      <c r="AB81" s="13">
        <f t="shared" si="211"/>
        <v>26.315789473684205</v>
      </c>
      <c r="AC81" s="12">
        <f t="shared" si="212"/>
        <v>9.0000000000000018</v>
      </c>
      <c r="AD81" s="13">
        <f t="shared" si="213"/>
        <v>71.428571428571445</v>
      </c>
      <c r="AE81" s="11">
        <v>21.4</v>
      </c>
      <c r="AF81" s="12">
        <f t="shared" si="214"/>
        <v>4.2999999999999972</v>
      </c>
      <c r="AG81" s="55" t="s">
        <v>134</v>
      </c>
      <c r="AH81" s="26">
        <f t="shared" si="216"/>
        <v>-0.20000000000000284</v>
      </c>
      <c r="AI81" s="29">
        <f t="shared" si="217"/>
        <v>-0.92592592592593803</v>
      </c>
      <c r="AJ81" s="11">
        <v>23</v>
      </c>
      <c r="AK81" s="12">
        <f t="shared" si="188"/>
        <v>5.8999999999999986</v>
      </c>
      <c r="AL81" s="13">
        <f t="shared" si="189"/>
        <v>34.502923976608173</v>
      </c>
      <c r="AM81" s="12">
        <f t="shared" si="190"/>
        <v>1.6000000000000014</v>
      </c>
      <c r="AN81" s="13">
        <f t="shared" si="191"/>
        <v>7.476635514018696</v>
      </c>
      <c r="AO81" s="11">
        <v>17.3</v>
      </c>
      <c r="AP81" s="12">
        <f t="shared" si="218"/>
        <v>0.19999999999999929</v>
      </c>
      <c r="AQ81" s="13">
        <f t="shared" si="219"/>
        <v>1.1695906432748444</v>
      </c>
      <c r="AR81" s="26">
        <f t="shared" si="220"/>
        <v>-5.6999999999999993</v>
      </c>
      <c r="AS81" s="29">
        <f t="shared" si="221"/>
        <v>-24.782608695652172</v>
      </c>
      <c r="AT81" s="11">
        <v>15.5</v>
      </c>
      <c r="AU81" s="26">
        <f t="shared" si="192"/>
        <v>-1.6000000000000014</v>
      </c>
      <c r="AV81" s="29">
        <f t="shared" si="193"/>
        <v>-9.3567251461988405</v>
      </c>
      <c r="AW81" s="26">
        <f t="shared" si="194"/>
        <v>-1.8000000000000007</v>
      </c>
      <c r="AX81" s="29">
        <f>AT81/AO81*100-100</f>
        <v>-10.404624277456648</v>
      </c>
      <c r="AY81" s="40">
        <v>14.5</v>
      </c>
      <c r="AZ81" s="26">
        <f t="shared" si="195"/>
        <v>-2.6000000000000014</v>
      </c>
      <c r="BA81" s="29">
        <f t="shared" si="196"/>
        <v>-15.204678362573105</v>
      </c>
      <c r="BB81" s="26">
        <f t="shared" si="197"/>
        <v>-1</v>
      </c>
      <c r="BC81" s="29">
        <f>AY81/AT81*100-100</f>
        <v>-6.4516129032258078</v>
      </c>
      <c r="BD81" s="40">
        <v>13.9</v>
      </c>
      <c r="BE81" s="26">
        <f t="shared" si="198"/>
        <v>-3.2000000000000011</v>
      </c>
      <c r="BF81" s="29">
        <f t="shared" si="199"/>
        <v>-18.713450292397667</v>
      </c>
      <c r="BG81" s="26">
        <f t="shared" si="200"/>
        <v>-0.59999999999999964</v>
      </c>
      <c r="BH81" s="29">
        <f>BD81/AY81*100-100</f>
        <v>-4.1379310344827616</v>
      </c>
      <c r="BI81" s="11">
        <v>15.2</v>
      </c>
      <c r="BJ81" s="26">
        <f t="shared" si="222"/>
        <v>-1.9000000000000021</v>
      </c>
      <c r="BK81" s="29">
        <f t="shared" si="223"/>
        <v>-11.111111111111128</v>
      </c>
      <c r="BL81" s="12">
        <f t="shared" si="201"/>
        <v>1.2999999999999989</v>
      </c>
      <c r="BM81" s="13">
        <f>BI81/BD81*100-100</f>
        <v>9.3525179856114988</v>
      </c>
      <c r="BN81" s="11">
        <v>11.2</v>
      </c>
      <c r="BO81" s="26">
        <f t="shared" si="224"/>
        <v>-5.9000000000000021</v>
      </c>
      <c r="BP81" s="29">
        <f t="shared" si="225"/>
        <v>-34.502923976608201</v>
      </c>
      <c r="BQ81" s="26">
        <f t="shared" si="202"/>
        <v>-4</v>
      </c>
      <c r="BR81" s="29">
        <f t="shared" si="203"/>
        <v>-26.31578947368422</v>
      </c>
      <c r="BS81" s="11">
        <v>11.2</v>
      </c>
      <c r="BT81" s="26">
        <f t="shared" si="226"/>
        <v>-5.9000000000000021</v>
      </c>
      <c r="BU81" s="29">
        <f t="shared" si="227"/>
        <v>-34.502923976608201</v>
      </c>
      <c r="BV81" s="26">
        <f t="shared" si="204"/>
        <v>0</v>
      </c>
      <c r="BW81" s="29">
        <f>BS81/BN81*100-100</f>
        <v>0</v>
      </c>
      <c r="BX81" s="632">
        <v>10.3</v>
      </c>
      <c r="BY81" s="26">
        <f t="shared" si="228"/>
        <v>-6.8000000000000007</v>
      </c>
      <c r="BZ81" s="29">
        <f t="shared" si="229"/>
        <v>-39.76608187134503</v>
      </c>
      <c r="CA81" s="26">
        <f t="shared" si="205"/>
        <v>-0.89999999999999858</v>
      </c>
      <c r="CB81" s="29">
        <f>BX81/BS81*100-100</f>
        <v>-8.0357142857142634</v>
      </c>
      <c r="CC81" s="40">
        <v>5.9</v>
      </c>
      <c r="CD81" s="26">
        <f>CC81-BX81</f>
        <v>-4.4000000000000004</v>
      </c>
      <c r="CE81" s="29">
        <f>CC81/BX81*100-100</f>
        <v>-42.71844660194175</v>
      </c>
      <c r="CF81" s="11">
        <v>6.8</v>
      </c>
      <c r="CG81" s="26">
        <f t="shared" si="230"/>
        <v>-3.5000000000000009</v>
      </c>
      <c r="CH81" s="29">
        <f>CF81/BX81*100-100</f>
        <v>-33.980582524271853</v>
      </c>
      <c r="CI81" s="12">
        <f t="shared" si="251"/>
        <v>0.89999999999999947</v>
      </c>
      <c r="CJ81" s="13">
        <f>CF81/CC81*100-100</f>
        <v>15.25423728813557</v>
      </c>
      <c r="CK81" s="11">
        <v>7</v>
      </c>
      <c r="CL81" s="26">
        <f t="shared" si="231"/>
        <v>-3.3000000000000007</v>
      </c>
      <c r="CM81" s="29">
        <f t="shared" si="232"/>
        <v>-32.038834951456323</v>
      </c>
      <c r="CN81" s="12">
        <f t="shared" si="233"/>
        <v>0.20000000000000018</v>
      </c>
      <c r="CO81" s="13">
        <f t="shared" si="234"/>
        <v>2.9411764705882462</v>
      </c>
      <c r="CP81" s="22">
        <v>13.4</v>
      </c>
      <c r="CQ81" s="528">
        <f t="shared" si="207"/>
        <v>3.0999999999999996</v>
      </c>
      <c r="CR81" s="862">
        <f t="shared" si="235"/>
        <v>30.097087378640765</v>
      </c>
      <c r="CS81" s="528">
        <f t="shared" si="252"/>
        <v>6.4</v>
      </c>
      <c r="CT81" s="862">
        <f t="shared" si="208"/>
        <v>91.428571428571445</v>
      </c>
      <c r="CU81" s="22">
        <v>13</v>
      </c>
      <c r="CV81" s="528">
        <f t="shared" si="206"/>
        <v>2.6999999999999993</v>
      </c>
      <c r="CW81" s="862">
        <f>CU81/BX81*100-100</f>
        <v>26.213592233009692</v>
      </c>
      <c r="CX81" s="860">
        <f>CU81-CP81</f>
        <v>-0.40000000000000036</v>
      </c>
      <c r="CY81" s="861">
        <f>CU81/CP81*100-100</f>
        <v>-2.9850746268656678</v>
      </c>
      <c r="CZ81" s="22">
        <v>10.4</v>
      </c>
      <c r="DA81" s="528">
        <f t="shared" si="236"/>
        <v>9.9999999999999645E-2</v>
      </c>
      <c r="DB81" s="862">
        <f t="shared" si="237"/>
        <v>0.97087378640776478</v>
      </c>
      <c r="DC81" s="860">
        <f t="shared" si="253"/>
        <v>-2.5999999999999996</v>
      </c>
      <c r="DD81" s="861">
        <f t="shared" si="254"/>
        <v>-20</v>
      </c>
      <c r="DE81" s="22">
        <v>15.5</v>
      </c>
      <c r="DF81" s="528">
        <f t="shared" si="238"/>
        <v>5.1999999999999993</v>
      </c>
      <c r="DG81" s="862">
        <f t="shared" si="239"/>
        <v>50.485436893203882</v>
      </c>
      <c r="DH81" s="528">
        <f t="shared" si="255"/>
        <v>5.0999999999999996</v>
      </c>
      <c r="DI81" s="862">
        <f>DE81/CZ81*100-100</f>
        <v>49.038461538461547</v>
      </c>
      <c r="DJ81" s="22">
        <v>21.1</v>
      </c>
      <c r="DK81" s="12">
        <f t="shared" si="240"/>
        <v>10.8</v>
      </c>
      <c r="DL81" s="13" t="s">
        <v>166</v>
      </c>
      <c r="DM81" s="12">
        <f t="shared" si="256"/>
        <v>5.6000000000000014</v>
      </c>
      <c r="DN81" s="13">
        <f>DJ81/DE81*100-100</f>
        <v>36.129032258064512</v>
      </c>
      <c r="DO81" s="22">
        <v>17.600000000000001</v>
      </c>
      <c r="DP81" s="12">
        <f t="shared" si="257"/>
        <v>7.3000000000000007</v>
      </c>
      <c r="DQ81" s="13">
        <f t="shared" si="258"/>
        <v>70.873786407767</v>
      </c>
      <c r="DR81" s="26">
        <f t="shared" si="259"/>
        <v>-3.5</v>
      </c>
      <c r="DS81" s="29">
        <f>DO81/DJ81*100-100</f>
        <v>-16.587677725118482</v>
      </c>
      <c r="DT81" s="22">
        <v>23.5</v>
      </c>
      <c r="DU81" s="12">
        <f t="shared" si="242"/>
        <v>13.2</v>
      </c>
      <c r="DV81" s="13">
        <f t="shared" si="243"/>
        <v>128.15533980582524</v>
      </c>
      <c r="DW81" s="12">
        <f>DT81-DO81</f>
        <v>5.8999999999999986</v>
      </c>
      <c r="DX81" s="13">
        <f>DT81/DO81*100-100</f>
        <v>33.52272727272728</v>
      </c>
      <c r="DY81" s="40">
        <v>4.0999999999999996</v>
      </c>
      <c r="DZ81" s="26">
        <f t="shared" si="244"/>
        <v>-6.2000000000000011</v>
      </c>
      <c r="EA81" s="29">
        <f t="shared" si="245"/>
        <v>-60.194174757281559</v>
      </c>
      <c r="EB81" s="26">
        <f t="shared" si="248"/>
        <v>-19.399999999999999</v>
      </c>
      <c r="EC81" s="29">
        <f>DY81/DT81*100-100</f>
        <v>-82.553191489361708</v>
      </c>
      <c r="ED81" s="926">
        <v>4.0999999999999996</v>
      </c>
      <c r="EE81" s="26">
        <f t="shared" si="246"/>
        <v>-6.2000000000000011</v>
      </c>
      <c r="EF81" s="29">
        <f t="shared" si="247"/>
        <v>-60.194174757281559</v>
      </c>
      <c r="EG81" s="12">
        <f t="shared" si="249"/>
        <v>0</v>
      </c>
      <c r="EH81" s="13">
        <f t="shared" si="250"/>
        <v>0</v>
      </c>
    </row>
    <row r="82" spans="1:138" ht="15">
      <c r="A82" s="24" t="s">
        <v>63</v>
      </c>
      <c r="B82" s="39">
        <v>4.3</v>
      </c>
      <c r="C82" s="39">
        <v>5.7</v>
      </c>
      <c r="D82" s="40">
        <v>1.5</v>
      </c>
      <c r="E82" s="40">
        <v>1.5</v>
      </c>
      <c r="F82" s="11">
        <v>1.5</v>
      </c>
      <c r="G82" s="11">
        <v>1.5</v>
      </c>
      <c r="H82" s="40">
        <v>1</v>
      </c>
      <c r="I82" s="11">
        <v>1</v>
      </c>
      <c r="J82" s="11">
        <v>1</v>
      </c>
      <c r="K82" s="11">
        <v>6.2</v>
      </c>
      <c r="L82" s="11">
        <v>2.7</v>
      </c>
      <c r="M82" s="11">
        <v>3.7</v>
      </c>
      <c r="N82" s="40">
        <v>0</v>
      </c>
      <c r="O82" s="40">
        <v>0.8</v>
      </c>
      <c r="P82" s="26">
        <f t="shared" si="183"/>
        <v>-0.7</v>
      </c>
      <c r="Q82" s="29">
        <f>O82/D82*100-100</f>
        <v>-46.666666666666664</v>
      </c>
      <c r="R82" s="40">
        <v>0</v>
      </c>
      <c r="S82" s="26">
        <f t="shared" si="184"/>
        <v>-0.8</v>
      </c>
      <c r="T82" s="29">
        <f t="shared" si="185"/>
        <v>-100</v>
      </c>
      <c r="U82" s="26">
        <f t="shared" si="186"/>
        <v>-1.5</v>
      </c>
      <c r="V82" s="29">
        <f>R82/D82*100-100</f>
        <v>-100</v>
      </c>
      <c r="W82" s="40">
        <v>0</v>
      </c>
      <c r="X82" s="26" t="s">
        <v>84</v>
      </c>
      <c r="Y82" s="29" t="s">
        <v>84</v>
      </c>
      <c r="Z82" s="40">
        <v>0</v>
      </c>
      <c r="AA82" s="26" t="s">
        <v>84</v>
      </c>
      <c r="AB82" s="29" t="s">
        <v>84</v>
      </c>
      <c r="AC82" s="26" t="s">
        <v>84</v>
      </c>
      <c r="AD82" s="29" t="s">
        <v>84</v>
      </c>
      <c r="AE82" s="40">
        <v>0</v>
      </c>
      <c r="AF82" s="26" t="s">
        <v>84</v>
      </c>
      <c r="AG82" s="29" t="s">
        <v>84</v>
      </c>
      <c r="AH82" s="26" t="s">
        <v>84</v>
      </c>
      <c r="AI82" s="29" t="s">
        <v>84</v>
      </c>
      <c r="AJ82" s="40">
        <v>0</v>
      </c>
      <c r="AK82" s="26" t="s">
        <v>84</v>
      </c>
      <c r="AL82" s="29" t="s">
        <v>84</v>
      </c>
      <c r="AM82" s="26" t="s">
        <v>84</v>
      </c>
      <c r="AN82" s="29" t="s">
        <v>84</v>
      </c>
      <c r="AO82" s="40">
        <v>0</v>
      </c>
      <c r="AP82" s="26" t="s">
        <v>84</v>
      </c>
      <c r="AQ82" s="29" t="s">
        <v>84</v>
      </c>
      <c r="AR82" s="26" t="s">
        <v>84</v>
      </c>
      <c r="AS82" s="29" t="s">
        <v>84</v>
      </c>
      <c r="AT82" s="40">
        <v>0</v>
      </c>
      <c r="AU82" s="26" t="s">
        <v>84</v>
      </c>
      <c r="AV82" s="29" t="s">
        <v>84</v>
      </c>
      <c r="AW82" s="26" t="s">
        <v>84</v>
      </c>
      <c r="AX82" s="29" t="s">
        <v>84</v>
      </c>
      <c r="AY82" s="40">
        <v>0</v>
      </c>
      <c r="AZ82" s="26" t="s">
        <v>84</v>
      </c>
      <c r="BA82" s="29" t="s">
        <v>84</v>
      </c>
      <c r="BB82" s="26" t="s">
        <v>84</v>
      </c>
      <c r="BC82" s="29" t="s">
        <v>84</v>
      </c>
      <c r="BD82" s="40">
        <v>0</v>
      </c>
      <c r="BE82" s="26" t="s">
        <v>84</v>
      </c>
      <c r="BF82" s="29" t="s">
        <v>84</v>
      </c>
      <c r="BG82" s="26" t="s">
        <v>84</v>
      </c>
      <c r="BH82" s="29" t="s">
        <v>84</v>
      </c>
      <c r="BI82" s="40">
        <v>0</v>
      </c>
      <c r="BJ82" s="26" t="s">
        <v>84</v>
      </c>
      <c r="BK82" s="29" t="s">
        <v>84</v>
      </c>
      <c r="BL82" s="26" t="s">
        <v>84</v>
      </c>
      <c r="BM82" s="29" t="s">
        <v>84</v>
      </c>
      <c r="BN82" s="40">
        <v>0</v>
      </c>
      <c r="BO82" s="26" t="s">
        <v>84</v>
      </c>
      <c r="BP82" s="29" t="s">
        <v>84</v>
      </c>
      <c r="BQ82" s="26" t="s">
        <v>84</v>
      </c>
      <c r="BR82" s="29" t="s">
        <v>84</v>
      </c>
      <c r="BS82" s="40">
        <v>0</v>
      </c>
      <c r="BT82" s="26" t="s">
        <v>84</v>
      </c>
      <c r="BU82" s="29" t="s">
        <v>84</v>
      </c>
      <c r="BV82" s="26" t="s">
        <v>84</v>
      </c>
      <c r="BW82" s="29" t="s">
        <v>84</v>
      </c>
      <c r="BX82" s="40">
        <v>0</v>
      </c>
      <c r="BY82" s="26" t="s">
        <v>84</v>
      </c>
      <c r="BZ82" s="29" t="s">
        <v>84</v>
      </c>
      <c r="CA82" s="26" t="s">
        <v>84</v>
      </c>
      <c r="CB82" s="29" t="s">
        <v>84</v>
      </c>
      <c r="CC82" s="40">
        <v>0</v>
      </c>
      <c r="CD82" s="26" t="s">
        <v>84</v>
      </c>
      <c r="CE82" s="29" t="s">
        <v>84</v>
      </c>
      <c r="CF82" s="11">
        <v>0.7</v>
      </c>
      <c r="CG82" s="12">
        <f t="shared" si="230"/>
        <v>0.7</v>
      </c>
      <c r="CH82" s="13" t="s">
        <v>84</v>
      </c>
      <c r="CI82" s="12">
        <f t="shared" si="251"/>
        <v>0.7</v>
      </c>
      <c r="CJ82" s="13" t="s">
        <v>84</v>
      </c>
      <c r="CK82" s="40">
        <v>0</v>
      </c>
      <c r="CL82" s="26">
        <f t="shared" si="231"/>
        <v>0</v>
      </c>
      <c r="CM82" s="29" t="s">
        <v>84</v>
      </c>
      <c r="CN82" s="26">
        <f t="shared" si="233"/>
        <v>-0.7</v>
      </c>
      <c r="CO82" s="29">
        <f t="shared" si="234"/>
        <v>-100</v>
      </c>
      <c r="CP82" s="40">
        <v>0</v>
      </c>
      <c r="CQ82" s="26" t="s">
        <v>84</v>
      </c>
      <c r="CR82" s="29" t="s">
        <v>84</v>
      </c>
      <c r="CS82" s="26" t="s">
        <v>84</v>
      </c>
      <c r="CT82" s="29" t="s">
        <v>84</v>
      </c>
      <c r="CU82" s="40">
        <v>0</v>
      </c>
      <c r="CV82" s="26" t="s">
        <v>84</v>
      </c>
      <c r="CW82" s="29" t="s">
        <v>84</v>
      </c>
      <c r="CX82" s="26" t="s">
        <v>84</v>
      </c>
      <c r="CY82" s="29" t="s">
        <v>84</v>
      </c>
      <c r="CZ82" s="11">
        <v>5.7</v>
      </c>
      <c r="DA82" s="12">
        <f t="shared" si="236"/>
        <v>5.7</v>
      </c>
      <c r="DB82" s="13" t="s">
        <v>84</v>
      </c>
      <c r="DC82" s="12">
        <f t="shared" si="253"/>
        <v>5.7</v>
      </c>
      <c r="DD82" s="13" t="s">
        <v>84</v>
      </c>
      <c r="DE82" s="40">
        <v>0</v>
      </c>
      <c r="DF82" s="26" t="s">
        <v>84</v>
      </c>
      <c r="DG82" s="29" t="s">
        <v>84</v>
      </c>
      <c r="DH82" s="26">
        <f t="shared" si="255"/>
        <v>-5.7</v>
      </c>
      <c r="DI82" s="29" t="s">
        <v>84</v>
      </c>
      <c r="DJ82" s="11">
        <v>1.9</v>
      </c>
      <c r="DK82" s="12">
        <f t="shared" si="240"/>
        <v>1.9</v>
      </c>
      <c r="DL82" s="13" t="s">
        <v>84</v>
      </c>
      <c r="DM82" s="12">
        <f t="shared" si="256"/>
        <v>1.9</v>
      </c>
      <c r="DN82" s="13" t="s">
        <v>84</v>
      </c>
      <c r="DO82" s="11">
        <v>5.7</v>
      </c>
      <c r="DP82" s="12">
        <f t="shared" si="257"/>
        <v>5.7</v>
      </c>
      <c r="DQ82" s="29" t="s">
        <v>84</v>
      </c>
      <c r="DR82" s="12">
        <f t="shared" si="259"/>
        <v>3.8000000000000003</v>
      </c>
      <c r="DS82" s="13">
        <f>DO82/DJ82*100-100</f>
        <v>200.00000000000006</v>
      </c>
      <c r="DT82" s="40">
        <v>4.2</v>
      </c>
      <c r="DU82" s="26">
        <f t="shared" si="242"/>
        <v>4.2</v>
      </c>
      <c r="DV82" s="29" t="s">
        <v>84</v>
      </c>
      <c r="DW82" s="26">
        <f>DT82-DO82</f>
        <v>-1.5</v>
      </c>
      <c r="DX82" s="29">
        <f>DT82/DO82*100-100</f>
        <v>-26.31578947368422</v>
      </c>
      <c r="DY82" s="11">
        <v>5.5</v>
      </c>
      <c r="DZ82" s="12">
        <f t="shared" si="244"/>
        <v>5.5</v>
      </c>
      <c r="EA82" s="13" t="s">
        <v>84</v>
      </c>
      <c r="EB82" s="12">
        <f t="shared" si="248"/>
        <v>1.2999999999999998</v>
      </c>
      <c r="EC82" s="13">
        <f>DY82/DT82*100-100</f>
        <v>30.952380952380963</v>
      </c>
      <c r="ED82" s="926">
        <v>5.0999999999999996</v>
      </c>
      <c r="EE82" s="12">
        <f t="shared" si="246"/>
        <v>5.0999999999999996</v>
      </c>
      <c r="EF82" s="13" t="s">
        <v>84</v>
      </c>
      <c r="EG82" s="26">
        <f t="shared" si="249"/>
        <v>-0.40000000000000036</v>
      </c>
      <c r="EH82" s="29">
        <f t="shared" si="250"/>
        <v>-7.2727272727272805</v>
      </c>
    </row>
    <row r="83" spans="1:138" ht="15">
      <c r="A83" s="24" t="s">
        <v>64</v>
      </c>
      <c r="B83" s="39">
        <v>0.3</v>
      </c>
      <c r="C83" s="39">
        <v>2.8</v>
      </c>
      <c r="D83" s="40">
        <v>1.5</v>
      </c>
      <c r="E83" s="11">
        <v>4.0999999999999996</v>
      </c>
      <c r="F83" s="11">
        <v>4.5</v>
      </c>
      <c r="G83" s="40">
        <v>4.3</v>
      </c>
      <c r="H83" s="40">
        <v>4.2</v>
      </c>
      <c r="I83" s="40">
        <v>3.5</v>
      </c>
      <c r="J83" s="11">
        <v>4.0999999999999996</v>
      </c>
      <c r="K83" s="11">
        <v>4.2</v>
      </c>
      <c r="L83" s="11">
        <v>4.7</v>
      </c>
      <c r="M83" s="11">
        <v>4.8</v>
      </c>
      <c r="N83" s="11">
        <v>7.4</v>
      </c>
      <c r="O83" s="11">
        <v>4</v>
      </c>
      <c r="P83" s="12">
        <f t="shared" si="183"/>
        <v>2.5</v>
      </c>
      <c r="Q83" s="13">
        <f>O83/D83*100-100</f>
        <v>166.66666666666663</v>
      </c>
      <c r="R83" s="11">
        <v>5.0999999999999996</v>
      </c>
      <c r="S83" s="12">
        <f t="shared" si="184"/>
        <v>1.0999999999999996</v>
      </c>
      <c r="T83" s="13">
        <f t="shared" si="185"/>
        <v>27.499999999999986</v>
      </c>
      <c r="U83" s="12">
        <f t="shared" si="186"/>
        <v>3.5999999999999996</v>
      </c>
      <c r="V83" s="13" t="s">
        <v>112</v>
      </c>
      <c r="W83" s="40">
        <v>3.7</v>
      </c>
      <c r="X83" s="26">
        <f t="shared" si="209"/>
        <v>-1.3999999999999995</v>
      </c>
      <c r="Y83" s="29">
        <f t="shared" si="187"/>
        <v>-27.45098039215685</v>
      </c>
      <c r="Z83" s="11">
        <v>5.3</v>
      </c>
      <c r="AA83" s="12">
        <f t="shared" si="210"/>
        <v>0.20000000000000018</v>
      </c>
      <c r="AB83" s="13">
        <f t="shared" si="211"/>
        <v>3.9215686274509949</v>
      </c>
      <c r="AC83" s="12">
        <f t="shared" si="212"/>
        <v>1.5999999999999996</v>
      </c>
      <c r="AD83" s="13">
        <f t="shared" si="213"/>
        <v>43.243243243243228</v>
      </c>
      <c r="AE83" s="40">
        <v>3.9</v>
      </c>
      <c r="AF83" s="26">
        <f t="shared" si="214"/>
        <v>-1.1999999999999997</v>
      </c>
      <c r="AG83" s="29">
        <f t="shared" si="215"/>
        <v>-23.52941176470587</v>
      </c>
      <c r="AH83" s="26">
        <f t="shared" si="216"/>
        <v>-1.4</v>
      </c>
      <c r="AI83" s="29">
        <f t="shared" si="217"/>
        <v>-26.415094339622641</v>
      </c>
      <c r="AJ83" s="40">
        <v>1.7</v>
      </c>
      <c r="AK83" s="26">
        <f t="shared" ref="AK83:AK88" si="260">AJ83-R83</f>
        <v>-3.3999999999999995</v>
      </c>
      <c r="AL83" s="29">
        <f>AJ83/R83*100-100</f>
        <v>-66.666666666666657</v>
      </c>
      <c r="AM83" s="26">
        <f t="shared" ref="AM83:AM88" si="261">AJ83-AE83</f>
        <v>-2.2000000000000002</v>
      </c>
      <c r="AN83" s="29">
        <f t="shared" ref="AN83:AN88" si="262">AJ83/AE83*100-100</f>
        <v>-56.410256410256409</v>
      </c>
      <c r="AO83" s="11">
        <v>1.8</v>
      </c>
      <c r="AP83" s="26">
        <f t="shared" si="218"/>
        <v>-3.3</v>
      </c>
      <c r="AQ83" s="29">
        <f t="shared" si="219"/>
        <v>-64.705882352941174</v>
      </c>
      <c r="AR83" s="12">
        <f t="shared" si="220"/>
        <v>0.10000000000000009</v>
      </c>
      <c r="AS83" s="13">
        <f t="shared" si="221"/>
        <v>5.8823529411764781</v>
      </c>
      <c r="AT83" s="11">
        <v>2.1</v>
      </c>
      <c r="AU83" s="26">
        <f t="shared" ref="AU83:AU88" si="263">AT83-R83</f>
        <v>-2.9999999999999996</v>
      </c>
      <c r="AV83" s="29">
        <f>AT83/R83*100-100</f>
        <v>-58.823529411764703</v>
      </c>
      <c r="AW83" s="12">
        <f t="shared" ref="AW83:AW88" si="264">AT83-AO83</f>
        <v>0.30000000000000004</v>
      </c>
      <c r="AX83" s="13">
        <f t="shared" ref="AX83:AX88" si="265">AT83/AO83*100-100</f>
        <v>16.666666666666671</v>
      </c>
      <c r="AY83" s="40">
        <v>1.3</v>
      </c>
      <c r="AZ83" s="26">
        <f t="shared" ref="AZ83:AZ88" si="266">AY83-R83</f>
        <v>-3.8</v>
      </c>
      <c r="BA83" s="29">
        <f>AY83/R83*100-100</f>
        <v>-74.509803921568619</v>
      </c>
      <c r="BB83" s="26">
        <f t="shared" ref="BB83:BB88" si="267">AY83-AT83</f>
        <v>-0.8</v>
      </c>
      <c r="BC83" s="29">
        <f t="shared" ref="BC83:BC88" si="268">AY83/AT83*100-100</f>
        <v>-38.095238095238095</v>
      </c>
      <c r="BD83" s="11">
        <v>2.2999999999999998</v>
      </c>
      <c r="BE83" s="26">
        <f t="shared" ref="BE83:BE88" si="269">BD83-R83</f>
        <v>-2.8</v>
      </c>
      <c r="BF83" s="29">
        <f>BD83/R83*100-100</f>
        <v>-54.901960784313722</v>
      </c>
      <c r="BG83" s="12">
        <f t="shared" ref="BG83:BG88" si="270">BD83-AY83</f>
        <v>0.99999999999999978</v>
      </c>
      <c r="BH83" s="13">
        <f t="shared" ref="BH83:BH88" si="271">BD83/AY83*100-100</f>
        <v>76.923076923076906</v>
      </c>
      <c r="BI83" s="11">
        <v>3.5</v>
      </c>
      <c r="BJ83" s="26">
        <f t="shared" si="222"/>
        <v>-1.5999999999999996</v>
      </c>
      <c r="BK83" s="29">
        <f t="shared" si="223"/>
        <v>-31.372549019607845</v>
      </c>
      <c r="BL83" s="12">
        <f t="shared" ref="BL83:BL88" si="272">BI83-BD83</f>
        <v>1.2000000000000002</v>
      </c>
      <c r="BM83" s="13">
        <f t="shared" ref="BM83:BM88" si="273">BI83/BD83*100-100</f>
        <v>52.173913043478279</v>
      </c>
      <c r="BN83" s="40">
        <v>1.9</v>
      </c>
      <c r="BO83" s="26">
        <f t="shared" si="224"/>
        <v>-3.1999999999999997</v>
      </c>
      <c r="BP83" s="29">
        <f t="shared" si="225"/>
        <v>-62.745098039215684</v>
      </c>
      <c r="BQ83" s="26">
        <f>BN83-BI83</f>
        <v>-1.6</v>
      </c>
      <c r="BR83" s="29">
        <f>BN83/BI83*100-100</f>
        <v>-45.714285714285715</v>
      </c>
      <c r="BS83" s="40">
        <v>1.3</v>
      </c>
      <c r="BT83" s="26">
        <f t="shared" si="226"/>
        <v>-3.8</v>
      </c>
      <c r="BU83" s="29">
        <f t="shared" si="227"/>
        <v>-74.509803921568619</v>
      </c>
      <c r="BV83" s="26">
        <f>BS83-BN83</f>
        <v>-0.59999999999999987</v>
      </c>
      <c r="BW83" s="29">
        <f>BS83/BN83*100-100</f>
        <v>-31.578947368421055</v>
      </c>
      <c r="BX83" s="40">
        <v>1.1000000000000001</v>
      </c>
      <c r="BY83" s="26">
        <f t="shared" si="228"/>
        <v>-3.9999999999999996</v>
      </c>
      <c r="BZ83" s="29">
        <f t="shared" si="229"/>
        <v>-78.431372549019599</v>
      </c>
      <c r="CA83" s="26">
        <f>BX83-BS83</f>
        <v>-0.19999999999999996</v>
      </c>
      <c r="CB83" s="29">
        <f>BX83/BS83*100-100</f>
        <v>-15.384615384615387</v>
      </c>
      <c r="CC83" s="11">
        <v>30.5</v>
      </c>
      <c r="CD83" s="12">
        <f>CC83-BX83</f>
        <v>29.4</v>
      </c>
      <c r="CE83" s="13" t="s">
        <v>176</v>
      </c>
      <c r="CF83" s="40">
        <v>1</v>
      </c>
      <c r="CG83" s="26">
        <f t="shared" si="230"/>
        <v>-0.10000000000000009</v>
      </c>
      <c r="CH83" s="29">
        <f>CF83/BX83*100-100</f>
        <v>-9.0909090909090935</v>
      </c>
      <c r="CI83" s="26">
        <f t="shared" si="251"/>
        <v>-29.5</v>
      </c>
      <c r="CJ83" s="29">
        <f>CF83/CC83*100-100</f>
        <v>-96.721311475409834</v>
      </c>
      <c r="CK83" s="11">
        <v>1.1000000000000001</v>
      </c>
      <c r="CL83" s="26">
        <f t="shared" si="231"/>
        <v>0</v>
      </c>
      <c r="CM83" s="29">
        <f t="shared" si="232"/>
        <v>0</v>
      </c>
      <c r="CN83" s="12">
        <f t="shared" si="233"/>
        <v>0.10000000000000009</v>
      </c>
      <c r="CO83" s="13">
        <f t="shared" si="234"/>
        <v>10.000000000000014</v>
      </c>
      <c r="CP83" s="11">
        <v>1.3</v>
      </c>
      <c r="CQ83" s="12">
        <f t="shared" si="207"/>
        <v>0.19999999999999996</v>
      </c>
      <c r="CR83" s="13">
        <f t="shared" si="235"/>
        <v>18.181818181818159</v>
      </c>
      <c r="CS83" s="12">
        <f t="shared" si="252"/>
        <v>0.19999999999999996</v>
      </c>
      <c r="CT83" s="13">
        <f t="shared" si="208"/>
        <v>18.181818181818159</v>
      </c>
      <c r="CU83" s="11">
        <v>1.2</v>
      </c>
      <c r="CV83" s="12">
        <f>CU83-BX83</f>
        <v>9.9999999999999867E-2</v>
      </c>
      <c r="CW83" s="13">
        <f>CU83/BX83*100-100</f>
        <v>9.0909090909090793</v>
      </c>
      <c r="CX83" s="26">
        <f>CU83-CP83</f>
        <v>-0.10000000000000009</v>
      </c>
      <c r="CY83" s="29">
        <f>CU83/CP83*100-100</f>
        <v>-7.6923076923076934</v>
      </c>
      <c r="CZ83" s="11">
        <v>1.3</v>
      </c>
      <c r="DA83" s="12">
        <f t="shared" si="236"/>
        <v>0.19999999999999996</v>
      </c>
      <c r="DB83" s="13">
        <f t="shared" si="237"/>
        <v>18.181818181818159</v>
      </c>
      <c r="DC83" s="12">
        <f t="shared" si="253"/>
        <v>0.10000000000000009</v>
      </c>
      <c r="DD83" s="13">
        <f t="shared" si="254"/>
        <v>8.3333333333333428</v>
      </c>
      <c r="DE83" s="11">
        <v>1.4</v>
      </c>
      <c r="DF83" s="12">
        <f t="shared" si="238"/>
        <v>0.29999999999999982</v>
      </c>
      <c r="DG83" s="13">
        <f t="shared" si="239"/>
        <v>27.272727272727252</v>
      </c>
      <c r="DH83" s="12">
        <f t="shared" si="255"/>
        <v>9.9999999999999867E-2</v>
      </c>
      <c r="DI83" s="13">
        <f>DE83/CZ83*100-100</f>
        <v>7.6923076923076934</v>
      </c>
      <c r="DJ83" s="40">
        <v>1.2</v>
      </c>
      <c r="DK83" s="12">
        <f t="shared" si="240"/>
        <v>9.9999999999999867E-2</v>
      </c>
      <c r="DL83" s="13">
        <f t="shared" si="241"/>
        <v>9.0909090909090793</v>
      </c>
      <c r="DM83" s="12">
        <f t="shared" si="256"/>
        <v>-0.19999999999999996</v>
      </c>
      <c r="DN83" s="13">
        <f>DJ83/DE83*100-100</f>
        <v>-14.285714285714278</v>
      </c>
      <c r="DO83" s="11">
        <v>1.1000000000000001</v>
      </c>
      <c r="DP83" s="12">
        <f t="shared" si="257"/>
        <v>0</v>
      </c>
      <c r="DQ83" s="13">
        <f t="shared" si="258"/>
        <v>0</v>
      </c>
      <c r="DR83" s="26">
        <f t="shared" si="259"/>
        <v>-9.9999999999999867E-2</v>
      </c>
      <c r="DS83" s="29">
        <f>DO83/DJ83*100-100</f>
        <v>-8.3333333333333286</v>
      </c>
      <c r="DT83" s="11">
        <v>1.3</v>
      </c>
      <c r="DU83" s="12">
        <f t="shared" si="242"/>
        <v>0.19999999999999996</v>
      </c>
      <c r="DV83" s="13">
        <f t="shared" si="243"/>
        <v>18.181818181818159</v>
      </c>
      <c r="DW83" s="12">
        <f>DT83-DO83</f>
        <v>0.19999999999999996</v>
      </c>
      <c r="DX83" s="13">
        <f>DT83/DO83*100-100</f>
        <v>18.181818181818159</v>
      </c>
      <c r="DY83" s="11">
        <v>1.4</v>
      </c>
      <c r="DZ83" s="12">
        <f t="shared" si="244"/>
        <v>0.29999999999999982</v>
      </c>
      <c r="EA83" s="13">
        <f t="shared" si="245"/>
        <v>27.272727272727252</v>
      </c>
      <c r="EB83" s="12">
        <f t="shared" si="248"/>
        <v>9.9999999999999867E-2</v>
      </c>
      <c r="EC83" s="13">
        <f>DY83/DT83*100-100</f>
        <v>7.6923076923076934</v>
      </c>
      <c r="ED83" s="932">
        <v>0.7</v>
      </c>
      <c r="EE83" s="26">
        <f t="shared" si="246"/>
        <v>-0.40000000000000013</v>
      </c>
      <c r="EF83" s="29">
        <f t="shared" si="247"/>
        <v>-36.363636363636374</v>
      </c>
      <c r="EG83" s="26">
        <f t="shared" si="249"/>
        <v>-0.7</v>
      </c>
      <c r="EH83" s="29">
        <f t="shared" si="250"/>
        <v>-50</v>
      </c>
    </row>
    <row r="84" spans="1:138" ht="15">
      <c r="A84" s="24" t="s">
        <v>65</v>
      </c>
      <c r="B84" s="39">
        <v>17.8</v>
      </c>
      <c r="C84" s="39">
        <v>9.6999999999999993</v>
      </c>
      <c r="D84" s="11">
        <v>19.899999999999999</v>
      </c>
      <c r="E84" s="40">
        <v>18</v>
      </c>
      <c r="F84" s="40">
        <v>17.899999999999999</v>
      </c>
      <c r="G84" s="40">
        <v>17.7</v>
      </c>
      <c r="H84" s="40">
        <v>17.600000000000001</v>
      </c>
      <c r="I84" s="40">
        <v>16.7</v>
      </c>
      <c r="J84" s="11">
        <v>18.7</v>
      </c>
      <c r="K84" s="40">
        <v>18.399999999999999</v>
      </c>
      <c r="L84" s="40">
        <v>15.1</v>
      </c>
      <c r="M84" s="11">
        <v>15.1</v>
      </c>
      <c r="N84" s="40">
        <v>15.1</v>
      </c>
      <c r="O84" s="40">
        <v>15.1</v>
      </c>
      <c r="P84" s="26">
        <f t="shared" si="183"/>
        <v>-4.7999999999999989</v>
      </c>
      <c r="Q84" s="29">
        <f>O84/D84*100-100</f>
        <v>-24.120603015075375</v>
      </c>
      <c r="R84" s="40">
        <v>15.1</v>
      </c>
      <c r="S84" s="26">
        <f t="shared" si="184"/>
        <v>0</v>
      </c>
      <c r="T84" s="29">
        <f t="shared" si="185"/>
        <v>0</v>
      </c>
      <c r="U84" s="26">
        <f t="shared" si="186"/>
        <v>-4.7999999999999989</v>
      </c>
      <c r="V84" s="29">
        <f>R84/D84*100-100</f>
        <v>-24.120603015075375</v>
      </c>
      <c r="W84" s="11">
        <v>15.1</v>
      </c>
      <c r="X84" s="12">
        <f t="shared" si="209"/>
        <v>0</v>
      </c>
      <c r="Y84" s="13">
        <f t="shared" si="187"/>
        <v>0</v>
      </c>
      <c r="Z84" s="40">
        <v>12.2</v>
      </c>
      <c r="AA84" s="26">
        <f t="shared" si="210"/>
        <v>-2.9000000000000004</v>
      </c>
      <c r="AB84" s="29">
        <f t="shared" si="211"/>
        <v>-19.205298013245027</v>
      </c>
      <c r="AC84" s="26">
        <f t="shared" si="212"/>
        <v>-2.9000000000000004</v>
      </c>
      <c r="AD84" s="29">
        <f t="shared" si="213"/>
        <v>-19.205298013245027</v>
      </c>
      <c r="AE84" s="11">
        <v>12.2</v>
      </c>
      <c r="AF84" s="26">
        <f t="shared" si="214"/>
        <v>-2.9000000000000004</v>
      </c>
      <c r="AG84" s="29">
        <f t="shared" si="215"/>
        <v>-19.205298013245027</v>
      </c>
      <c r="AH84" s="12">
        <f t="shared" si="216"/>
        <v>0</v>
      </c>
      <c r="AI84" s="13">
        <f t="shared" si="217"/>
        <v>0</v>
      </c>
      <c r="AJ84" s="11">
        <v>18.5</v>
      </c>
      <c r="AK84" s="12">
        <f t="shared" si="260"/>
        <v>3.4000000000000004</v>
      </c>
      <c r="AL84" s="13">
        <f>AJ84/R84*100-100</f>
        <v>22.516556291390728</v>
      </c>
      <c r="AM84" s="12">
        <f t="shared" si="261"/>
        <v>6.3000000000000007</v>
      </c>
      <c r="AN84" s="13">
        <f t="shared" si="262"/>
        <v>51.639344262295083</v>
      </c>
      <c r="AO84" s="40">
        <v>12.2</v>
      </c>
      <c r="AP84" s="26">
        <f t="shared" si="218"/>
        <v>-2.9000000000000004</v>
      </c>
      <c r="AQ84" s="29">
        <f t="shared" si="219"/>
        <v>-19.205298013245027</v>
      </c>
      <c r="AR84" s="26">
        <f t="shared" si="220"/>
        <v>-6.3000000000000007</v>
      </c>
      <c r="AS84" s="29">
        <f t="shared" si="221"/>
        <v>-34.054054054054063</v>
      </c>
      <c r="AT84" s="11">
        <v>12.2</v>
      </c>
      <c r="AU84" s="26">
        <f t="shared" si="263"/>
        <v>-2.9000000000000004</v>
      </c>
      <c r="AV84" s="29">
        <f>AT84/R84*100-100</f>
        <v>-19.205298013245027</v>
      </c>
      <c r="AW84" s="12">
        <f t="shared" si="264"/>
        <v>0</v>
      </c>
      <c r="AX84" s="13">
        <f t="shared" si="265"/>
        <v>0</v>
      </c>
      <c r="AY84" s="11">
        <v>12.2</v>
      </c>
      <c r="AZ84" s="26">
        <f t="shared" si="266"/>
        <v>-2.9000000000000004</v>
      </c>
      <c r="BA84" s="29">
        <f>AY84/R84*100-100</f>
        <v>-19.205298013245027</v>
      </c>
      <c r="BB84" s="12">
        <f t="shared" si="267"/>
        <v>0</v>
      </c>
      <c r="BC84" s="13">
        <f t="shared" si="268"/>
        <v>0</v>
      </c>
      <c r="BD84" s="11">
        <v>12.2</v>
      </c>
      <c r="BE84" s="26">
        <f t="shared" si="269"/>
        <v>-2.9000000000000004</v>
      </c>
      <c r="BF84" s="29">
        <f>BD84/R84*100-100</f>
        <v>-19.205298013245027</v>
      </c>
      <c r="BG84" s="12">
        <f t="shared" si="270"/>
        <v>0</v>
      </c>
      <c r="BH84" s="13">
        <f t="shared" si="271"/>
        <v>0</v>
      </c>
      <c r="BI84" s="40">
        <v>5.2</v>
      </c>
      <c r="BJ84" s="26">
        <f t="shared" si="222"/>
        <v>-9.8999999999999986</v>
      </c>
      <c r="BK84" s="29">
        <f t="shared" si="223"/>
        <v>-65.562913907284766</v>
      </c>
      <c r="BL84" s="26">
        <f t="shared" si="272"/>
        <v>-6.9999999999999991</v>
      </c>
      <c r="BM84" s="29">
        <f t="shared" si="273"/>
        <v>-57.377049180327866</v>
      </c>
      <c r="BN84" s="11">
        <v>5.2</v>
      </c>
      <c r="BO84" s="26">
        <f t="shared" si="224"/>
        <v>-9.8999999999999986</v>
      </c>
      <c r="BP84" s="29">
        <f t="shared" si="225"/>
        <v>-65.562913907284766</v>
      </c>
      <c r="BQ84" s="12">
        <f>BN84-BI84</f>
        <v>0</v>
      </c>
      <c r="BR84" s="13">
        <f>BN84/BI84*100-100</f>
        <v>0</v>
      </c>
      <c r="BS84" s="11">
        <v>11.5</v>
      </c>
      <c r="BT84" s="26">
        <f t="shared" si="226"/>
        <v>-3.5999999999999996</v>
      </c>
      <c r="BU84" s="29">
        <f t="shared" si="227"/>
        <v>-23.841059602649011</v>
      </c>
      <c r="BV84" s="12">
        <f>BS84-BN84</f>
        <v>6.3</v>
      </c>
      <c r="BW84" s="13">
        <f>BS84/BN84*100-100</f>
        <v>121.15384615384616</v>
      </c>
      <c r="BX84" s="22">
        <v>11.5</v>
      </c>
      <c r="BY84" s="860">
        <f t="shared" si="228"/>
        <v>-3.5999999999999996</v>
      </c>
      <c r="BZ84" s="861">
        <f t="shared" si="229"/>
        <v>-23.841059602649011</v>
      </c>
      <c r="CA84" s="528">
        <f>BX84-BS84</f>
        <v>0</v>
      </c>
      <c r="CB84" s="862">
        <f>BX84/BS84*100-100</f>
        <v>0</v>
      </c>
      <c r="CC84" s="22">
        <v>11.5</v>
      </c>
      <c r="CD84" s="528">
        <f>CC84-BX84</f>
        <v>0</v>
      </c>
      <c r="CE84" s="862">
        <f>CC84/BX84*100-100</f>
        <v>0</v>
      </c>
      <c r="CF84" s="22">
        <v>11.5</v>
      </c>
      <c r="CG84" s="528">
        <f t="shared" si="230"/>
        <v>0</v>
      </c>
      <c r="CH84" s="862">
        <f>CF84/BX84*100-100</f>
        <v>0</v>
      </c>
      <c r="CI84" s="528">
        <f t="shared" si="251"/>
        <v>0</v>
      </c>
      <c r="CJ84" s="862">
        <f>CF84/CC84*100-100</f>
        <v>0</v>
      </c>
      <c r="CK84" s="22">
        <v>11.5</v>
      </c>
      <c r="CL84" s="528">
        <f t="shared" si="231"/>
        <v>0</v>
      </c>
      <c r="CM84" s="862">
        <f t="shared" si="232"/>
        <v>0</v>
      </c>
      <c r="CN84" s="528">
        <f t="shared" si="233"/>
        <v>0</v>
      </c>
      <c r="CO84" s="862">
        <f t="shared" si="234"/>
        <v>0</v>
      </c>
      <c r="CP84" s="22">
        <v>11.5</v>
      </c>
      <c r="CQ84" s="528">
        <f t="shared" si="207"/>
        <v>0</v>
      </c>
      <c r="CR84" s="862">
        <f t="shared" si="235"/>
        <v>0</v>
      </c>
      <c r="CS84" s="528">
        <f t="shared" si="252"/>
        <v>0</v>
      </c>
      <c r="CT84" s="862">
        <f t="shared" si="208"/>
        <v>0</v>
      </c>
      <c r="CU84" s="22">
        <v>11.5</v>
      </c>
      <c r="CV84" s="528">
        <f>CU84-BX84</f>
        <v>0</v>
      </c>
      <c r="CW84" s="862">
        <f>CU84/BX84*100-100</f>
        <v>0</v>
      </c>
      <c r="CX84" s="528">
        <f>CU84-CP84</f>
        <v>0</v>
      </c>
      <c r="CY84" s="862">
        <f>CU84/CP84*100-100</f>
        <v>0</v>
      </c>
      <c r="CZ84" s="22">
        <v>11.5</v>
      </c>
      <c r="DA84" s="12">
        <f t="shared" si="236"/>
        <v>0</v>
      </c>
      <c r="DB84" s="13">
        <f t="shared" si="237"/>
        <v>0</v>
      </c>
      <c r="DC84" s="12">
        <f t="shared" si="253"/>
        <v>0</v>
      </c>
      <c r="DD84" s="13">
        <f t="shared" si="254"/>
        <v>0</v>
      </c>
      <c r="DE84" s="22">
        <v>10.8</v>
      </c>
      <c r="DF84" s="26">
        <f t="shared" si="238"/>
        <v>-0.69999999999999929</v>
      </c>
      <c r="DG84" s="29">
        <f t="shared" si="239"/>
        <v>-6.0869565217391255</v>
      </c>
      <c r="DH84" s="26">
        <f t="shared" si="255"/>
        <v>-0.69999999999999929</v>
      </c>
      <c r="DI84" s="29">
        <f>DE84/CZ84*100-100</f>
        <v>-6.0869565217391255</v>
      </c>
      <c r="DJ84" s="22">
        <v>10.8</v>
      </c>
      <c r="DK84" s="26">
        <f t="shared" si="240"/>
        <v>-0.69999999999999929</v>
      </c>
      <c r="DL84" s="29">
        <f t="shared" si="241"/>
        <v>-6.0869565217391255</v>
      </c>
      <c r="DM84" s="12">
        <f t="shared" si="256"/>
        <v>0</v>
      </c>
      <c r="DN84" s="13">
        <f>DJ84/DE84*100-100</f>
        <v>0</v>
      </c>
      <c r="DO84" s="40">
        <v>6.3</v>
      </c>
      <c r="DP84" s="26">
        <f t="shared" si="257"/>
        <v>-5.2</v>
      </c>
      <c r="DQ84" s="29">
        <f t="shared" si="258"/>
        <v>-45.217391304347828</v>
      </c>
      <c r="DR84" s="26">
        <f t="shared" si="259"/>
        <v>-4.5000000000000009</v>
      </c>
      <c r="DS84" s="29">
        <f>DO84/DJ84*100-100</f>
        <v>-41.666666666666671</v>
      </c>
      <c r="DT84" s="11">
        <v>6.3</v>
      </c>
      <c r="DU84" s="26">
        <f t="shared" si="242"/>
        <v>-5.2</v>
      </c>
      <c r="DV84" s="29">
        <f t="shared" si="243"/>
        <v>-45.217391304347828</v>
      </c>
      <c r="DW84" s="12">
        <f>DT84-DO84</f>
        <v>0</v>
      </c>
      <c r="DX84" s="13">
        <f>DT84/DO84*100-100</f>
        <v>0</v>
      </c>
      <c r="DY84" s="11">
        <v>6.3</v>
      </c>
      <c r="DZ84" s="26">
        <f t="shared" si="244"/>
        <v>-5.2</v>
      </c>
      <c r="EA84" s="29">
        <f t="shared" si="245"/>
        <v>-45.217391304347828</v>
      </c>
      <c r="EB84" s="12">
        <f t="shared" si="248"/>
        <v>0</v>
      </c>
      <c r="EC84" s="13">
        <f>DY84/DT84*100-100</f>
        <v>0</v>
      </c>
      <c r="ED84" s="927">
        <v>12.7</v>
      </c>
      <c r="EE84" s="12">
        <f t="shared" si="246"/>
        <v>1.1999999999999993</v>
      </c>
      <c r="EF84" s="13">
        <f t="shared" si="247"/>
        <v>10.434782608695642</v>
      </c>
      <c r="EG84" s="12">
        <f t="shared" si="249"/>
        <v>6.3999999999999995</v>
      </c>
      <c r="EH84" s="13">
        <f t="shared" si="250"/>
        <v>101.58730158730157</v>
      </c>
    </row>
    <row r="85" spans="1:138" ht="15">
      <c r="A85" s="24" t="s">
        <v>66</v>
      </c>
      <c r="B85" s="39">
        <v>5.0999999999999996</v>
      </c>
      <c r="C85" s="39">
        <v>0</v>
      </c>
      <c r="D85" s="37">
        <v>0.6</v>
      </c>
      <c r="E85" s="37">
        <v>0</v>
      </c>
      <c r="F85" s="38">
        <v>2.8</v>
      </c>
      <c r="G85" s="37">
        <v>1.1000000000000001</v>
      </c>
      <c r="H85" s="37">
        <v>0.8</v>
      </c>
      <c r="I85" s="38">
        <v>0.8</v>
      </c>
      <c r="J85" s="38">
        <v>0.8</v>
      </c>
      <c r="K85" s="37">
        <v>0</v>
      </c>
      <c r="L85" s="38">
        <v>0.8</v>
      </c>
      <c r="M85" s="11">
        <v>3.9</v>
      </c>
      <c r="N85" s="11">
        <v>9.5</v>
      </c>
      <c r="O85" s="11">
        <v>14.8</v>
      </c>
      <c r="P85" s="12">
        <f t="shared" si="183"/>
        <v>14.200000000000001</v>
      </c>
      <c r="Q85" s="13" t="s">
        <v>125</v>
      </c>
      <c r="R85" s="11">
        <v>12.3</v>
      </c>
      <c r="S85" s="26">
        <f t="shared" si="184"/>
        <v>-2.5</v>
      </c>
      <c r="T85" s="29">
        <f t="shared" si="185"/>
        <v>-16.891891891891888</v>
      </c>
      <c r="U85" s="12">
        <f t="shared" si="186"/>
        <v>11.700000000000001</v>
      </c>
      <c r="V85" s="13" t="s">
        <v>127</v>
      </c>
      <c r="W85" s="11">
        <v>13.3</v>
      </c>
      <c r="X85" s="12">
        <f t="shared" si="209"/>
        <v>1</v>
      </c>
      <c r="Y85" s="13">
        <f t="shared" si="187"/>
        <v>8.1300813008130035</v>
      </c>
      <c r="Z85" s="11">
        <v>14.4</v>
      </c>
      <c r="AA85" s="12">
        <f t="shared" si="210"/>
        <v>2.0999999999999996</v>
      </c>
      <c r="AB85" s="13">
        <f t="shared" si="211"/>
        <v>17.073170731707307</v>
      </c>
      <c r="AC85" s="12">
        <f t="shared" si="212"/>
        <v>1.0999999999999996</v>
      </c>
      <c r="AD85" s="13">
        <f t="shared" si="213"/>
        <v>8.2706766917293209</v>
      </c>
      <c r="AE85" s="40">
        <v>8.8000000000000007</v>
      </c>
      <c r="AF85" s="26">
        <f t="shared" si="214"/>
        <v>-3.5</v>
      </c>
      <c r="AG85" s="29">
        <f t="shared" si="215"/>
        <v>-28.455284552845526</v>
      </c>
      <c r="AH85" s="26">
        <f t="shared" si="216"/>
        <v>-5.6</v>
      </c>
      <c r="AI85" s="29">
        <f t="shared" si="217"/>
        <v>-38.888888888888886</v>
      </c>
      <c r="AJ85" s="40">
        <v>3.2</v>
      </c>
      <c r="AK85" s="26">
        <f t="shared" si="260"/>
        <v>-9.1000000000000014</v>
      </c>
      <c r="AL85" s="29">
        <f>AJ85/R85*100-100</f>
        <v>-73.983739837398375</v>
      </c>
      <c r="AM85" s="26">
        <f t="shared" si="261"/>
        <v>-5.6000000000000005</v>
      </c>
      <c r="AN85" s="29">
        <f t="shared" si="262"/>
        <v>-63.636363636363633</v>
      </c>
      <c r="AO85" s="11">
        <v>3.7</v>
      </c>
      <c r="AP85" s="26">
        <f t="shared" si="218"/>
        <v>-8.6000000000000014</v>
      </c>
      <c r="AQ85" s="29">
        <f t="shared" si="219"/>
        <v>-69.918699186991873</v>
      </c>
      <c r="AR85" s="12">
        <f t="shared" si="220"/>
        <v>0.5</v>
      </c>
      <c r="AS85" s="13">
        <f t="shared" si="221"/>
        <v>15.625</v>
      </c>
      <c r="AT85" s="11">
        <v>5.2</v>
      </c>
      <c r="AU85" s="26">
        <f t="shared" si="263"/>
        <v>-7.1000000000000005</v>
      </c>
      <c r="AV85" s="29">
        <f>AT85/R85*100-100</f>
        <v>-57.72357723577236</v>
      </c>
      <c r="AW85" s="12">
        <f t="shared" si="264"/>
        <v>1.5</v>
      </c>
      <c r="AX85" s="13">
        <f t="shared" si="265"/>
        <v>40.540540540540547</v>
      </c>
      <c r="AY85" s="11">
        <v>5.2</v>
      </c>
      <c r="AZ85" s="26">
        <f t="shared" si="266"/>
        <v>-7.1000000000000005</v>
      </c>
      <c r="BA85" s="29">
        <f>AY85/R85*100-100</f>
        <v>-57.72357723577236</v>
      </c>
      <c r="BB85" s="12">
        <f t="shared" si="267"/>
        <v>0</v>
      </c>
      <c r="BC85" s="13">
        <f t="shared" si="268"/>
        <v>0</v>
      </c>
      <c r="BD85" s="40">
        <v>4.2</v>
      </c>
      <c r="BE85" s="26">
        <f t="shared" si="269"/>
        <v>-8.1000000000000014</v>
      </c>
      <c r="BF85" s="29">
        <f>BD85/R85*100-100</f>
        <v>-65.853658536585371</v>
      </c>
      <c r="BG85" s="26">
        <f t="shared" si="270"/>
        <v>-1</v>
      </c>
      <c r="BH85" s="29">
        <f t="shared" si="271"/>
        <v>-19.230769230769226</v>
      </c>
      <c r="BI85" s="11">
        <v>6.9</v>
      </c>
      <c r="BJ85" s="26">
        <f t="shared" si="222"/>
        <v>-5.4</v>
      </c>
      <c r="BK85" s="29">
        <f t="shared" si="223"/>
        <v>-43.902439024390247</v>
      </c>
      <c r="BL85" s="12">
        <f t="shared" si="272"/>
        <v>2.7</v>
      </c>
      <c r="BM85" s="13">
        <f t="shared" si="273"/>
        <v>64.285714285714278</v>
      </c>
      <c r="BN85" s="40">
        <v>3.6</v>
      </c>
      <c r="BO85" s="26">
        <f t="shared" si="224"/>
        <v>-8.7000000000000011</v>
      </c>
      <c r="BP85" s="29">
        <f t="shared" si="225"/>
        <v>-70.731707317073173</v>
      </c>
      <c r="BQ85" s="26">
        <f>BN85-BI85</f>
        <v>-3.3000000000000003</v>
      </c>
      <c r="BR85" s="29">
        <f>BN85/BI85*100-100</f>
        <v>-47.826086956521742</v>
      </c>
      <c r="BS85" s="40">
        <v>3.4</v>
      </c>
      <c r="BT85" s="26">
        <f t="shared" si="226"/>
        <v>-8.9</v>
      </c>
      <c r="BU85" s="29">
        <f t="shared" si="227"/>
        <v>-72.357723577235774</v>
      </c>
      <c r="BV85" s="26">
        <f>BS85-BN85</f>
        <v>-0.20000000000000018</v>
      </c>
      <c r="BW85" s="29">
        <f>BS85/BN85*100-100</f>
        <v>-5.5555555555555571</v>
      </c>
      <c r="BX85" s="40">
        <v>3</v>
      </c>
      <c r="BY85" s="26">
        <f t="shared" si="228"/>
        <v>-9.3000000000000007</v>
      </c>
      <c r="BZ85" s="29">
        <f t="shared" si="229"/>
        <v>-75.609756097560975</v>
      </c>
      <c r="CA85" s="26">
        <f>BX85-BS85</f>
        <v>-0.39999999999999991</v>
      </c>
      <c r="CB85" s="29">
        <f>BX85/BS85*100-100</f>
        <v>-11.764705882352942</v>
      </c>
      <c r="CC85" s="11">
        <v>3.4</v>
      </c>
      <c r="CD85" s="12">
        <f>CC85-BX85</f>
        <v>0.39999999999999991</v>
      </c>
      <c r="CE85" s="13">
        <f>CC85/BX85*100-100</f>
        <v>13.333333333333329</v>
      </c>
      <c r="CF85" s="11">
        <v>3.3</v>
      </c>
      <c r="CG85" s="12">
        <f t="shared" si="230"/>
        <v>0.29999999999999982</v>
      </c>
      <c r="CH85" s="13">
        <f>CF85/BX85*100-100</f>
        <v>9.9999999999999858</v>
      </c>
      <c r="CI85" s="26">
        <f t="shared" si="251"/>
        <v>-0.10000000000000009</v>
      </c>
      <c r="CJ85" s="29">
        <f>CF85/CC85*100-100</f>
        <v>-2.941176470588232</v>
      </c>
      <c r="CK85" s="40">
        <v>2.1</v>
      </c>
      <c r="CL85" s="26">
        <f t="shared" si="231"/>
        <v>-0.89999999999999991</v>
      </c>
      <c r="CM85" s="29">
        <f t="shared" si="232"/>
        <v>-30</v>
      </c>
      <c r="CN85" s="26">
        <f t="shared" si="233"/>
        <v>-1.1999999999999997</v>
      </c>
      <c r="CO85" s="29">
        <f t="shared" si="234"/>
        <v>-36.363636363636353</v>
      </c>
      <c r="CP85" s="40">
        <v>0.8</v>
      </c>
      <c r="CQ85" s="26">
        <f t="shared" si="207"/>
        <v>-2.2000000000000002</v>
      </c>
      <c r="CR85" s="29">
        <f t="shared" si="235"/>
        <v>-73.333333333333329</v>
      </c>
      <c r="CS85" s="26">
        <f t="shared" si="252"/>
        <v>-1.3</v>
      </c>
      <c r="CT85" s="29">
        <f t="shared" si="208"/>
        <v>-61.904761904761905</v>
      </c>
      <c r="CU85" s="40">
        <v>0</v>
      </c>
      <c r="CV85" s="26">
        <f>CU85-BX85</f>
        <v>-3</v>
      </c>
      <c r="CW85" s="29">
        <f>CU85/BX85*100-100</f>
        <v>-100</v>
      </c>
      <c r="CX85" s="26">
        <f>CU85-CP85</f>
        <v>-0.8</v>
      </c>
      <c r="CY85" s="29">
        <f>CU85/CP85*100-100</f>
        <v>-100</v>
      </c>
      <c r="CZ85" s="11">
        <v>3.1</v>
      </c>
      <c r="DA85" s="12">
        <f t="shared" si="236"/>
        <v>0.10000000000000009</v>
      </c>
      <c r="DB85" s="13">
        <f t="shared" si="237"/>
        <v>3.3333333333333428</v>
      </c>
      <c r="DC85" s="12">
        <f t="shared" si="253"/>
        <v>3.1</v>
      </c>
      <c r="DD85" s="13" t="s">
        <v>84</v>
      </c>
      <c r="DE85" s="11">
        <v>2.7</v>
      </c>
      <c r="DF85" s="26">
        <f t="shared" si="238"/>
        <v>-0.29999999999999982</v>
      </c>
      <c r="DG85" s="29">
        <f t="shared" si="239"/>
        <v>-10</v>
      </c>
      <c r="DH85" s="26">
        <f t="shared" si="255"/>
        <v>-0.39999999999999991</v>
      </c>
      <c r="DI85" s="29" t="s">
        <v>84</v>
      </c>
      <c r="DJ85" s="40">
        <v>0</v>
      </c>
      <c r="DK85" s="26">
        <f t="shared" si="240"/>
        <v>-3</v>
      </c>
      <c r="DL85" s="29">
        <f t="shared" si="241"/>
        <v>-100</v>
      </c>
      <c r="DM85" s="26">
        <f t="shared" si="256"/>
        <v>-2.7</v>
      </c>
      <c r="DN85" s="29" t="s">
        <v>84</v>
      </c>
      <c r="DO85" s="40">
        <v>0</v>
      </c>
      <c r="DP85" s="26">
        <f t="shared" si="257"/>
        <v>-3</v>
      </c>
      <c r="DQ85" s="29">
        <f t="shared" si="258"/>
        <v>-100</v>
      </c>
      <c r="DR85" s="26" t="s">
        <v>84</v>
      </c>
      <c r="DS85" s="29" t="s">
        <v>84</v>
      </c>
      <c r="DT85" s="40">
        <v>0</v>
      </c>
      <c r="DU85" s="26">
        <f t="shared" si="242"/>
        <v>-3</v>
      </c>
      <c r="DV85" s="29">
        <f t="shared" si="243"/>
        <v>-100</v>
      </c>
      <c r="DW85" s="26" t="s">
        <v>84</v>
      </c>
      <c r="DX85" s="29" t="s">
        <v>84</v>
      </c>
      <c r="DY85" s="11">
        <v>2.2000000000000002</v>
      </c>
      <c r="DZ85" s="26">
        <f t="shared" si="244"/>
        <v>-0.79999999999999982</v>
      </c>
      <c r="EA85" s="29">
        <f t="shared" si="245"/>
        <v>-26.666666666666657</v>
      </c>
      <c r="EB85" s="12">
        <f t="shared" si="248"/>
        <v>2.2000000000000002</v>
      </c>
      <c r="EC85" s="13" t="s">
        <v>84</v>
      </c>
      <c r="ED85" s="932">
        <v>0</v>
      </c>
      <c r="EE85" s="26">
        <f t="shared" si="246"/>
        <v>-3</v>
      </c>
      <c r="EF85" s="29">
        <f t="shared" si="247"/>
        <v>-100</v>
      </c>
      <c r="EG85" s="26">
        <f t="shared" si="249"/>
        <v>-2.2000000000000002</v>
      </c>
      <c r="EH85" s="29">
        <f t="shared" si="250"/>
        <v>-100</v>
      </c>
    </row>
    <row r="86" spans="1:138" ht="15">
      <c r="A86" s="24" t="s">
        <v>67</v>
      </c>
      <c r="B86" s="39">
        <v>2.7</v>
      </c>
      <c r="C86" s="39">
        <v>1.8</v>
      </c>
      <c r="D86" s="11">
        <v>4.3</v>
      </c>
      <c r="E86" s="40">
        <v>2.2000000000000002</v>
      </c>
      <c r="F86" s="40">
        <v>0.6</v>
      </c>
      <c r="G86" s="11">
        <v>4.9000000000000004</v>
      </c>
      <c r="H86" s="11">
        <v>6.1</v>
      </c>
      <c r="I86" s="40">
        <v>2.9</v>
      </c>
      <c r="J86" s="11">
        <v>6.5</v>
      </c>
      <c r="K86" s="11">
        <v>9</v>
      </c>
      <c r="L86" s="11">
        <v>5.6</v>
      </c>
      <c r="M86" s="11">
        <v>17.600000000000001</v>
      </c>
      <c r="N86" s="11">
        <v>11.6</v>
      </c>
      <c r="O86" s="11">
        <v>10.199999999999999</v>
      </c>
      <c r="P86" s="12">
        <f t="shared" si="183"/>
        <v>5.8999999999999995</v>
      </c>
      <c r="Q86" s="13">
        <f>O86/D86*100-100</f>
        <v>137.20930232558138</v>
      </c>
      <c r="R86" s="11">
        <v>16.3</v>
      </c>
      <c r="S86" s="12">
        <f t="shared" si="184"/>
        <v>6.1000000000000014</v>
      </c>
      <c r="T86" s="13">
        <f t="shared" si="185"/>
        <v>59.803921568627459</v>
      </c>
      <c r="U86" s="12">
        <f t="shared" si="186"/>
        <v>12</v>
      </c>
      <c r="V86" s="13" t="s">
        <v>115</v>
      </c>
      <c r="W86" s="40">
        <v>6.5</v>
      </c>
      <c r="X86" s="26">
        <f t="shared" si="209"/>
        <v>-9.8000000000000007</v>
      </c>
      <c r="Y86" s="29">
        <f t="shared" si="187"/>
        <v>-60.122699386503072</v>
      </c>
      <c r="Z86" s="11">
        <v>9.5</v>
      </c>
      <c r="AA86" s="26">
        <f t="shared" si="210"/>
        <v>-6.8000000000000007</v>
      </c>
      <c r="AB86" s="29">
        <f t="shared" si="211"/>
        <v>-41.717791411042946</v>
      </c>
      <c r="AC86" s="12">
        <f t="shared" si="212"/>
        <v>3</v>
      </c>
      <c r="AD86" s="13">
        <f t="shared" si="213"/>
        <v>46.153846153846132</v>
      </c>
      <c r="AE86" s="11">
        <v>11.8</v>
      </c>
      <c r="AF86" s="26">
        <f t="shared" si="214"/>
        <v>-4.5</v>
      </c>
      <c r="AG86" s="29">
        <f t="shared" si="215"/>
        <v>-27.607361963190186</v>
      </c>
      <c r="AH86" s="12">
        <f t="shared" si="216"/>
        <v>2.3000000000000007</v>
      </c>
      <c r="AI86" s="13">
        <f t="shared" si="217"/>
        <v>24.21052631578948</v>
      </c>
      <c r="AJ86" s="40">
        <v>9.9</v>
      </c>
      <c r="AK86" s="26">
        <f t="shared" si="260"/>
        <v>-6.4</v>
      </c>
      <c r="AL86" s="29">
        <f>AJ86/R86*100-100</f>
        <v>-39.263803680981589</v>
      </c>
      <c r="AM86" s="26">
        <f t="shared" si="261"/>
        <v>-1.9000000000000004</v>
      </c>
      <c r="AN86" s="29">
        <f t="shared" si="262"/>
        <v>-16.101694915254242</v>
      </c>
      <c r="AO86" s="40">
        <v>9.6</v>
      </c>
      <c r="AP86" s="26">
        <f t="shared" si="218"/>
        <v>-6.7000000000000011</v>
      </c>
      <c r="AQ86" s="29">
        <f t="shared" si="219"/>
        <v>-41.104294478527613</v>
      </c>
      <c r="AR86" s="26">
        <f t="shared" si="220"/>
        <v>-0.30000000000000071</v>
      </c>
      <c r="AS86" s="29">
        <f t="shared" si="221"/>
        <v>-3.0303030303030454</v>
      </c>
      <c r="AT86" s="11">
        <v>10.3</v>
      </c>
      <c r="AU86" s="26">
        <f t="shared" si="263"/>
        <v>-6</v>
      </c>
      <c r="AV86" s="29">
        <f>AT86/R86*100-100</f>
        <v>-36.809815950920246</v>
      </c>
      <c r="AW86" s="12">
        <f t="shared" si="264"/>
        <v>0.70000000000000107</v>
      </c>
      <c r="AX86" s="13">
        <f t="shared" si="265"/>
        <v>7.2916666666666714</v>
      </c>
      <c r="AY86" s="11">
        <v>12.2</v>
      </c>
      <c r="AZ86" s="26">
        <f t="shared" si="266"/>
        <v>-4.1000000000000014</v>
      </c>
      <c r="BA86" s="29">
        <f>AY86/R86*100-100</f>
        <v>-25.153374233128844</v>
      </c>
      <c r="BB86" s="12">
        <f t="shared" si="267"/>
        <v>1.8999999999999986</v>
      </c>
      <c r="BC86" s="13">
        <f t="shared" si="268"/>
        <v>18.446601941747559</v>
      </c>
      <c r="BD86" s="40">
        <v>11.3</v>
      </c>
      <c r="BE86" s="26">
        <f t="shared" si="269"/>
        <v>-5</v>
      </c>
      <c r="BF86" s="29">
        <f>BD86/R86*100-100</f>
        <v>-30.674846625766875</v>
      </c>
      <c r="BG86" s="26">
        <f t="shared" si="270"/>
        <v>-0.89999999999999858</v>
      </c>
      <c r="BH86" s="29">
        <f t="shared" si="271"/>
        <v>-7.3770491803278588</v>
      </c>
      <c r="BI86" s="11">
        <v>12.3</v>
      </c>
      <c r="BJ86" s="26">
        <f t="shared" si="222"/>
        <v>-4</v>
      </c>
      <c r="BK86" s="29">
        <f t="shared" si="223"/>
        <v>-24.539877300613497</v>
      </c>
      <c r="BL86" s="12">
        <f t="shared" si="272"/>
        <v>1</v>
      </c>
      <c r="BM86" s="13">
        <f t="shared" si="273"/>
        <v>8.849557522123888</v>
      </c>
      <c r="BN86" s="11">
        <v>13.8</v>
      </c>
      <c r="BO86" s="26">
        <f t="shared" si="224"/>
        <v>-2.5</v>
      </c>
      <c r="BP86" s="29">
        <f t="shared" si="225"/>
        <v>-15.337423312883431</v>
      </c>
      <c r="BQ86" s="12">
        <f>BN86-BI86</f>
        <v>1.5</v>
      </c>
      <c r="BR86" s="13">
        <f>BN86/BI86*100-100</f>
        <v>12.195121951219505</v>
      </c>
      <c r="BS86" s="11">
        <v>11</v>
      </c>
      <c r="BT86" s="26">
        <f t="shared" si="226"/>
        <v>-5.3000000000000007</v>
      </c>
      <c r="BU86" s="29">
        <f t="shared" si="227"/>
        <v>-32.515337423312886</v>
      </c>
      <c r="BV86" s="26">
        <f>BS86-BN86</f>
        <v>-2.8000000000000007</v>
      </c>
      <c r="BW86" s="29">
        <f>BS86/BN86*100-100</f>
        <v>-20.289855072463766</v>
      </c>
      <c r="BX86" s="632">
        <v>10.199999999999999</v>
      </c>
      <c r="BY86" s="860">
        <f t="shared" si="228"/>
        <v>-6.1000000000000014</v>
      </c>
      <c r="BZ86" s="861">
        <f t="shared" si="229"/>
        <v>-37.423312883435585</v>
      </c>
      <c r="CA86" s="860">
        <f>BX86-BS86</f>
        <v>-0.80000000000000071</v>
      </c>
      <c r="CB86" s="861">
        <f>BX86/BS86*100-100</f>
        <v>-7.2727272727272805</v>
      </c>
      <c r="CC86" s="22">
        <v>11.5</v>
      </c>
      <c r="CD86" s="528">
        <f>CC86-BX86</f>
        <v>1.3000000000000007</v>
      </c>
      <c r="CE86" s="862">
        <f>CC86/BX86*100-100</f>
        <v>12.745098039215691</v>
      </c>
      <c r="CF86" s="22">
        <v>12.4</v>
      </c>
      <c r="CG86" s="528">
        <f t="shared" si="230"/>
        <v>2.2000000000000011</v>
      </c>
      <c r="CH86" s="862">
        <f>CF86/BX86*100-100</f>
        <v>21.568627450980401</v>
      </c>
      <c r="CI86" s="528">
        <f t="shared" si="251"/>
        <v>0.90000000000000036</v>
      </c>
      <c r="CJ86" s="862">
        <f>CF86/CC86*100-100</f>
        <v>7.8260869565217348</v>
      </c>
      <c r="CK86" s="22">
        <v>10.7</v>
      </c>
      <c r="CL86" s="528">
        <f t="shared" si="231"/>
        <v>0.5</v>
      </c>
      <c r="CM86" s="862">
        <f t="shared" si="232"/>
        <v>4.9019607843137294</v>
      </c>
      <c r="CN86" s="860">
        <f t="shared" si="233"/>
        <v>-1.7000000000000011</v>
      </c>
      <c r="CO86" s="861">
        <f t="shared" si="234"/>
        <v>-13.709677419354847</v>
      </c>
      <c r="CP86" s="22">
        <v>13</v>
      </c>
      <c r="CQ86" s="528">
        <f t="shared" si="207"/>
        <v>2.8000000000000007</v>
      </c>
      <c r="CR86" s="862">
        <f t="shared" si="235"/>
        <v>27.450980392156879</v>
      </c>
      <c r="CS86" s="528">
        <f t="shared" si="252"/>
        <v>2.3000000000000007</v>
      </c>
      <c r="CT86" s="862">
        <f t="shared" si="208"/>
        <v>21.495327102803756</v>
      </c>
      <c r="CU86" s="22">
        <v>14.1</v>
      </c>
      <c r="CV86" s="528">
        <f>CU86-BX86</f>
        <v>3.9000000000000004</v>
      </c>
      <c r="CW86" s="862">
        <f>CU86/BX86*100-100</f>
        <v>38.235294117647044</v>
      </c>
      <c r="CX86" s="528">
        <f>CU86-CP86</f>
        <v>1.0999999999999996</v>
      </c>
      <c r="CY86" s="862">
        <f>CU86/CP86*100-100</f>
        <v>8.4615384615384528</v>
      </c>
      <c r="CZ86" s="22">
        <v>11.1</v>
      </c>
      <c r="DA86" s="528">
        <f t="shared" si="236"/>
        <v>0.90000000000000036</v>
      </c>
      <c r="DB86" s="862">
        <f t="shared" si="237"/>
        <v>8.8235294117647243</v>
      </c>
      <c r="DC86" s="860">
        <f t="shared" si="253"/>
        <v>-3</v>
      </c>
      <c r="DD86" s="861">
        <f t="shared" si="254"/>
        <v>-21.276595744680847</v>
      </c>
      <c r="DE86" s="22">
        <v>16.8</v>
      </c>
      <c r="DF86" s="12">
        <f t="shared" si="238"/>
        <v>6.6000000000000014</v>
      </c>
      <c r="DG86" s="13">
        <f t="shared" si="239"/>
        <v>64.705882352941188</v>
      </c>
      <c r="DH86" s="12">
        <f t="shared" si="255"/>
        <v>5.7000000000000011</v>
      </c>
      <c r="DI86" s="13">
        <f>DE86/CZ86*100-100</f>
        <v>51.351351351351354</v>
      </c>
      <c r="DJ86" s="22">
        <v>13.4</v>
      </c>
      <c r="DK86" s="12">
        <f t="shared" si="240"/>
        <v>3.2000000000000011</v>
      </c>
      <c r="DL86" s="13">
        <f t="shared" si="241"/>
        <v>31.372549019607874</v>
      </c>
      <c r="DM86" s="26">
        <f t="shared" si="256"/>
        <v>-3.4000000000000004</v>
      </c>
      <c r="DN86" s="29">
        <f>DJ86/DE86*100-100</f>
        <v>-20.238095238095241</v>
      </c>
      <c r="DO86" s="22">
        <v>11.8</v>
      </c>
      <c r="DP86" s="12">
        <f t="shared" si="257"/>
        <v>1.6000000000000014</v>
      </c>
      <c r="DQ86" s="13">
        <f t="shared" si="258"/>
        <v>15.686274509803937</v>
      </c>
      <c r="DR86" s="26">
        <f t="shared" si="259"/>
        <v>-1.5999999999999996</v>
      </c>
      <c r="DS86" s="29">
        <f>DO86/DJ86*100-100</f>
        <v>-11.940298507462686</v>
      </c>
      <c r="DT86" s="22">
        <v>12.9</v>
      </c>
      <c r="DU86" s="12">
        <f t="shared" si="242"/>
        <v>2.7000000000000011</v>
      </c>
      <c r="DV86" s="13">
        <f t="shared" si="243"/>
        <v>26.47058823529413</v>
      </c>
      <c r="DW86" s="12">
        <f>DT86-DO86</f>
        <v>1.0999999999999996</v>
      </c>
      <c r="DX86" s="13">
        <f>DT86/DO86*100-100</f>
        <v>9.3220338983050794</v>
      </c>
      <c r="DY86" s="22">
        <v>11.4</v>
      </c>
      <c r="DZ86" s="12">
        <f t="shared" si="244"/>
        <v>1.2000000000000011</v>
      </c>
      <c r="EA86" s="13">
        <f t="shared" si="245"/>
        <v>11.764705882352942</v>
      </c>
      <c r="EB86" s="26">
        <f t="shared" si="248"/>
        <v>-1.5</v>
      </c>
      <c r="EC86" s="29">
        <f>DY86/DT86*100-100</f>
        <v>-11.627906976744185</v>
      </c>
      <c r="ED86" s="932">
        <v>9.6</v>
      </c>
      <c r="EE86" s="26">
        <f t="shared" si="246"/>
        <v>-0.59999999999999964</v>
      </c>
      <c r="EF86" s="29">
        <f t="shared" si="247"/>
        <v>-5.8823529411764781</v>
      </c>
      <c r="EG86" s="26">
        <f t="shared" si="249"/>
        <v>-1.8000000000000007</v>
      </c>
      <c r="EH86" s="29">
        <f t="shared" si="250"/>
        <v>-15.789473684210535</v>
      </c>
    </row>
    <row r="87" spans="1:138" ht="15">
      <c r="A87" s="24" t="s">
        <v>68</v>
      </c>
      <c r="B87" s="39">
        <v>1.8</v>
      </c>
      <c r="C87" s="39">
        <v>0</v>
      </c>
      <c r="D87" s="37">
        <v>0</v>
      </c>
      <c r="E87" s="38">
        <v>1</v>
      </c>
      <c r="F87" s="38">
        <v>1.2</v>
      </c>
      <c r="G87" s="37">
        <v>1.1000000000000001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26">
        <f t="shared" si="183"/>
        <v>0</v>
      </c>
      <c r="Q87" s="29" t="s">
        <v>84</v>
      </c>
      <c r="R87" s="38">
        <v>2.2999999999999998</v>
      </c>
      <c r="S87" s="12">
        <f t="shared" si="184"/>
        <v>2.2999999999999998</v>
      </c>
      <c r="T87" s="13" t="s">
        <v>84</v>
      </c>
      <c r="U87" s="12">
        <f t="shared" si="186"/>
        <v>2.2999999999999998</v>
      </c>
      <c r="V87" s="13" t="s">
        <v>84</v>
      </c>
      <c r="W87" s="37">
        <v>0</v>
      </c>
      <c r="X87" s="26">
        <f t="shared" si="209"/>
        <v>-2.2999999999999998</v>
      </c>
      <c r="Y87" s="29">
        <f t="shared" si="187"/>
        <v>-100</v>
      </c>
      <c r="Z87" s="37">
        <v>0</v>
      </c>
      <c r="AA87" s="26">
        <f t="shared" si="210"/>
        <v>-2.2999999999999998</v>
      </c>
      <c r="AB87" s="29">
        <f t="shared" si="211"/>
        <v>-100</v>
      </c>
      <c r="AC87" s="26">
        <f t="shared" si="212"/>
        <v>0</v>
      </c>
      <c r="AD87" s="29" t="s">
        <v>84</v>
      </c>
      <c r="AE87" s="38">
        <v>1.5</v>
      </c>
      <c r="AF87" s="26">
        <f t="shared" si="214"/>
        <v>-0.79999999999999982</v>
      </c>
      <c r="AG87" s="29">
        <f t="shared" si="215"/>
        <v>-34.782608695652172</v>
      </c>
      <c r="AH87" s="12">
        <f t="shared" si="216"/>
        <v>1.5</v>
      </c>
      <c r="AI87" s="13" t="s">
        <v>84</v>
      </c>
      <c r="AJ87" s="37">
        <v>1.5</v>
      </c>
      <c r="AK87" s="26">
        <f t="shared" si="260"/>
        <v>-0.79999999999999982</v>
      </c>
      <c r="AL87" s="29">
        <f>AJ87/R87*100-100</f>
        <v>-34.782608695652172</v>
      </c>
      <c r="AM87" s="26">
        <f t="shared" si="261"/>
        <v>0</v>
      </c>
      <c r="AN87" s="29">
        <f t="shared" si="262"/>
        <v>0</v>
      </c>
      <c r="AO87" s="37">
        <v>1.5</v>
      </c>
      <c r="AP87" s="26">
        <f t="shared" si="218"/>
        <v>-0.79999999999999982</v>
      </c>
      <c r="AQ87" s="29">
        <f t="shared" si="219"/>
        <v>-34.782608695652172</v>
      </c>
      <c r="AR87" s="26">
        <f t="shared" si="220"/>
        <v>0</v>
      </c>
      <c r="AS87" s="29">
        <f t="shared" si="221"/>
        <v>0</v>
      </c>
      <c r="AT87" s="40">
        <v>1.5</v>
      </c>
      <c r="AU87" s="26">
        <f t="shared" si="263"/>
        <v>-0.79999999999999982</v>
      </c>
      <c r="AV87" s="29">
        <f>AT87/R87*100-100</f>
        <v>-34.782608695652172</v>
      </c>
      <c r="AW87" s="26">
        <f t="shared" si="264"/>
        <v>0</v>
      </c>
      <c r="AX87" s="29">
        <f t="shared" si="265"/>
        <v>0</v>
      </c>
      <c r="AY87" s="11">
        <v>1.7</v>
      </c>
      <c r="AZ87" s="26">
        <f t="shared" si="266"/>
        <v>-0.59999999999999987</v>
      </c>
      <c r="BA87" s="29">
        <f>AY87/R87*100-100</f>
        <v>-26.086956521739125</v>
      </c>
      <c r="BB87" s="12">
        <f t="shared" si="267"/>
        <v>0.19999999999999996</v>
      </c>
      <c r="BC87" s="13">
        <f t="shared" si="268"/>
        <v>13.333333333333329</v>
      </c>
      <c r="BD87" s="11">
        <v>1.7</v>
      </c>
      <c r="BE87" s="26">
        <f t="shared" si="269"/>
        <v>-0.59999999999999987</v>
      </c>
      <c r="BF87" s="29">
        <f>BD87/R87*100-100</f>
        <v>-26.086956521739125</v>
      </c>
      <c r="BG87" s="12">
        <f t="shared" si="270"/>
        <v>0</v>
      </c>
      <c r="BH87" s="13">
        <f t="shared" si="271"/>
        <v>0</v>
      </c>
      <c r="BI87" s="11">
        <v>2</v>
      </c>
      <c r="BJ87" s="26">
        <f t="shared" si="222"/>
        <v>-0.29999999999999982</v>
      </c>
      <c r="BK87" s="29">
        <f t="shared" si="223"/>
        <v>-13.043478260869563</v>
      </c>
      <c r="BL87" s="12">
        <f t="shared" si="272"/>
        <v>0.30000000000000004</v>
      </c>
      <c r="BM87" s="13">
        <f t="shared" si="273"/>
        <v>17.64705882352942</v>
      </c>
      <c r="BN87" s="11">
        <v>2.2000000000000002</v>
      </c>
      <c r="BO87" s="26">
        <f t="shared" si="224"/>
        <v>-9.9999999999999645E-2</v>
      </c>
      <c r="BP87" s="29">
        <f t="shared" si="225"/>
        <v>-4.347826086956502</v>
      </c>
      <c r="BQ87" s="12">
        <f>BN87-BI87</f>
        <v>0.20000000000000018</v>
      </c>
      <c r="BR87" s="13">
        <f>BN87/BI87*100-100</f>
        <v>10.000000000000014</v>
      </c>
      <c r="BS87" s="11">
        <v>2.2000000000000002</v>
      </c>
      <c r="BT87" s="26">
        <f t="shared" si="226"/>
        <v>-9.9999999999999645E-2</v>
      </c>
      <c r="BU87" s="29">
        <f t="shared" si="227"/>
        <v>-4.347826086956502</v>
      </c>
      <c r="BV87" s="12">
        <f>BS87-BN87</f>
        <v>0</v>
      </c>
      <c r="BW87" s="13">
        <f>BS87/BN87*100-100</f>
        <v>0</v>
      </c>
      <c r="BX87" s="11">
        <v>2.2999999999999998</v>
      </c>
      <c r="BY87" s="26">
        <f t="shared" si="228"/>
        <v>0</v>
      </c>
      <c r="BZ87" s="29">
        <f t="shared" si="229"/>
        <v>0</v>
      </c>
      <c r="CA87" s="12">
        <f>BX87-BS87</f>
        <v>9.9999999999999645E-2</v>
      </c>
      <c r="CB87" s="13">
        <f>BX87/BS87*100-100</f>
        <v>4.5454545454545183</v>
      </c>
      <c r="CC87" s="37">
        <v>0.8</v>
      </c>
      <c r="CD87" s="26">
        <f>CC87-BX87</f>
        <v>-1.4999999999999998</v>
      </c>
      <c r="CE87" s="29">
        <f>CC87/BX87*100-100</f>
        <v>-65.217391304347814</v>
      </c>
      <c r="CF87" s="38">
        <v>0.8</v>
      </c>
      <c r="CG87" s="26">
        <f t="shared" si="230"/>
        <v>-1.4999999999999998</v>
      </c>
      <c r="CH87" s="29">
        <f>CF87/BX87*100-100</f>
        <v>-65.217391304347814</v>
      </c>
      <c r="CI87" s="12">
        <f t="shared" si="251"/>
        <v>0</v>
      </c>
      <c r="CJ87" s="13">
        <f>CF87/CC87*100-100</f>
        <v>0</v>
      </c>
      <c r="CK87" s="38">
        <v>1</v>
      </c>
      <c r="CL87" s="26">
        <f t="shared" si="231"/>
        <v>-1.2999999999999998</v>
      </c>
      <c r="CM87" s="29">
        <f t="shared" si="232"/>
        <v>-56.521739130434781</v>
      </c>
      <c r="CN87" s="12">
        <f t="shared" si="233"/>
        <v>0.19999999999999996</v>
      </c>
      <c r="CO87" s="13">
        <f t="shared" si="234"/>
        <v>25</v>
      </c>
      <c r="CP87" s="38">
        <v>1</v>
      </c>
      <c r="CQ87" s="26">
        <f t="shared" si="207"/>
        <v>-1.2999999999999998</v>
      </c>
      <c r="CR87" s="29">
        <f t="shared" si="235"/>
        <v>-56.521739130434781</v>
      </c>
      <c r="CS87" s="12">
        <f t="shared" si="252"/>
        <v>0</v>
      </c>
      <c r="CT87" s="13">
        <f t="shared" si="208"/>
        <v>0</v>
      </c>
      <c r="CU87" s="38">
        <v>1</v>
      </c>
      <c r="CV87" s="26">
        <f>CU87-BX87</f>
        <v>-1.2999999999999998</v>
      </c>
      <c r="CW87" s="29">
        <f>CU87/BX87*100-100</f>
        <v>-56.521739130434781</v>
      </c>
      <c r="CX87" s="12">
        <f>CU87-CP87</f>
        <v>0</v>
      </c>
      <c r="CY87" s="13">
        <f>CU87/CP87*100-100</f>
        <v>0</v>
      </c>
      <c r="CZ87" s="38">
        <v>1</v>
      </c>
      <c r="DA87" s="26">
        <f t="shared" si="236"/>
        <v>-1.2999999999999998</v>
      </c>
      <c r="DB87" s="29">
        <f t="shared" si="237"/>
        <v>-56.521739130434781</v>
      </c>
      <c r="DC87" s="12">
        <f t="shared" si="253"/>
        <v>0</v>
      </c>
      <c r="DD87" s="13">
        <f t="shared" si="254"/>
        <v>0</v>
      </c>
      <c r="DE87" s="38">
        <v>1</v>
      </c>
      <c r="DF87" s="26">
        <f t="shared" si="238"/>
        <v>-1.2999999999999998</v>
      </c>
      <c r="DG87" s="29">
        <f t="shared" si="239"/>
        <v>-56.521739130434781</v>
      </c>
      <c r="DH87" s="12">
        <f t="shared" si="255"/>
        <v>0</v>
      </c>
      <c r="DI87" s="13">
        <f>DE87/CZ87*100-100</f>
        <v>0</v>
      </c>
      <c r="DJ87" s="38">
        <v>1</v>
      </c>
      <c r="DK87" s="26">
        <f t="shared" si="240"/>
        <v>-1.2999999999999998</v>
      </c>
      <c r="DL87" s="29">
        <f t="shared" si="241"/>
        <v>-56.521739130434781</v>
      </c>
      <c r="DM87" s="12">
        <f t="shared" si="256"/>
        <v>0</v>
      </c>
      <c r="DN87" s="13">
        <f>DJ87/DE87*100-100</f>
        <v>0</v>
      </c>
      <c r="DO87" s="38">
        <v>1</v>
      </c>
      <c r="DP87" s="26">
        <f t="shared" si="257"/>
        <v>-1.2999999999999998</v>
      </c>
      <c r="DQ87" s="29">
        <f t="shared" si="258"/>
        <v>-56.521739130434781</v>
      </c>
      <c r="DR87" s="12">
        <f t="shared" si="259"/>
        <v>0</v>
      </c>
      <c r="DS87" s="13">
        <f>DO87/DJ87*100-100</f>
        <v>0</v>
      </c>
      <c r="DT87" s="38">
        <v>1</v>
      </c>
      <c r="DU87" s="26">
        <f t="shared" si="242"/>
        <v>-1.2999999999999998</v>
      </c>
      <c r="DV87" s="29">
        <f t="shared" si="243"/>
        <v>-56.521739130434781</v>
      </c>
      <c r="DW87" s="12">
        <f>DT87-DO87</f>
        <v>0</v>
      </c>
      <c r="DX87" s="13">
        <f>DT87/DO87*100-100</f>
        <v>0</v>
      </c>
      <c r="DY87" s="38">
        <v>1</v>
      </c>
      <c r="DZ87" s="26">
        <f t="shared" si="244"/>
        <v>-1.2999999999999998</v>
      </c>
      <c r="EA87" s="29">
        <f t="shared" si="245"/>
        <v>-56.521739130434781</v>
      </c>
      <c r="EB87" s="12">
        <f t="shared" si="248"/>
        <v>0</v>
      </c>
      <c r="EC87" s="13">
        <f>DY87/DT87*100-100</f>
        <v>0</v>
      </c>
      <c r="ED87" s="926">
        <v>1</v>
      </c>
      <c r="EE87" s="26">
        <f t="shared" si="246"/>
        <v>-1.2999999999999998</v>
      </c>
      <c r="EF87" s="29">
        <f t="shared" si="247"/>
        <v>-56.521739130434781</v>
      </c>
      <c r="EG87" s="26">
        <f t="shared" si="249"/>
        <v>0</v>
      </c>
      <c r="EH87" s="29">
        <f t="shared" si="250"/>
        <v>0</v>
      </c>
    </row>
    <row r="88" spans="1:138" ht="15">
      <c r="A88" s="24" t="s">
        <v>69</v>
      </c>
      <c r="B88" s="39">
        <v>4.5999999999999996</v>
      </c>
      <c r="C88" s="39">
        <v>0</v>
      </c>
      <c r="D88" s="37">
        <v>0</v>
      </c>
      <c r="E88" s="38">
        <v>0.5</v>
      </c>
      <c r="F88" s="38">
        <v>1.2</v>
      </c>
      <c r="G88" s="38">
        <v>1.2</v>
      </c>
      <c r="H88" s="37">
        <v>0.7</v>
      </c>
      <c r="I88" s="38">
        <v>0.7</v>
      </c>
      <c r="J88" s="38">
        <v>1.8</v>
      </c>
      <c r="K88" s="38">
        <v>2.4</v>
      </c>
      <c r="L88" s="38">
        <v>2.2999999999999998</v>
      </c>
      <c r="M88" s="11">
        <v>2.2999999999999998</v>
      </c>
      <c r="N88" s="11">
        <v>2.5</v>
      </c>
      <c r="O88" s="11">
        <v>2.5</v>
      </c>
      <c r="P88" s="12">
        <f t="shared" si="183"/>
        <v>2.5</v>
      </c>
      <c r="Q88" s="13" t="s">
        <v>84</v>
      </c>
      <c r="R88" s="40">
        <v>0</v>
      </c>
      <c r="S88" s="26">
        <f t="shared" si="184"/>
        <v>-2.5</v>
      </c>
      <c r="T88" s="29">
        <f t="shared" ref="T88:T93" si="274">R88/O88*100-100</f>
        <v>-100</v>
      </c>
      <c r="U88" s="26">
        <f t="shared" si="186"/>
        <v>0</v>
      </c>
      <c r="V88" s="29" t="s">
        <v>84</v>
      </c>
      <c r="W88" s="11">
        <v>2.4</v>
      </c>
      <c r="X88" s="12">
        <f t="shared" si="209"/>
        <v>2.4</v>
      </c>
      <c r="Y88" s="13" t="s">
        <v>84</v>
      </c>
      <c r="Z88" s="11">
        <v>2.4</v>
      </c>
      <c r="AA88" s="12">
        <f t="shared" si="210"/>
        <v>2.4</v>
      </c>
      <c r="AB88" s="13" t="s">
        <v>84</v>
      </c>
      <c r="AC88" s="12">
        <f t="shared" si="212"/>
        <v>0</v>
      </c>
      <c r="AD88" s="13">
        <f t="shared" si="213"/>
        <v>0</v>
      </c>
      <c r="AE88" s="11">
        <v>2.4</v>
      </c>
      <c r="AF88" s="12">
        <f t="shared" si="214"/>
        <v>2.4</v>
      </c>
      <c r="AG88" s="13" t="s">
        <v>84</v>
      </c>
      <c r="AH88" s="12">
        <f t="shared" si="216"/>
        <v>0</v>
      </c>
      <c r="AI88" s="13">
        <f t="shared" si="217"/>
        <v>0</v>
      </c>
      <c r="AJ88" s="11">
        <v>0.5</v>
      </c>
      <c r="AK88" s="12">
        <f t="shared" si="260"/>
        <v>0.5</v>
      </c>
      <c r="AL88" s="13" t="s">
        <v>84</v>
      </c>
      <c r="AM88" s="26">
        <f t="shared" si="261"/>
        <v>-1.9</v>
      </c>
      <c r="AN88" s="29">
        <f t="shared" si="262"/>
        <v>-79.166666666666657</v>
      </c>
      <c r="AO88" s="11">
        <v>0.5</v>
      </c>
      <c r="AP88" s="12">
        <f t="shared" si="218"/>
        <v>0.5</v>
      </c>
      <c r="AQ88" s="13" t="s">
        <v>84</v>
      </c>
      <c r="AR88" s="26">
        <f t="shared" si="220"/>
        <v>0</v>
      </c>
      <c r="AS88" s="29">
        <f t="shared" si="221"/>
        <v>0</v>
      </c>
      <c r="AT88" s="11">
        <v>0.5</v>
      </c>
      <c r="AU88" s="12">
        <f t="shared" si="263"/>
        <v>0.5</v>
      </c>
      <c r="AV88" s="29" t="s">
        <v>84</v>
      </c>
      <c r="AW88" s="12">
        <f t="shared" si="264"/>
        <v>0</v>
      </c>
      <c r="AX88" s="13">
        <f t="shared" si="265"/>
        <v>0</v>
      </c>
      <c r="AY88" s="11">
        <v>0.5</v>
      </c>
      <c r="AZ88" s="26">
        <f t="shared" si="266"/>
        <v>0.5</v>
      </c>
      <c r="BA88" s="29" t="s">
        <v>84</v>
      </c>
      <c r="BB88" s="12">
        <f t="shared" si="267"/>
        <v>0</v>
      </c>
      <c r="BC88" s="13">
        <f t="shared" si="268"/>
        <v>0</v>
      </c>
      <c r="BD88" s="11">
        <v>0.5</v>
      </c>
      <c r="BE88" s="12">
        <f t="shared" si="269"/>
        <v>0.5</v>
      </c>
      <c r="BF88" s="29" t="s">
        <v>84</v>
      </c>
      <c r="BG88" s="12">
        <f t="shared" si="270"/>
        <v>0</v>
      </c>
      <c r="BH88" s="13">
        <f t="shared" si="271"/>
        <v>0</v>
      </c>
      <c r="BI88" s="40">
        <v>0</v>
      </c>
      <c r="BJ88" s="26">
        <f t="shared" si="222"/>
        <v>0</v>
      </c>
      <c r="BK88" s="29" t="s">
        <v>84</v>
      </c>
      <c r="BL88" s="26">
        <f t="shared" si="272"/>
        <v>-0.5</v>
      </c>
      <c r="BM88" s="29">
        <f t="shared" si="273"/>
        <v>-100</v>
      </c>
      <c r="BN88" s="40">
        <v>0</v>
      </c>
      <c r="BO88" s="26" t="s">
        <v>84</v>
      </c>
      <c r="BP88" s="29" t="s">
        <v>84</v>
      </c>
      <c r="BQ88" s="26" t="s">
        <v>84</v>
      </c>
      <c r="BR88" s="29" t="s">
        <v>84</v>
      </c>
      <c r="BS88" s="40">
        <v>0</v>
      </c>
      <c r="BT88" s="26" t="s">
        <v>84</v>
      </c>
      <c r="BU88" s="29" t="s">
        <v>84</v>
      </c>
      <c r="BV88" s="26" t="s">
        <v>84</v>
      </c>
      <c r="BW88" s="29" t="s">
        <v>84</v>
      </c>
      <c r="BX88" s="40">
        <v>0</v>
      </c>
      <c r="BY88" s="26" t="s">
        <v>84</v>
      </c>
      <c r="BZ88" s="29" t="s">
        <v>84</v>
      </c>
      <c r="CA88" s="26" t="s">
        <v>84</v>
      </c>
      <c r="CB88" s="29" t="s">
        <v>84</v>
      </c>
      <c r="CC88" s="40">
        <v>0</v>
      </c>
      <c r="CD88" s="26" t="s">
        <v>84</v>
      </c>
      <c r="CE88" s="29" t="s">
        <v>84</v>
      </c>
      <c r="CF88" s="40">
        <v>0</v>
      </c>
      <c r="CG88" s="36" t="s">
        <v>84</v>
      </c>
      <c r="CH88" s="36" t="s">
        <v>84</v>
      </c>
      <c r="CI88" s="36" t="s">
        <v>84</v>
      </c>
      <c r="CJ88" s="36" t="s">
        <v>84</v>
      </c>
      <c r="CK88" s="40">
        <v>0</v>
      </c>
      <c r="CL88" s="36" t="s">
        <v>84</v>
      </c>
      <c r="CM88" s="36" t="s">
        <v>84</v>
      </c>
      <c r="CN88" s="36" t="s">
        <v>84</v>
      </c>
      <c r="CO88" s="36" t="s">
        <v>84</v>
      </c>
      <c r="CP88" s="40">
        <v>0</v>
      </c>
      <c r="CQ88" s="36" t="s">
        <v>84</v>
      </c>
      <c r="CR88" s="36" t="s">
        <v>84</v>
      </c>
      <c r="CS88" s="36" t="s">
        <v>84</v>
      </c>
      <c r="CT88" s="36" t="s">
        <v>84</v>
      </c>
      <c r="CU88" s="40">
        <v>0</v>
      </c>
      <c r="CV88" s="36" t="s">
        <v>84</v>
      </c>
      <c r="CW88" s="36" t="s">
        <v>84</v>
      </c>
      <c r="CX88" s="36" t="s">
        <v>84</v>
      </c>
      <c r="CY88" s="36" t="s">
        <v>84</v>
      </c>
      <c r="CZ88" s="40">
        <v>0</v>
      </c>
      <c r="DA88" s="36" t="s">
        <v>84</v>
      </c>
      <c r="DB88" s="36" t="s">
        <v>84</v>
      </c>
      <c r="DC88" s="36" t="s">
        <v>84</v>
      </c>
      <c r="DD88" s="36" t="s">
        <v>84</v>
      </c>
      <c r="DE88" s="40">
        <v>0</v>
      </c>
      <c r="DF88" s="36" t="s">
        <v>84</v>
      </c>
      <c r="DG88" s="36" t="s">
        <v>84</v>
      </c>
      <c r="DH88" s="36" t="s">
        <v>84</v>
      </c>
      <c r="DI88" s="36" t="s">
        <v>84</v>
      </c>
      <c r="DJ88" s="40">
        <v>0</v>
      </c>
      <c r="DK88" s="36" t="s">
        <v>84</v>
      </c>
      <c r="DL88" s="36" t="s">
        <v>84</v>
      </c>
      <c r="DM88" s="36" t="s">
        <v>84</v>
      </c>
      <c r="DN88" s="36" t="s">
        <v>84</v>
      </c>
      <c r="DO88" s="40">
        <v>0</v>
      </c>
      <c r="DP88" s="36" t="s">
        <v>84</v>
      </c>
      <c r="DQ88" s="36" t="s">
        <v>84</v>
      </c>
      <c r="DR88" s="36" t="s">
        <v>84</v>
      </c>
      <c r="DS88" s="36" t="s">
        <v>84</v>
      </c>
      <c r="DT88" s="40">
        <v>0</v>
      </c>
      <c r="DU88" s="36" t="s">
        <v>84</v>
      </c>
      <c r="DV88" s="36" t="s">
        <v>84</v>
      </c>
      <c r="DW88" s="36" t="s">
        <v>84</v>
      </c>
      <c r="DX88" s="36" t="s">
        <v>84</v>
      </c>
      <c r="DY88" s="40">
        <v>0</v>
      </c>
      <c r="DZ88" s="36" t="s">
        <v>84</v>
      </c>
      <c r="EA88" s="36" t="s">
        <v>84</v>
      </c>
      <c r="EB88" s="36" t="s">
        <v>84</v>
      </c>
      <c r="EC88" s="36" t="s">
        <v>84</v>
      </c>
      <c r="ED88" s="932">
        <v>0</v>
      </c>
      <c r="EE88" s="36" t="s">
        <v>84</v>
      </c>
      <c r="EF88" s="36" t="s">
        <v>84</v>
      </c>
      <c r="EG88" s="36" t="s">
        <v>84</v>
      </c>
      <c r="EH88" s="36" t="s">
        <v>84</v>
      </c>
    </row>
    <row r="89" spans="1:138" ht="30">
      <c r="A89" s="45" t="s">
        <v>70</v>
      </c>
      <c r="B89" s="46">
        <v>5.7</v>
      </c>
      <c r="C89" s="46">
        <v>8.6</v>
      </c>
      <c r="D89" s="47">
        <v>6.6</v>
      </c>
      <c r="E89" s="47">
        <v>8.7999999999999989</v>
      </c>
      <c r="F89" s="47">
        <v>10.399999999999999</v>
      </c>
      <c r="G89" s="47">
        <v>15.399999999999999</v>
      </c>
      <c r="H89" s="47">
        <v>97.4</v>
      </c>
      <c r="I89" s="47">
        <v>48.100000000000009</v>
      </c>
      <c r="J89" s="47">
        <v>85.2</v>
      </c>
      <c r="K89" s="47">
        <v>68</v>
      </c>
      <c r="L89" s="47">
        <v>78</v>
      </c>
      <c r="M89" s="47">
        <v>81.09999999999998</v>
      </c>
      <c r="N89" s="47">
        <v>48.5</v>
      </c>
      <c r="O89" s="47">
        <v>24.6</v>
      </c>
      <c r="P89" s="48">
        <f t="shared" si="183"/>
        <v>18</v>
      </c>
      <c r="Q89" s="49" t="s">
        <v>111</v>
      </c>
      <c r="R89" s="47">
        <f>SUM(R90:R98)</f>
        <v>10.8</v>
      </c>
      <c r="S89" s="48">
        <f t="shared" si="184"/>
        <v>-13.8</v>
      </c>
      <c r="T89" s="49">
        <f t="shared" si="274"/>
        <v>-56.097560975609753</v>
      </c>
      <c r="U89" s="48">
        <f t="shared" si="186"/>
        <v>4.2000000000000011</v>
      </c>
      <c r="V89" s="49">
        <f>R89/D89*100-100</f>
        <v>63.636363636363654</v>
      </c>
      <c r="W89" s="47">
        <f>SUM(W90:W98)</f>
        <v>13.4</v>
      </c>
      <c r="X89" s="48">
        <f>W89-R89</f>
        <v>2.5999999999999996</v>
      </c>
      <c r="Y89" s="49">
        <f>W89/R89*100-100</f>
        <v>24.074074074074076</v>
      </c>
      <c r="Z89" s="47">
        <f>SUM(Z90:Z98)</f>
        <v>22.3</v>
      </c>
      <c r="AA89" s="48">
        <f>Z89-R89</f>
        <v>11.5</v>
      </c>
      <c r="AB89" s="49">
        <f>Z89/R89*100-100</f>
        <v>106.4814814814815</v>
      </c>
      <c r="AC89" s="48">
        <f>Z89-W89</f>
        <v>8.9</v>
      </c>
      <c r="AD89" s="49">
        <f>Z89/W89*100-100</f>
        <v>66.417910447761187</v>
      </c>
      <c r="AE89" s="47">
        <f>SUM(AE90:AE98)</f>
        <v>16.5</v>
      </c>
      <c r="AF89" s="48">
        <f>AE89-R89</f>
        <v>5.6999999999999993</v>
      </c>
      <c r="AG89" s="49">
        <f>AE89/R89*100-100</f>
        <v>52.777777777777771</v>
      </c>
      <c r="AH89" s="48">
        <f>AE89-Z89</f>
        <v>-5.8000000000000007</v>
      </c>
      <c r="AI89" s="49">
        <f>AE89/Z89*100-100</f>
        <v>-26.008968609865462</v>
      </c>
      <c r="AJ89" s="47">
        <f>SUM(AJ90:AJ98)</f>
        <v>20.7</v>
      </c>
      <c r="AK89" s="48">
        <f>AJ89-R89</f>
        <v>9.8999999999999986</v>
      </c>
      <c r="AL89" s="49">
        <f>AJ89/R89*100-100</f>
        <v>91.666666666666657</v>
      </c>
      <c r="AM89" s="48">
        <f>AJ89-AE89</f>
        <v>4.1999999999999993</v>
      </c>
      <c r="AN89" s="49">
        <f>AJ89/AE89*100-100</f>
        <v>25.454545454545439</v>
      </c>
      <c r="AO89" s="47">
        <f>SUM(AO90:AO98)</f>
        <v>38.6</v>
      </c>
      <c r="AP89" s="48">
        <f>AO89-R89</f>
        <v>27.8</v>
      </c>
      <c r="AQ89" s="49" t="s">
        <v>152</v>
      </c>
      <c r="AR89" s="48">
        <f>AO89-AJ89</f>
        <v>17.900000000000002</v>
      </c>
      <c r="AS89" s="49">
        <f>AO89/AJ89*100-100</f>
        <v>86.473429951690832</v>
      </c>
      <c r="AT89" s="47">
        <f>SUM(AT90:AT98)</f>
        <v>12.9</v>
      </c>
      <c r="AU89" s="48">
        <f>AT89-R89</f>
        <v>2.0999999999999996</v>
      </c>
      <c r="AV89" s="49">
        <f>AT89/R89*100-100</f>
        <v>19.444444444444443</v>
      </c>
      <c r="AW89" s="48">
        <f>AT89-AO89</f>
        <v>-25.700000000000003</v>
      </c>
      <c r="AX89" s="49">
        <f>AT89/AO89*100-100</f>
        <v>-66.580310880829018</v>
      </c>
      <c r="AY89" s="47">
        <f>SUM(AY90:AY98)</f>
        <v>11.5</v>
      </c>
      <c r="AZ89" s="48">
        <f>AY89-R89</f>
        <v>0.69999999999999929</v>
      </c>
      <c r="BA89" s="49">
        <f>AY89/R89*100-100</f>
        <v>6.4814814814814667</v>
      </c>
      <c r="BB89" s="48">
        <f>AY89-AT89</f>
        <v>-1.4000000000000004</v>
      </c>
      <c r="BC89" s="49">
        <f>AY89/AT89*100-100</f>
        <v>-10.852713178294564</v>
      </c>
      <c r="BD89" s="47">
        <f>SUM(BD90:BD98)</f>
        <v>16.2</v>
      </c>
      <c r="BE89" s="48">
        <f>BD89-R89</f>
        <v>5.3999999999999986</v>
      </c>
      <c r="BF89" s="49">
        <f>BD89/R89*100-100</f>
        <v>49.999999999999972</v>
      </c>
      <c r="BG89" s="48">
        <f>BD89-AY89</f>
        <v>4.6999999999999993</v>
      </c>
      <c r="BH89" s="49">
        <f>BD89/AY89*100-100</f>
        <v>40.869565217391283</v>
      </c>
      <c r="BI89" s="47">
        <f>SUM(BI90:BI98)</f>
        <v>18.099999999999998</v>
      </c>
      <c r="BJ89" s="48">
        <f>BI89-R89</f>
        <v>7.2999999999999972</v>
      </c>
      <c r="BK89" s="49">
        <f>BI89/R89*100-100</f>
        <v>67.592592592592553</v>
      </c>
      <c r="BL89" s="48">
        <f>BI89-BD89</f>
        <v>1.8999999999999986</v>
      </c>
      <c r="BM89" s="49">
        <f>BI89/BD89*100-100</f>
        <v>11.728395061728378</v>
      </c>
      <c r="BN89" s="47">
        <f>SUM(BN90:BN98)</f>
        <v>21.1</v>
      </c>
      <c r="BO89" s="48">
        <f>BN89-R89</f>
        <v>10.3</v>
      </c>
      <c r="BP89" s="49">
        <f>BN89/R89*100-100</f>
        <v>95.370370370370381</v>
      </c>
      <c r="BQ89" s="48">
        <f>BN89-BI89</f>
        <v>3.0000000000000036</v>
      </c>
      <c r="BR89" s="49">
        <f>BN89/BI89*100-100</f>
        <v>16.574585635359142</v>
      </c>
      <c r="BS89" s="47">
        <f>SUM(BS90:BS98)</f>
        <v>13.6</v>
      </c>
      <c r="BT89" s="48">
        <f>BS89-R89</f>
        <v>2.7999999999999989</v>
      </c>
      <c r="BU89" s="49">
        <f>BS89/R89*100-100</f>
        <v>25.92592592592591</v>
      </c>
      <c r="BV89" s="48">
        <f>BS89-BN89</f>
        <v>-7.5000000000000018</v>
      </c>
      <c r="BW89" s="49">
        <f>BS89/BN89*100-100</f>
        <v>-35.545023696682463</v>
      </c>
      <c r="BX89" s="47">
        <f>SUM(BX90:BX98)</f>
        <v>9.6999999999999993</v>
      </c>
      <c r="BY89" s="48">
        <f>BX89-R89</f>
        <v>-1.1000000000000014</v>
      </c>
      <c r="BZ89" s="49">
        <f>BX89/R89*100-100</f>
        <v>-10.18518518518519</v>
      </c>
      <c r="CA89" s="48">
        <f>BX89-BS89</f>
        <v>-3.9000000000000004</v>
      </c>
      <c r="CB89" s="49">
        <f>BX89/BS89*100-100</f>
        <v>-28.67647058823529</v>
      </c>
      <c r="CC89" s="47">
        <f>SUM(CC90:CC98)</f>
        <v>9.4</v>
      </c>
      <c r="CD89" s="48">
        <f>CC89-BX89</f>
        <v>-0.29999999999999893</v>
      </c>
      <c r="CE89" s="49">
        <f>CC89/BX89*100-100</f>
        <v>-3.0927835051546282</v>
      </c>
      <c r="CF89" s="47">
        <f>SUM(CF90:CF98)</f>
        <v>21.7</v>
      </c>
      <c r="CG89" s="48">
        <f>CF89-BX89</f>
        <v>12</v>
      </c>
      <c r="CH89" s="49">
        <f>CF89/BX89*100-100</f>
        <v>123.71134020618558</v>
      </c>
      <c r="CI89" s="48">
        <f>CF89-CC89</f>
        <v>12.299999999999999</v>
      </c>
      <c r="CJ89" s="49">
        <f>CF89/CC89*100-100</f>
        <v>130.85106382978725</v>
      </c>
      <c r="CK89" s="47">
        <f>SUM(CK90:CK98)</f>
        <v>21.5</v>
      </c>
      <c r="CL89" s="48">
        <f>CK89-BX89</f>
        <v>11.8</v>
      </c>
      <c r="CM89" s="49">
        <f>CK89/BX89*100-100</f>
        <v>121.6494845360825</v>
      </c>
      <c r="CN89" s="48">
        <f>CK89-CF89</f>
        <v>-0.19999999999999929</v>
      </c>
      <c r="CO89" s="49">
        <f>CK89/CF89*100-100</f>
        <v>-0.92165898617511743</v>
      </c>
      <c r="CP89" s="47">
        <f>SUM(CP90:CP98)</f>
        <v>27.4</v>
      </c>
      <c r="CQ89" s="48">
        <f>CP89-BX89</f>
        <v>17.7</v>
      </c>
      <c r="CR89" s="49">
        <f>CP89/BX89*100-100</f>
        <v>182.4742268041237</v>
      </c>
      <c r="CS89" s="48">
        <f>CP89-CK89</f>
        <v>5.8999999999999986</v>
      </c>
      <c r="CT89" s="49">
        <f>CP89/CK89*100-100</f>
        <v>27.441860465116278</v>
      </c>
      <c r="CU89" s="47">
        <f>SUM(CU90:CU98)</f>
        <v>27</v>
      </c>
      <c r="CV89" s="48">
        <f>CU89-BX89</f>
        <v>17.3</v>
      </c>
      <c r="CW89" s="49">
        <f>CU89/BX89*100-100</f>
        <v>178.35051546391753</v>
      </c>
      <c r="CX89" s="48">
        <f>CU89-CP89</f>
        <v>-0.39999999999999858</v>
      </c>
      <c r="CY89" s="49">
        <f>CU89/CP89*100-100</f>
        <v>-1.4598540145985339</v>
      </c>
      <c r="CZ89" s="47">
        <f>SUM(CZ90:CZ98)</f>
        <v>12.799999999999999</v>
      </c>
      <c r="DA89" s="48">
        <f>CZ89-BX89</f>
        <v>3.0999999999999996</v>
      </c>
      <c r="DB89" s="49">
        <f>CZ89/BX89*100-100</f>
        <v>31.958762886597924</v>
      </c>
      <c r="DC89" s="48">
        <f>CZ89-CU89</f>
        <v>-14.200000000000001</v>
      </c>
      <c r="DD89" s="49">
        <f>CZ89/CU89*100-100</f>
        <v>-52.592592592592595</v>
      </c>
      <c r="DE89" s="47">
        <f>SUM(DE90:DE98)</f>
        <v>9.6</v>
      </c>
      <c r="DF89" s="48">
        <f>DE89-BX89</f>
        <v>-9.9999999999999645E-2</v>
      </c>
      <c r="DG89" s="49">
        <f>DE89/BX89*100-100</f>
        <v>-1.0309278350515427</v>
      </c>
      <c r="DH89" s="48">
        <f>DE89-CZ89</f>
        <v>-3.1999999999999993</v>
      </c>
      <c r="DI89" s="49">
        <f>DE89/CZ89*100-100</f>
        <v>-25</v>
      </c>
      <c r="DJ89" s="47">
        <f>SUM(DJ90:DJ98)</f>
        <v>9.8000000000000007</v>
      </c>
      <c r="DK89" s="48">
        <f>DJ89-BX89</f>
        <v>0.10000000000000142</v>
      </c>
      <c r="DL89" s="49">
        <f>DJ89/BX89*100-100</f>
        <v>1.0309278350515712</v>
      </c>
      <c r="DM89" s="48">
        <f>DJ89-DE89</f>
        <v>0.20000000000000107</v>
      </c>
      <c r="DN89" s="49">
        <f>DJ89/DE89*100-100</f>
        <v>2.0833333333333428</v>
      </c>
      <c r="DO89" s="47">
        <f>SUM(DO90:DO98)</f>
        <v>9.8999999999999986</v>
      </c>
      <c r="DP89" s="48">
        <f>DO89-BX89</f>
        <v>0.19999999999999929</v>
      </c>
      <c r="DQ89" s="49">
        <f>DO89/BX89*100-100</f>
        <v>2.0618556701030855</v>
      </c>
      <c r="DR89" s="48">
        <f>DO89-DJ89</f>
        <v>9.9999999999997868E-2</v>
      </c>
      <c r="DS89" s="49">
        <f>DO89/DJ89*100-100</f>
        <v>1.0204081632652731</v>
      </c>
      <c r="DT89" s="47">
        <f>SUM(DT90:DT98)</f>
        <v>15</v>
      </c>
      <c r="DU89" s="48">
        <f>DT89-BX89</f>
        <v>5.3000000000000007</v>
      </c>
      <c r="DV89" s="49">
        <f>DT89/BX89*100-100</f>
        <v>54.639175257731978</v>
      </c>
      <c r="DW89" s="48">
        <f>DT89-DO89</f>
        <v>5.1000000000000014</v>
      </c>
      <c r="DX89" s="49">
        <f>DT89/DO89*100-100</f>
        <v>51.51515151515153</v>
      </c>
      <c r="DY89" s="47">
        <f>SUM(DY90:DY98)</f>
        <v>14.1</v>
      </c>
      <c r="DZ89" s="48">
        <f>DY89-BX89</f>
        <v>4.4000000000000004</v>
      </c>
      <c r="EA89" s="49">
        <f>DY89/BX89*100-100</f>
        <v>45.360824742268051</v>
      </c>
      <c r="EB89" s="48">
        <f>DY89-DT89</f>
        <v>-0.90000000000000036</v>
      </c>
      <c r="EC89" s="49">
        <f>DY89/DT89*100-100</f>
        <v>-6</v>
      </c>
      <c r="ED89" s="926">
        <f>SUM(ED90:ED98)</f>
        <v>15.2</v>
      </c>
      <c r="EE89" s="48">
        <f>ED89-BX89</f>
        <v>5.5</v>
      </c>
      <c r="EF89" s="49">
        <f>ED89/BX89*100-100</f>
        <v>56.701030927835063</v>
      </c>
      <c r="EG89" s="48">
        <f>ED89-DY89</f>
        <v>1.0999999999999996</v>
      </c>
      <c r="EH89" s="49">
        <f>ED89/DY89*100-100</f>
        <v>7.8014184397163149</v>
      </c>
    </row>
    <row r="90" spans="1:138" ht="15" customHeight="1">
      <c r="A90" s="24" t="s">
        <v>71</v>
      </c>
      <c r="B90" s="42">
        <v>0</v>
      </c>
      <c r="C90" s="39">
        <v>0</v>
      </c>
      <c r="D90" s="40">
        <v>0</v>
      </c>
      <c r="E90" s="11">
        <v>1.6</v>
      </c>
      <c r="F90" s="11">
        <v>3.9</v>
      </c>
      <c r="G90" s="40">
        <v>3.8</v>
      </c>
      <c r="H90" s="11">
        <v>5.3</v>
      </c>
      <c r="I90" s="40">
        <v>1.2</v>
      </c>
      <c r="J90" s="11">
        <v>2.7</v>
      </c>
      <c r="K90" s="40">
        <v>0</v>
      </c>
      <c r="L90" s="40">
        <v>0</v>
      </c>
      <c r="M90" s="40">
        <v>2.9</v>
      </c>
      <c r="N90" s="11">
        <v>3.3</v>
      </c>
      <c r="O90" s="11">
        <v>4.7</v>
      </c>
      <c r="P90" s="12">
        <f t="shared" si="183"/>
        <v>4.7</v>
      </c>
      <c r="Q90" s="13" t="s">
        <v>84</v>
      </c>
      <c r="R90" s="40">
        <v>0</v>
      </c>
      <c r="S90" s="26">
        <f t="shared" si="184"/>
        <v>-4.7</v>
      </c>
      <c r="T90" s="29">
        <f t="shared" si="274"/>
        <v>-100</v>
      </c>
      <c r="U90" s="26">
        <f t="shared" si="186"/>
        <v>0</v>
      </c>
      <c r="V90" s="29" t="s">
        <v>84</v>
      </c>
      <c r="W90" s="11">
        <v>2.1</v>
      </c>
      <c r="X90" s="12">
        <f>W90-R90</f>
        <v>2.1</v>
      </c>
      <c r="Y90" s="13" t="s">
        <v>84</v>
      </c>
      <c r="Z90" s="11">
        <v>3.9</v>
      </c>
      <c r="AA90" s="12">
        <f>Z90-R90</f>
        <v>3.9</v>
      </c>
      <c r="AB90" s="13" t="s">
        <v>84</v>
      </c>
      <c r="AC90" s="12">
        <f>Z90-W90</f>
        <v>1.7999999999999998</v>
      </c>
      <c r="AD90" s="13">
        <f>Z90/W90*100-100</f>
        <v>85.714285714285694</v>
      </c>
      <c r="AE90" s="40">
        <v>0</v>
      </c>
      <c r="AF90" s="26">
        <f>AE90-R90</f>
        <v>0</v>
      </c>
      <c r="AG90" s="29" t="s">
        <v>84</v>
      </c>
      <c r="AH90" s="26">
        <f>AE90-Z90</f>
        <v>-3.9</v>
      </c>
      <c r="AI90" s="29">
        <f>AE90/Z90*100-100</f>
        <v>-100</v>
      </c>
      <c r="AJ90" s="11">
        <v>0.6</v>
      </c>
      <c r="AK90" s="12">
        <f>AJ90-R90</f>
        <v>0.6</v>
      </c>
      <c r="AL90" s="13" t="s">
        <v>84</v>
      </c>
      <c r="AM90" s="12">
        <f>AJ90-AE90</f>
        <v>0.6</v>
      </c>
      <c r="AN90" s="13" t="s">
        <v>84</v>
      </c>
      <c r="AO90" s="40">
        <v>0</v>
      </c>
      <c r="AP90" s="26" t="s">
        <v>84</v>
      </c>
      <c r="AQ90" s="29" t="s">
        <v>84</v>
      </c>
      <c r="AR90" s="26">
        <f>AO90-AJ90</f>
        <v>-0.6</v>
      </c>
      <c r="AS90" s="29">
        <f>AO90/AJ90*100-100</f>
        <v>-100</v>
      </c>
      <c r="AT90" s="40">
        <v>0.2</v>
      </c>
      <c r="AU90" s="26">
        <f>AT90-R90</f>
        <v>0.2</v>
      </c>
      <c r="AV90" s="29" t="s">
        <v>84</v>
      </c>
      <c r="AW90" s="26">
        <f>AT90-AO90</f>
        <v>0.2</v>
      </c>
      <c r="AX90" s="29" t="s">
        <v>84</v>
      </c>
      <c r="AY90" s="11">
        <v>0.8</v>
      </c>
      <c r="AZ90" s="26">
        <f>AY90-R90</f>
        <v>0.8</v>
      </c>
      <c r="BA90" s="29" t="s">
        <v>84</v>
      </c>
      <c r="BB90" s="12">
        <f>AY90-AT90</f>
        <v>0.60000000000000009</v>
      </c>
      <c r="BC90" s="13" t="s">
        <v>84</v>
      </c>
      <c r="BD90" s="11">
        <v>3.1</v>
      </c>
      <c r="BE90" s="12">
        <f>BD90-R90</f>
        <v>3.1</v>
      </c>
      <c r="BF90" s="13" t="s">
        <v>84</v>
      </c>
      <c r="BG90" s="12">
        <f>BD90-AY90</f>
        <v>2.2999999999999998</v>
      </c>
      <c r="BH90" s="13" t="s">
        <v>161</v>
      </c>
      <c r="BI90" s="11">
        <v>10.7</v>
      </c>
      <c r="BJ90" s="12">
        <f>BI90-R90</f>
        <v>10.7</v>
      </c>
      <c r="BK90" s="13" t="s">
        <v>84</v>
      </c>
      <c r="BL90" s="12">
        <f>BI90-BD90</f>
        <v>7.6</v>
      </c>
      <c r="BM90" s="13" t="s">
        <v>165</v>
      </c>
      <c r="BN90" s="11">
        <v>11.6</v>
      </c>
      <c r="BO90" s="12">
        <f>BN90-R90</f>
        <v>11.6</v>
      </c>
      <c r="BP90" s="13" t="s">
        <v>84</v>
      </c>
      <c r="BQ90" s="12">
        <f>BN90-BI90</f>
        <v>0.90000000000000036</v>
      </c>
      <c r="BR90" s="13">
        <f>BN90/BI90*100-100</f>
        <v>8.4112149532710418</v>
      </c>
      <c r="BS90" s="11">
        <v>7.9</v>
      </c>
      <c r="BT90" s="12">
        <f>BS90-R90</f>
        <v>7.9</v>
      </c>
      <c r="BU90" s="29" t="s">
        <v>84</v>
      </c>
      <c r="BV90" s="26">
        <f>BS90-BN90</f>
        <v>-3.6999999999999993</v>
      </c>
      <c r="BW90" s="29">
        <f>BS90/BN90*100-100</f>
        <v>-31.896551724137922</v>
      </c>
      <c r="BX90" s="11">
        <v>3.2</v>
      </c>
      <c r="BY90" s="12">
        <f t="shared" ref="BY90:BY96" si="275">BX90-R90</f>
        <v>3.2</v>
      </c>
      <c r="BZ90" s="13" t="s">
        <v>84</v>
      </c>
      <c r="CA90" s="26">
        <f>BX90-BS90</f>
        <v>-4.7</v>
      </c>
      <c r="CB90" s="29">
        <f>BX90/BS90*100-100</f>
        <v>-59.493670886075947</v>
      </c>
      <c r="CC90" s="11">
        <v>3.2</v>
      </c>
      <c r="CD90" s="12">
        <f>CC90-BX90</f>
        <v>0</v>
      </c>
      <c r="CE90" s="13">
        <f>CC90/BX90*100-100</f>
        <v>0</v>
      </c>
      <c r="CF90" s="11">
        <v>14.8</v>
      </c>
      <c r="CG90" s="12">
        <f>CF90-BX90</f>
        <v>11.600000000000001</v>
      </c>
      <c r="CH90" s="13" t="s">
        <v>245</v>
      </c>
      <c r="CI90" s="12">
        <f>CF90-CC90</f>
        <v>11.600000000000001</v>
      </c>
      <c r="CJ90" s="13" t="s">
        <v>245</v>
      </c>
      <c r="CK90" s="11">
        <v>15.4</v>
      </c>
      <c r="CL90" s="12">
        <f>CK90-BX90</f>
        <v>12.2</v>
      </c>
      <c r="CM90" s="13" t="s">
        <v>261</v>
      </c>
      <c r="CN90" s="12">
        <f>CK90-CF90</f>
        <v>0.59999999999999964</v>
      </c>
      <c r="CO90" s="13">
        <f>CK90/CF90*100-100</f>
        <v>4.0540540540540633</v>
      </c>
      <c r="CP90" s="11">
        <v>8.1999999999999993</v>
      </c>
      <c r="CQ90" s="12">
        <f t="shared" ref="CQ90:CQ96" si="276">CP90-BX90</f>
        <v>4.9999999999999991</v>
      </c>
      <c r="CR90" s="13">
        <f>CP90/BX90*100-100</f>
        <v>156.24999999999994</v>
      </c>
      <c r="CS90" s="26">
        <f>CP90-CK90</f>
        <v>-7.2000000000000011</v>
      </c>
      <c r="CT90" s="29">
        <f>CP90/CK90*100-100</f>
        <v>-46.753246753246756</v>
      </c>
      <c r="CU90" s="11">
        <v>3.2</v>
      </c>
      <c r="CV90" s="12">
        <f>CU90-BX90</f>
        <v>0</v>
      </c>
      <c r="CW90" s="13">
        <f>CU90/BX90*100-100</f>
        <v>0</v>
      </c>
      <c r="CX90" s="26">
        <f>CU90-CP90</f>
        <v>-4.9999999999999991</v>
      </c>
      <c r="CY90" s="29">
        <f>CU90/CP90*100-100</f>
        <v>-60.975609756097555</v>
      </c>
      <c r="CZ90" s="11">
        <v>3.2</v>
      </c>
      <c r="DA90" s="12">
        <f>CZ90-BX90</f>
        <v>0</v>
      </c>
      <c r="DB90" s="13">
        <f>CZ90/BX90*100-100</f>
        <v>0</v>
      </c>
      <c r="DC90" s="12">
        <f>CZ90-CU90</f>
        <v>0</v>
      </c>
      <c r="DD90" s="13">
        <f>CZ90/CU90*100-100</f>
        <v>0</v>
      </c>
      <c r="DE90" s="11">
        <v>3.2</v>
      </c>
      <c r="DF90" s="12">
        <f>DE90-BX90</f>
        <v>0</v>
      </c>
      <c r="DG90" s="13">
        <f>DE90/BX90*100-100</f>
        <v>0</v>
      </c>
      <c r="DH90" s="12">
        <f>DE90-CZ90</f>
        <v>0</v>
      </c>
      <c r="DI90" s="13">
        <f>DE90/CZ90*100-100</f>
        <v>0</v>
      </c>
      <c r="DJ90" s="11">
        <v>3.2</v>
      </c>
      <c r="DK90" s="12">
        <f>DJ90-BX90</f>
        <v>0</v>
      </c>
      <c r="DL90" s="13">
        <f>DJ90/BX90*100-100</f>
        <v>0</v>
      </c>
      <c r="DM90" s="12">
        <f>DJ90-DE90</f>
        <v>0</v>
      </c>
      <c r="DN90" s="13">
        <f>DJ90/DE90*100-100</f>
        <v>0</v>
      </c>
      <c r="DO90" s="11">
        <v>3.2</v>
      </c>
      <c r="DP90" s="12">
        <f>DO90-BX90</f>
        <v>0</v>
      </c>
      <c r="DQ90" s="13">
        <f>DO90/BX90*100-100</f>
        <v>0</v>
      </c>
      <c r="DR90" s="12">
        <f>DO90-DJ90</f>
        <v>0</v>
      </c>
      <c r="DS90" s="13">
        <f>DO90/DJ90*100-100</f>
        <v>0</v>
      </c>
      <c r="DT90" s="11">
        <v>8.3000000000000007</v>
      </c>
      <c r="DU90" s="12">
        <f>DT90-BX90</f>
        <v>5.1000000000000005</v>
      </c>
      <c r="DV90" s="13">
        <f>DT90/BX90*100-100</f>
        <v>159.375</v>
      </c>
      <c r="DW90" s="12">
        <f>DT90-DO90</f>
        <v>5.1000000000000005</v>
      </c>
      <c r="DX90" s="13">
        <f>DT90/DO90*100-100</f>
        <v>159.375</v>
      </c>
      <c r="DY90" s="40">
        <v>1.5</v>
      </c>
      <c r="DZ90" s="26">
        <f>DY90-BX90</f>
        <v>-1.7000000000000002</v>
      </c>
      <c r="EA90" s="29">
        <f>DY90/BX90*100-100</f>
        <v>-53.125</v>
      </c>
      <c r="EB90" s="26">
        <f>DY90-DT90</f>
        <v>-6.8000000000000007</v>
      </c>
      <c r="EC90" s="29">
        <f>DY90/DT90*100-100</f>
        <v>-81.92771084337349</v>
      </c>
      <c r="ED90" s="926">
        <v>2.7</v>
      </c>
      <c r="EE90" s="26">
        <f>ED90-BX90</f>
        <v>-0.5</v>
      </c>
      <c r="EF90" s="29">
        <f>ED90/BX90*100-100</f>
        <v>-15.625</v>
      </c>
      <c r="EG90" s="12">
        <f>ED90-DY90</f>
        <v>1.2000000000000002</v>
      </c>
      <c r="EH90" s="13">
        <f>ED90/DY90*100-100</f>
        <v>80</v>
      </c>
    </row>
    <row r="91" spans="1:138" ht="15">
      <c r="A91" s="24" t="s">
        <v>72</v>
      </c>
      <c r="B91" s="42">
        <v>0</v>
      </c>
      <c r="C91" s="39">
        <v>0.7</v>
      </c>
      <c r="D91" s="38">
        <v>3</v>
      </c>
      <c r="E91" s="38">
        <v>4</v>
      </c>
      <c r="F91" s="38">
        <v>4.3</v>
      </c>
      <c r="G91" s="37">
        <v>3.9</v>
      </c>
      <c r="H91" s="38">
        <v>3.9</v>
      </c>
      <c r="I91" s="38">
        <v>4.4000000000000004</v>
      </c>
      <c r="J91" s="37">
        <v>4.3</v>
      </c>
      <c r="K91" s="38">
        <v>4.5999999999999996</v>
      </c>
      <c r="L91" s="38">
        <v>4.7</v>
      </c>
      <c r="M91" s="38">
        <v>5</v>
      </c>
      <c r="N91" s="38">
        <v>4.9000000000000004</v>
      </c>
      <c r="O91" s="38">
        <v>4.9000000000000004</v>
      </c>
      <c r="P91" s="12">
        <f t="shared" si="183"/>
        <v>1.9000000000000004</v>
      </c>
      <c r="Q91" s="13">
        <f>O91/D91*100-100</f>
        <v>63.333333333333343</v>
      </c>
      <c r="R91" s="38">
        <v>4</v>
      </c>
      <c r="S91" s="26">
        <f t="shared" si="184"/>
        <v>-0.90000000000000036</v>
      </c>
      <c r="T91" s="29">
        <f t="shared" si="274"/>
        <v>-18.367346938775526</v>
      </c>
      <c r="U91" s="12">
        <f t="shared" si="186"/>
        <v>1</v>
      </c>
      <c r="V91" s="13">
        <f>R91/D91*100-100</f>
        <v>33.333333333333314</v>
      </c>
      <c r="W91" s="38">
        <v>4.2</v>
      </c>
      <c r="X91" s="12">
        <f t="shared" ref="X91:X96" si="277">W91-R91</f>
        <v>0.20000000000000018</v>
      </c>
      <c r="Y91" s="13">
        <f>W91/R91*100-100</f>
        <v>5</v>
      </c>
      <c r="Z91" s="38">
        <v>4</v>
      </c>
      <c r="AA91" s="12">
        <f t="shared" ref="AA91:AA96" si="278">Z91-R91</f>
        <v>0</v>
      </c>
      <c r="AB91" s="13">
        <f>Z91/R91*100-100</f>
        <v>0</v>
      </c>
      <c r="AC91" s="26">
        <f t="shared" ref="AC91:AC96" si="279">Z91-W91</f>
        <v>-0.20000000000000018</v>
      </c>
      <c r="AD91" s="29">
        <f>Z91/W91*100-100</f>
        <v>-4.7619047619047734</v>
      </c>
      <c r="AE91" s="37">
        <v>3.9</v>
      </c>
      <c r="AF91" s="26">
        <f>AE91-R91</f>
        <v>-0.10000000000000009</v>
      </c>
      <c r="AG91" s="29">
        <f>AE91/R91*100-100</f>
        <v>-2.5</v>
      </c>
      <c r="AH91" s="26">
        <f>AE91-Z91</f>
        <v>-0.10000000000000009</v>
      </c>
      <c r="AI91" s="29">
        <f>AE91/Z91*100-100</f>
        <v>-2.5</v>
      </c>
      <c r="AJ91" s="38">
        <v>6</v>
      </c>
      <c r="AK91" s="12">
        <f>AJ91-R91</f>
        <v>2</v>
      </c>
      <c r="AL91" s="13">
        <f>AJ91/R91*100-100</f>
        <v>50</v>
      </c>
      <c r="AM91" s="12">
        <f>AJ91-AE91</f>
        <v>2.1</v>
      </c>
      <c r="AN91" s="13">
        <f>AJ91/AE91*100-100</f>
        <v>53.846153846153868</v>
      </c>
      <c r="AO91" s="38">
        <v>5.8</v>
      </c>
      <c r="AP91" s="12">
        <f>AO91-R91</f>
        <v>1.7999999999999998</v>
      </c>
      <c r="AQ91" s="13">
        <f>AO91/R91*100-100</f>
        <v>45</v>
      </c>
      <c r="AR91" s="26">
        <f>AO91-AJ91</f>
        <v>-0.20000000000000018</v>
      </c>
      <c r="AS91" s="29">
        <f>AO91/AJ91*100-100</f>
        <v>-3.3333333333333286</v>
      </c>
      <c r="AT91" s="11">
        <v>6</v>
      </c>
      <c r="AU91" s="12">
        <f>AT91-R91</f>
        <v>2</v>
      </c>
      <c r="AV91" s="13">
        <f>AT91/R91*100-100</f>
        <v>50</v>
      </c>
      <c r="AW91" s="12">
        <f>AT91-AO91</f>
        <v>0.20000000000000018</v>
      </c>
      <c r="AX91" s="13">
        <f>AT91/AO91*100-100</f>
        <v>3.448275862068968</v>
      </c>
      <c r="AY91" s="11">
        <v>6</v>
      </c>
      <c r="AZ91" s="26">
        <f>AY91-R91</f>
        <v>2</v>
      </c>
      <c r="BA91" s="29">
        <f>AY91/R91*100-100</f>
        <v>50</v>
      </c>
      <c r="BB91" s="12">
        <f>AY91-AT91</f>
        <v>0</v>
      </c>
      <c r="BC91" s="13">
        <f>AY91/AT91*100-100</f>
        <v>0</v>
      </c>
      <c r="BD91" s="11">
        <v>6</v>
      </c>
      <c r="BE91" s="12">
        <f>BD91-R91</f>
        <v>2</v>
      </c>
      <c r="BF91" s="13">
        <f>BD91/R91*100-100</f>
        <v>50</v>
      </c>
      <c r="BG91" s="12">
        <f>BD91-AY91</f>
        <v>0</v>
      </c>
      <c r="BH91" s="13">
        <f>BD91/AY91*100-100</f>
        <v>0</v>
      </c>
      <c r="BI91" s="11">
        <v>6.2</v>
      </c>
      <c r="BJ91" s="12">
        <f t="shared" ref="BJ91:BJ96" si="280">BI91-R91</f>
        <v>2.2000000000000002</v>
      </c>
      <c r="BK91" s="13">
        <f t="shared" ref="BK91:BK96" si="281">BI91/R91*100-100</f>
        <v>55</v>
      </c>
      <c r="BL91" s="12">
        <f>BI91-BD91</f>
        <v>0.20000000000000018</v>
      </c>
      <c r="BM91" s="13">
        <f>BI91/BD91*100-100</f>
        <v>3.3333333333333428</v>
      </c>
      <c r="BN91" s="11">
        <v>6.2</v>
      </c>
      <c r="BO91" s="12">
        <f t="shared" ref="BO91:BO96" si="282">BN91-R91</f>
        <v>2.2000000000000002</v>
      </c>
      <c r="BP91" s="13">
        <f t="shared" ref="BP91:BP96" si="283">BN91/R91*100-100</f>
        <v>55</v>
      </c>
      <c r="BQ91" s="12">
        <f>BN91-BI91</f>
        <v>0</v>
      </c>
      <c r="BR91" s="13">
        <f>BN91/BI91*100-100</f>
        <v>0</v>
      </c>
      <c r="BS91" s="11">
        <v>4.5</v>
      </c>
      <c r="BT91" s="12">
        <f>BS91-R91</f>
        <v>0.5</v>
      </c>
      <c r="BU91" s="13">
        <f>BS91/R91*100-100</f>
        <v>12.5</v>
      </c>
      <c r="BV91" s="26">
        <f>BS91-BN91</f>
        <v>-1.7000000000000002</v>
      </c>
      <c r="BW91" s="29">
        <f>BS91/BN91*100-100</f>
        <v>-27.41935483870968</v>
      </c>
      <c r="BX91" s="11">
        <v>4.2</v>
      </c>
      <c r="BY91" s="12">
        <f t="shared" si="275"/>
        <v>0.20000000000000018</v>
      </c>
      <c r="BZ91" s="13">
        <f t="shared" ref="BZ91:BZ96" si="284">BX91/R91*100-100</f>
        <v>5</v>
      </c>
      <c r="CA91" s="26">
        <f>BX91-BS91</f>
        <v>-0.29999999999999982</v>
      </c>
      <c r="CB91" s="29">
        <f>BX91/BS91*100-100</f>
        <v>-6.6666666666666714</v>
      </c>
      <c r="CC91" s="37">
        <v>4</v>
      </c>
      <c r="CD91" s="26">
        <f>CC91-BX91</f>
        <v>-0.20000000000000018</v>
      </c>
      <c r="CE91" s="29">
        <f>CC91/BX91*100-100</f>
        <v>-4.7619047619047734</v>
      </c>
      <c r="CF91" s="37">
        <v>3.8</v>
      </c>
      <c r="CG91" s="26">
        <f t="shared" ref="CG91:CG96" si="285">CF91-BX91</f>
        <v>-0.40000000000000036</v>
      </c>
      <c r="CH91" s="29">
        <f>CF91/BX91*100-100</f>
        <v>-9.5238095238095326</v>
      </c>
      <c r="CI91" s="26">
        <f t="shared" ref="CI91:CI96" si="286">CF91-CC91</f>
        <v>-0.20000000000000018</v>
      </c>
      <c r="CJ91" s="29">
        <f>CF91/CC91*100-100</f>
        <v>-5</v>
      </c>
      <c r="CK91" s="38">
        <v>4.9000000000000004</v>
      </c>
      <c r="CL91" s="12">
        <f>CK91-BX91</f>
        <v>0.70000000000000018</v>
      </c>
      <c r="CM91" s="13">
        <f>CK91/BX91*100-100</f>
        <v>16.666666666666671</v>
      </c>
      <c r="CN91" s="12">
        <f>CK91-CF91</f>
        <v>1.1000000000000005</v>
      </c>
      <c r="CO91" s="13">
        <f>CK91/CF91*100-100</f>
        <v>28.947368421052659</v>
      </c>
      <c r="CP91" s="38">
        <v>5.0999999999999996</v>
      </c>
      <c r="CQ91" s="12">
        <f t="shared" si="276"/>
        <v>0.89999999999999947</v>
      </c>
      <c r="CR91" s="13">
        <f>CP91/BX91*100-100</f>
        <v>21.428571428571416</v>
      </c>
      <c r="CS91" s="12">
        <f>CP91-CK91</f>
        <v>0.19999999999999929</v>
      </c>
      <c r="CT91" s="13">
        <f>CP91/CK91*100-100</f>
        <v>4.0816326530612059</v>
      </c>
      <c r="CU91" s="38">
        <v>5.0999999999999996</v>
      </c>
      <c r="CV91" s="12">
        <f>CU91-BX91</f>
        <v>0.89999999999999947</v>
      </c>
      <c r="CW91" s="13">
        <f>CU91/BX91*100-100</f>
        <v>21.428571428571416</v>
      </c>
      <c r="CX91" s="12">
        <f>CU91-CP91</f>
        <v>0</v>
      </c>
      <c r="CY91" s="13">
        <f>CU91/CP91*100-100</f>
        <v>0</v>
      </c>
      <c r="CZ91" s="38">
        <v>5.3</v>
      </c>
      <c r="DA91" s="12">
        <f t="shared" ref="DA91:DA96" si="287">CZ91-BX91</f>
        <v>1.0999999999999996</v>
      </c>
      <c r="DB91" s="13">
        <f>CZ91/BX91*100-100</f>
        <v>26.19047619047619</v>
      </c>
      <c r="DC91" s="12">
        <f>CZ91-CU91</f>
        <v>0.20000000000000018</v>
      </c>
      <c r="DD91" s="13">
        <f>CZ91/CU91*100-100</f>
        <v>3.9215686274509949</v>
      </c>
      <c r="DE91" s="38">
        <v>5.2</v>
      </c>
      <c r="DF91" s="12">
        <f>DE91-BX91</f>
        <v>1</v>
      </c>
      <c r="DG91" s="13">
        <f>DE91/BX91*100-100</f>
        <v>23.80952380952381</v>
      </c>
      <c r="DH91" s="26">
        <f>DE91-CZ91</f>
        <v>-9.9999999999999645E-2</v>
      </c>
      <c r="DI91" s="29">
        <f>DE91/CZ91*100-100</f>
        <v>-1.8867924528301785</v>
      </c>
      <c r="DJ91" s="38">
        <v>5.4</v>
      </c>
      <c r="DK91" s="12">
        <f>DJ91-BX91</f>
        <v>1.2000000000000002</v>
      </c>
      <c r="DL91" s="13">
        <f>DJ91/BX91*100-100</f>
        <v>28.571428571428584</v>
      </c>
      <c r="DM91" s="12">
        <f>DJ91-DE91</f>
        <v>0.20000000000000018</v>
      </c>
      <c r="DN91" s="13">
        <f>DJ91/DE91*100-100</f>
        <v>3.8461538461538538</v>
      </c>
      <c r="DO91" s="38">
        <v>5.5</v>
      </c>
      <c r="DP91" s="12">
        <f>DO91-BX91</f>
        <v>1.2999999999999998</v>
      </c>
      <c r="DQ91" s="13">
        <f>DO91/BX91*100-100</f>
        <v>30.952380952380963</v>
      </c>
      <c r="DR91" s="12">
        <f>DO91-DJ91</f>
        <v>9.9999999999999645E-2</v>
      </c>
      <c r="DS91" s="13">
        <f>DO91/DJ91*100-100</f>
        <v>1.8518518518518334</v>
      </c>
      <c r="DT91" s="38">
        <v>5.5</v>
      </c>
      <c r="DU91" s="12">
        <f>DT91-BX91</f>
        <v>1.2999999999999998</v>
      </c>
      <c r="DV91" s="13">
        <f>DT91/BX91*100-100</f>
        <v>30.952380952380963</v>
      </c>
      <c r="DW91" s="12">
        <f>DT91-DO91</f>
        <v>0</v>
      </c>
      <c r="DX91" s="13">
        <f>DT91/DO91*100-100</f>
        <v>0</v>
      </c>
      <c r="DY91" s="38">
        <v>5.8</v>
      </c>
      <c r="DZ91" s="12">
        <f>DY91-BX91</f>
        <v>1.5999999999999996</v>
      </c>
      <c r="EA91" s="13">
        <f>DY91/BX91*100-100</f>
        <v>38.095238095238102</v>
      </c>
      <c r="EB91" s="12">
        <f>DY91-DT91</f>
        <v>0.29999999999999982</v>
      </c>
      <c r="EC91" s="13">
        <f>DY91/DT91*100-100</f>
        <v>5.454545454545439</v>
      </c>
      <c r="ED91" s="926">
        <v>5.8</v>
      </c>
      <c r="EE91" s="12">
        <f>ED91-BX91</f>
        <v>1.5999999999999996</v>
      </c>
      <c r="EF91" s="13">
        <f>ED91/BX91*100-100</f>
        <v>38.095238095238102</v>
      </c>
      <c r="EG91" s="12">
        <f>ED91-DY91</f>
        <v>0</v>
      </c>
      <c r="EH91" s="13">
        <f>ED91/DY91*100-100</f>
        <v>0</v>
      </c>
    </row>
    <row r="92" spans="1:138" ht="15">
      <c r="A92" s="24" t="s">
        <v>73</v>
      </c>
      <c r="B92" s="42">
        <v>1.2</v>
      </c>
      <c r="C92" s="39">
        <v>1.2</v>
      </c>
      <c r="D92" s="11">
        <v>1.3</v>
      </c>
      <c r="E92" s="40">
        <v>1.3</v>
      </c>
      <c r="F92" s="11">
        <v>2.2000000000000002</v>
      </c>
      <c r="G92" s="40">
        <v>1.2</v>
      </c>
      <c r="H92" s="11">
        <v>1.2</v>
      </c>
      <c r="I92" s="11">
        <v>1.2</v>
      </c>
      <c r="J92" s="11">
        <v>1.2</v>
      </c>
      <c r="K92" s="11">
        <v>1.2</v>
      </c>
      <c r="L92" s="11">
        <v>1.2</v>
      </c>
      <c r="M92" s="11">
        <v>1.2</v>
      </c>
      <c r="N92" s="40">
        <v>1.2</v>
      </c>
      <c r="O92" s="40">
        <v>1.2</v>
      </c>
      <c r="P92" s="26">
        <f t="shared" si="183"/>
        <v>-0.10000000000000009</v>
      </c>
      <c r="Q92" s="29">
        <f>O92/D92*100-100</f>
        <v>-7.6923076923076934</v>
      </c>
      <c r="R92" s="11">
        <v>1.2</v>
      </c>
      <c r="S92" s="12">
        <f t="shared" si="184"/>
        <v>0</v>
      </c>
      <c r="T92" s="13">
        <f t="shared" si="274"/>
        <v>0</v>
      </c>
      <c r="U92" s="26">
        <f t="shared" si="186"/>
        <v>-0.10000000000000009</v>
      </c>
      <c r="V92" s="29">
        <f>R92/D92*100-100</f>
        <v>-7.6923076923076934</v>
      </c>
      <c r="W92" s="11">
        <v>1.2</v>
      </c>
      <c r="X92" s="12">
        <f t="shared" si="277"/>
        <v>0</v>
      </c>
      <c r="Y92" s="13">
        <f>W92/R92*100-100</f>
        <v>0</v>
      </c>
      <c r="Z92" s="11">
        <v>1.2</v>
      </c>
      <c r="AA92" s="12">
        <f t="shared" si="278"/>
        <v>0</v>
      </c>
      <c r="AB92" s="13">
        <f>Z92/R92*100-100</f>
        <v>0</v>
      </c>
      <c r="AC92" s="12">
        <f t="shared" si="279"/>
        <v>0</v>
      </c>
      <c r="AD92" s="13">
        <f>Z92/W92*100-100</f>
        <v>0</v>
      </c>
      <c r="AE92" s="11">
        <v>1.2</v>
      </c>
      <c r="AF92" s="12">
        <f>AE92-R92</f>
        <v>0</v>
      </c>
      <c r="AG92" s="13">
        <f>AE92/R92*100-100</f>
        <v>0</v>
      </c>
      <c r="AH92" s="12">
        <f>AE92-Z92</f>
        <v>0</v>
      </c>
      <c r="AI92" s="13">
        <f>AE92/Z92*100-100</f>
        <v>0</v>
      </c>
      <c r="AJ92" s="11">
        <v>1.2</v>
      </c>
      <c r="AK92" s="12">
        <f>AJ92-R92</f>
        <v>0</v>
      </c>
      <c r="AL92" s="13">
        <f>AJ92/R92*100-100</f>
        <v>0</v>
      </c>
      <c r="AM92" s="12">
        <f>AJ92-AE92</f>
        <v>0</v>
      </c>
      <c r="AN92" s="13">
        <f>AJ92/AE92*100-100</f>
        <v>0</v>
      </c>
      <c r="AO92" s="11">
        <v>1.2</v>
      </c>
      <c r="AP92" s="12">
        <f>AO92-R92</f>
        <v>0</v>
      </c>
      <c r="AQ92" s="13">
        <f>AO92/R92*100-100</f>
        <v>0</v>
      </c>
      <c r="AR92" s="12">
        <f>AO92-AJ92</f>
        <v>0</v>
      </c>
      <c r="AS92" s="13">
        <f>AO92/AJ92*100-100</f>
        <v>0</v>
      </c>
      <c r="AT92" s="11">
        <v>1.2</v>
      </c>
      <c r="AU92" s="12">
        <f>AT92-R92</f>
        <v>0</v>
      </c>
      <c r="AV92" s="13">
        <f>AT92/R92*100-100</f>
        <v>0</v>
      </c>
      <c r="AW92" s="12">
        <f>AT92-AO92</f>
        <v>0</v>
      </c>
      <c r="AX92" s="13">
        <f>AT92/AO92*100-100</f>
        <v>0</v>
      </c>
      <c r="AY92" s="11">
        <v>1.2</v>
      </c>
      <c r="AZ92" s="26">
        <f>AY92-R92</f>
        <v>0</v>
      </c>
      <c r="BA92" s="29">
        <f>AY92/R92*100-100</f>
        <v>0</v>
      </c>
      <c r="BB92" s="12">
        <f>AY92-AT92</f>
        <v>0</v>
      </c>
      <c r="BC92" s="13">
        <f>AY92/AT92*100-100</f>
        <v>0</v>
      </c>
      <c r="BD92" s="11">
        <v>1.2</v>
      </c>
      <c r="BE92" s="12">
        <f>BD92-R92</f>
        <v>0</v>
      </c>
      <c r="BF92" s="13">
        <f>BD92/R92*100-100</f>
        <v>0</v>
      </c>
      <c r="BG92" s="12">
        <f>BD92-AY92</f>
        <v>0</v>
      </c>
      <c r="BH92" s="13">
        <f>BD92/AY92*100-100</f>
        <v>0</v>
      </c>
      <c r="BI92" s="11">
        <v>1.2</v>
      </c>
      <c r="BJ92" s="12">
        <f t="shared" si="280"/>
        <v>0</v>
      </c>
      <c r="BK92" s="13">
        <f t="shared" si="281"/>
        <v>0</v>
      </c>
      <c r="BL92" s="12">
        <f>BI92-BD92</f>
        <v>0</v>
      </c>
      <c r="BM92" s="13">
        <f>BI92/BD92*100-100</f>
        <v>0</v>
      </c>
      <c r="BN92" s="11">
        <v>1.2</v>
      </c>
      <c r="BO92" s="12">
        <f t="shared" si="282"/>
        <v>0</v>
      </c>
      <c r="BP92" s="13">
        <f t="shared" si="283"/>
        <v>0</v>
      </c>
      <c r="BQ92" s="12">
        <f>BN92-BI92</f>
        <v>0</v>
      </c>
      <c r="BR92" s="13">
        <f>BN92/BI92*100-100</f>
        <v>0</v>
      </c>
      <c r="BS92" s="11">
        <v>1.2</v>
      </c>
      <c r="BT92" s="12">
        <f>BS92-R92</f>
        <v>0</v>
      </c>
      <c r="BU92" s="13">
        <f>BS92/R92*100-100</f>
        <v>0</v>
      </c>
      <c r="BV92" s="12">
        <f>BS92-BN92</f>
        <v>0</v>
      </c>
      <c r="BW92" s="13">
        <f>BS92/BN92*100-100</f>
        <v>0</v>
      </c>
      <c r="BX92" s="11">
        <v>1.2</v>
      </c>
      <c r="BY92" s="12">
        <f t="shared" si="275"/>
        <v>0</v>
      </c>
      <c r="BZ92" s="13">
        <f t="shared" si="284"/>
        <v>0</v>
      </c>
      <c r="CA92" s="12">
        <f>BX92-BS92</f>
        <v>0</v>
      </c>
      <c r="CB92" s="13">
        <f>BX92/BS92*100-100</f>
        <v>0</v>
      </c>
      <c r="CC92" s="11">
        <v>1.2</v>
      </c>
      <c r="CD92" s="12">
        <f>CC92-BX92</f>
        <v>0</v>
      </c>
      <c r="CE92" s="13">
        <f>CC92/BX92*100-100</f>
        <v>0</v>
      </c>
      <c r="CF92" s="11">
        <v>1.2</v>
      </c>
      <c r="CG92" s="12">
        <f t="shared" si="285"/>
        <v>0</v>
      </c>
      <c r="CH92" s="13">
        <f>CF92/BX92*100-100</f>
        <v>0</v>
      </c>
      <c r="CI92" s="12">
        <f t="shared" si="286"/>
        <v>0</v>
      </c>
      <c r="CJ92" s="13">
        <f>CF92/CC92*100-100</f>
        <v>0</v>
      </c>
      <c r="CK92" s="11">
        <v>1.2</v>
      </c>
      <c r="CL92" s="12">
        <f>CK92-BX92</f>
        <v>0</v>
      </c>
      <c r="CM92" s="13">
        <f>CK92/BX92*100-100</f>
        <v>0</v>
      </c>
      <c r="CN92" s="12">
        <f>CK92-CF92</f>
        <v>0</v>
      </c>
      <c r="CO92" s="13">
        <f>CK92/CF92*100-100</f>
        <v>0</v>
      </c>
      <c r="CP92" s="11">
        <v>1.2</v>
      </c>
      <c r="CQ92" s="12">
        <f t="shared" si="276"/>
        <v>0</v>
      </c>
      <c r="CR92" s="13">
        <f>CP92/BX92*100-100</f>
        <v>0</v>
      </c>
      <c r="CS92" s="12">
        <f>CP92-CK92</f>
        <v>0</v>
      </c>
      <c r="CT92" s="13">
        <f>CP92/CK92*100-100</f>
        <v>0</v>
      </c>
      <c r="CU92" s="11">
        <v>1.2</v>
      </c>
      <c r="CV92" s="12">
        <f>CU92-BX92</f>
        <v>0</v>
      </c>
      <c r="CW92" s="13">
        <f>CU92/BX92*100-100</f>
        <v>0</v>
      </c>
      <c r="CX92" s="12">
        <f>CU92-CP92</f>
        <v>0</v>
      </c>
      <c r="CY92" s="13">
        <f>CU92/CP92*100-100</f>
        <v>0</v>
      </c>
      <c r="CZ92" s="11">
        <v>1.2</v>
      </c>
      <c r="DA92" s="12">
        <f t="shared" si="287"/>
        <v>0</v>
      </c>
      <c r="DB92" s="13">
        <f>CZ92/BX92*100-100</f>
        <v>0</v>
      </c>
      <c r="DC92" s="12">
        <f>CZ92-CU92</f>
        <v>0</v>
      </c>
      <c r="DD92" s="13">
        <f>CZ92/CU92*100-100</f>
        <v>0</v>
      </c>
      <c r="DE92" s="11">
        <v>1.2</v>
      </c>
      <c r="DF92" s="12">
        <f>DE92-BX92</f>
        <v>0</v>
      </c>
      <c r="DG92" s="13">
        <f>DE92/BX92*100-100</f>
        <v>0</v>
      </c>
      <c r="DH92" s="12">
        <f>DE92-CZ92</f>
        <v>0</v>
      </c>
      <c r="DI92" s="13">
        <f>DE92/CZ92*100-100</f>
        <v>0</v>
      </c>
      <c r="DJ92" s="11">
        <v>1.2</v>
      </c>
      <c r="DK92" s="12">
        <f>DJ92-BX92</f>
        <v>0</v>
      </c>
      <c r="DL92" s="13">
        <f>DJ92/BX92*100-100</f>
        <v>0</v>
      </c>
      <c r="DM92" s="12">
        <f>DJ92-DE92</f>
        <v>0</v>
      </c>
      <c r="DN92" s="13">
        <f>DJ92/DE92*100-100</f>
        <v>0</v>
      </c>
      <c r="DO92" s="11">
        <v>1.2</v>
      </c>
      <c r="DP92" s="12">
        <f>DO92-BX92</f>
        <v>0</v>
      </c>
      <c r="DQ92" s="13">
        <f>DO92/BX92*100-100</f>
        <v>0</v>
      </c>
      <c r="DR92" s="12">
        <f>DO92-DJ92</f>
        <v>0</v>
      </c>
      <c r="DS92" s="13">
        <f>DO92/DJ92*100-100</f>
        <v>0</v>
      </c>
      <c r="DT92" s="11">
        <v>1.2</v>
      </c>
      <c r="DU92" s="12">
        <f>DT92-BX92</f>
        <v>0</v>
      </c>
      <c r="DV92" s="13">
        <f>DT92/BX92*100-100</f>
        <v>0</v>
      </c>
      <c r="DW92" s="12">
        <f>DT92-DO92</f>
        <v>0</v>
      </c>
      <c r="DX92" s="13">
        <f>DT92/DO92*100-100</f>
        <v>0</v>
      </c>
      <c r="DY92" s="11">
        <v>1.2</v>
      </c>
      <c r="DZ92" s="12">
        <f>DY92-BX92</f>
        <v>0</v>
      </c>
      <c r="EA92" s="13">
        <f>DY92/BX92*100-100</f>
        <v>0</v>
      </c>
      <c r="EB92" s="12">
        <f>DY92-DT92</f>
        <v>0</v>
      </c>
      <c r="EC92" s="13">
        <f>DY92/DT92*100-100</f>
        <v>0</v>
      </c>
      <c r="ED92" s="926">
        <v>1.2</v>
      </c>
      <c r="EE92" s="12">
        <f>ED92-BX92</f>
        <v>0</v>
      </c>
      <c r="EF92" s="13">
        <f>ED92/BX92*100-100</f>
        <v>0</v>
      </c>
      <c r="EG92" s="12">
        <f>ED92-DY92</f>
        <v>0</v>
      </c>
      <c r="EH92" s="13">
        <f>ED92/DY92*100-100</f>
        <v>0</v>
      </c>
    </row>
    <row r="93" spans="1:138" s="23" customFormat="1" ht="15">
      <c r="A93" s="24" t="s">
        <v>74</v>
      </c>
      <c r="B93" s="42">
        <v>3.8</v>
      </c>
      <c r="C93" s="39">
        <v>6.7</v>
      </c>
      <c r="D93" s="40">
        <v>0</v>
      </c>
      <c r="E93" s="11">
        <v>1.9</v>
      </c>
      <c r="F93" s="40">
        <v>0</v>
      </c>
      <c r="G93" s="11">
        <v>6.5</v>
      </c>
      <c r="H93" s="11">
        <v>78.900000000000006</v>
      </c>
      <c r="I93" s="40">
        <v>40.6</v>
      </c>
      <c r="J93" s="11">
        <v>74.8</v>
      </c>
      <c r="K93" s="11">
        <v>59</v>
      </c>
      <c r="L93" s="11">
        <v>68.599999999999994</v>
      </c>
      <c r="M93" s="11">
        <v>66.599999999999994</v>
      </c>
      <c r="N93" s="11">
        <v>32.1</v>
      </c>
      <c r="O93" s="11">
        <v>4.3</v>
      </c>
      <c r="P93" s="12">
        <f t="shared" si="183"/>
        <v>4.3</v>
      </c>
      <c r="Q93" s="13" t="s">
        <v>84</v>
      </c>
      <c r="R93" s="40">
        <v>0</v>
      </c>
      <c r="S93" s="26">
        <f t="shared" si="184"/>
        <v>-4.3</v>
      </c>
      <c r="T93" s="29">
        <f t="shared" si="274"/>
        <v>-100</v>
      </c>
      <c r="U93" s="26">
        <f t="shared" si="186"/>
        <v>0</v>
      </c>
      <c r="V93" s="29" t="s">
        <v>84</v>
      </c>
      <c r="W93" s="40">
        <v>0</v>
      </c>
      <c r="X93" s="26" t="s">
        <v>84</v>
      </c>
      <c r="Y93" s="29" t="s">
        <v>84</v>
      </c>
      <c r="Z93" s="40">
        <v>0</v>
      </c>
      <c r="AA93" s="26" t="s">
        <v>84</v>
      </c>
      <c r="AB93" s="29" t="s">
        <v>84</v>
      </c>
      <c r="AC93" s="26" t="s">
        <v>84</v>
      </c>
      <c r="AD93" s="29" t="s">
        <v>84</v>
      </c>
      <c r="AE93" s="40">
        <v>0</v>
      </c>
      <c r="AF93" s="26" t="s">
        <v>84</v>
      </c>
      <c r="AG93" s="29" t="s">
        <v>84</v>
      </c>
      <c r="AH93" s="26" t="s">
        <v>84</v>
      </c>
      <c r="AI93" s="29" t="s">
        <v>84</v>
      </c>
      <c r="AJ93" s="40">
        <v>0</v>
      </c>
      <c r="AK93" s="26" t="s">
        <v>84</v>
      </c>
      <c r="AL93" s="29" t="s">
        <v>84</v>
      </c>
      <c r="AM93" s="26" t="s">
        <v>84</v>
      </c>
      <c r="AN93" s="29" t="s">
        <v>84</v>
      </c>
      <c r="AO93" s="11">
        <v>26.6</v>
      </c>
      <c r="AP93" s="12">
        <f>AO93-R93</f>
        <v>26.6</v>
      </c>
      <c r="AQ93" s="13" t="s">
        <v>84</v>
      </c>
      <c r="AR93" s="12">
        <f>AO93-AJ93</f>
        <v>26.6</v>
      </c>
      <c r="AS93" s="13" t="s">
        <v>84</v>
      </c>
      <c r="AT93" s="40">
        <v>0</v>
      </c>
      <c r="AU93" s="26" t="s">
        <v>84</v>
      </c>
      <c r="AV93" s="29" t="s">
        <v>84</v>
      </c>
      <c r="AW93" s="26">
        <f>AT93-AO93</f>
        <v>-26.6</v>
      </c>
      <c r="AX93" s="29" t="s">
        <v>84</v>
      </c>
      <c r="AY93" s="40">
        <v>0</v>
      </c>
      <c r="AZ93" s="26" t="s">
        <v>84</v>
      </c>
      <c r="BA93" s="29" t="s">
        <v>84</v>
      </c>
      <c r="BB93" s="26" t="s">
        <v>84</v>
      </c>
      <c r="BC93" s="29" t="s">
        <v>84</v>
      </c>
      <c r="BD93" s="11">
        <v>5.9</v>
      </c>
      <c r="BE93" s="12">
        <f>BD93-R93</f>
        <v>5.9</v>
      </c>
      <c r="BF93" s="29" t="s">
        <v>84</v>
      </c>
      <c r="BG93" s="12">
        <f>BD93-AY93</f>
        <v>5.9</v>
      </c>
      <c r="BH93" s="29" t="s">
        <v>84</v>
      </c>
      <c r="BI93" s="40">
        <v>0</v>
      </c>
      <c r="BJ93" s="26">
        <f>BI93-R93</f>
        <v>0</v>
      </c>
      <c r="BK93" s="29" t="s">
        <v>84</v>
      </c>
      <c r="BL93" s="26">
        <f>BI93-BD93</f>
        <v>-5.9</v>
      </c>
      <c r="BM93" s="29">
        <f>BI93/BD93*100-100</f>
        <v>-100</v>
      </c>
      <c r="BN93" s="11">
        <v>1.1000000000000001</v>
      </c>
      <c r="BO93" s="12">
        <f t="shared" si="282"/>
        <v>1.1000000000000001</v>
      </c>
      <c r="BP93" s="13" t="s">
        <v>84</v>
      </c>
      <c r="BQ93" s="12">
        <f>BN93-BI93</f>
        <v>1.1000000000000001</v>
      </c>
      <c r="BR93" s="13" t="s">
        <v>84</v>
      </c>
      <c r="BS93" s="40">
        <v>0</v>
      </c>
      <c r="BT93" s="26">
        <f>BS93-R93</f>
        <v>0</v>
      </c>
      <c r="BU93" s="29" t="s">
        <v>84</v>
      </c>
      <c r="BV93" s="26">
        <f>BS93-BN93</f>
        <v>-1.1000000000000001</v>
      </c>
      <c r="BW93" s="29">
        <f>BS93/BN93*100-100</f>
        <v>-100</v>
      </c>
      <c r="BX93" s="11">
        <v>1.1000000000000001</v>
      </c>
      <c r="BY93" s="12">
        <f t="shared" si="275"/>
        <v>1.1000000000000001</v>
      </c>
      <c r="BZ93" s="13" t="s">
        <v>84</v>
      </c>
      <c r="CA93" s="12">
        <f>BX93-BS93</f>
        <v>1.1000000000000001</v>
      </c>
      <c r="CB93" s="13" t="s">
        <v>84</v>
      </c>
      <c r="CC93" s="40">
        <v>1</v>
      </c>
      <c r="CD93" s="26">
        <f>CC93-BX93</f>
        <v>-0.10000000000000009</v>
      </c>
      <c r="CE93" s="29">
        <f>CC93/BX93*100-100</f>
        <v>-9.0909090909090935</v>
      </c>
      <c r="CF93" s="11">
        <v>1</v>
      </c>
      <c r="CG93" s="26">
        <f t="shared" si="285"/>
        <v>-0.10000000000000009</v>
      </c>
      <c r="CH93" s="29">
        <f>CF93/BX93*100-100</f>
        <v>-9.0909090909090935</v>
      </c>
      <c r="CI93" s="12">
        <f t="shared" si="286"/>
        <v>0</v>
      </c>
      <c r="CJ93" s="13">
        <f>CF93/CC93*100-100</f>
        <v>0</v>
      </c>
      <c r="CK93" s="40">
        <v>0</v>
      </c>
      <c r="CL93" s="26">
        <f>CK93-BX93</f>
        <v>-1.1000000000000001</v>
      </c>
      <c r="CM93" s="29">
        <f>CK93/BX93*100-100</f>
        <v>-100</v>
      </c>
      <c r="CN93" s="26">
        <f>CK93-CF93</f>
        <v>-1</v>
      </c>
      <c r="CO93" s="29">
        <f>CK93/CF93*100-100</f>
        <v>-100</v>
      </c>
      <c r="CP93" s="40">
        <v>0</v>
      </c>
      <c r="CQ93" s="26">
        <f t="shared" si="276"/>
        <v>-1.1000000000000001</v>
      </c>
      <c r="CR93" s="29">
        <f>CP93/BX93*100-100</f>
        <v>-100</v>
      </c>
      <c r="CS93" s="36" t="s">
        <v>84</v>
      </c>
      <c r="CT93" s="36" t="s">
        <v>84</v>
      </c>
      <c r="CU93" s="40">
        <v>0</v>
      </c>
      <c r="CV93" s="26">
        <f>CU93-BX93</f>
        <v>-1.1000000000000001</v>
      </c>
      <c r="CW93" s="29">
        <f>CU93/BX93*100-100</f>
        <v>-100</v>
      </c>
      <c r="CX93" s="36" t="s">
        <v>84</v>
      </c>
      <c r="CY93" s="36" t="s">
        <v>84</v>
      </c>
      <c r="CZ93" s="40">
        <v>0</v>
      </c>
      <c r="DA93" s="26">
        <f t="shared" si="287"/>
        <v>-1.1000000000000001</v>
      </c>
      <c r="DB93" s="29">
        <f>CZ93/BX93*100-100</f>
        <v>-100</v>
      </c>
      <c r="DC93" s="36" t="s">
        <v>84</v>
      </c>
      <c r="DD93" s="36" t="s">
        <v>84</v>
      </c>
      <c r="DE93" s="40">
        <v>0</v>
      </c>
      <c r="DF93" s="26">
        <f>DE93-BX93</f>
        <v>-1.1000000000000001</v>
      </c>
      <c r="DG93" s="29">
        <f>DE93/BX93*100-100</f>
        <v>-100</v>
      </c>
      <c r="DH93" s="36" t="s">
        <v>84</v>
      </c>
      <c r="DI93" s="36" t="s">
        <v>84</v>
      </c>
      <c r="DJ93" s="40">
        <v>0</v>
      </c>
      <c r="DK93" s="26">
        <f>DJ93-BX93</f>
        <v>-1.1000000000000001</v>
      </c>
      <c r="DL93" s="29">
        <f>DJ93/BX93*100-100</f>
        <v>-100</v>
      </c>
      <c r="DM93" s="36" t="s">
        <v>84</v>
      </c>
      <c r="DN93" s="36" t="s">
        <v>84</v>
      </c>
      <c r="DO93" s="40">
        <v>0</v>
      </c>
      <c r="DP93" s="26">
        <f>DO93-BX93</f>
        <v>-1.1000000000000001</v>
      </c>
      <c r="DQ93" s="29">
        <f>DO93/BX93*100-100</f>
        <v>-100</v>
      </c>
      <c r="DR93" s="36" t="s">
        <v>84</v>
      </c>
      <c r="DS93" s="36" t="s">
        <v>84</v>
      </c>
      <c r="DT93" s="40">
        <v>0</v>
      </c>
      <c r="DU93" s="26">
        <f>DT93-BX93</f>
        <v>-1.1000000000000001</v>
      </c>
      <c r="DV93" s="29">
        <f>DT93/BX93*100-100</f>
        <v>-100</v>
      </c>
      <c r="DW93" s="36" t="s">
        <v>84</v>
      </c>
      <c r="DX93" s="36" t="s">
        <v>84</v>
      </c>
      <c r="DY93" s="40">
        <v>0</v>
      </c>
      <c r="DZ93" s="26">
        <f>DY93-BX93</f>
        <v>-1.1000000000000001</v>
      </c>
      <c r="EA93" s="29">
        <f>DY93/BX93*100-100</f>
        <v>-100</v>
      </c>
      <c r="EB93" s="36" t="s">
        <v>84</v>
      </c>
      <c r="EC93" s="36" t="s">
        <v>84</v>
      </c>
      <c r="ED93" s="932">
        <v>0</v>
      </c>
      <c r="EE93" s="26">
        <f>ED93-BX93</f>
        <v>-1.1000000000000001</v>
      </c>
      <c r="EF93" s="29">
        <f>ED93/BX93*100-100</f>
        <v>-100</v>
      </c>
      <c r="EG93" s="36" t="s">
        <v>84</v>
      </c>
      <c r="EH93" s="36" t="s">
        <v>84</v>
      </c>
    </row>
    <row r="94" spans="1:138" ht="14.25">
      <c r="A94" s="24" t="s">
        <v>75</v>
      </c>
      <c r="B94" s="42">
        <v>0.7</v>
      </c>
      <c r="C94" s="39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26">
        <f t="shared" si="183"/>
        <v>0</v>
      </c>
      <c r="Q94" s="29" t="s">
        <v>84</v>
      </c>
      <c r="R94" s="37">
        <v>0</v>
      </c>
      <c r="S94" s="26">
        <f t="shared" si="184"/>
        <v>0</v>
      </c>
      <c r="T94" s="29" t="s">
        <v>84</v>
      </c>
      <c r="U94" s="26">
        <f t="shared" si="186"/>
        <v>0</v>
      </c>
      <c r="V94" s="29" t="s">
        <v>84</v>
      </c>
      <c r="W94" s="37">
        <v>0</v>
      </c>
      <c r="X94" s="26" t="s">
        <v>84</v>
      </c>
      <c r="Y94" s="29" t="s">
        <v>84</v>
      </c>
      <c r="Z94" s="37">
        <v>0</v>
      </c>
      <c r="AA94" s="26" t="s">
        <v>84</v>
      </c>
      <c r="AB94" s="29" t="s">
        <v>84</v>
      </c>
      <c r="AC94" s="26" t="s">
        <v>84</v>
      </c>
      <c r="AD94" s="29" t="s">
        <v>84</v>
      </c>
      <c r="AE94" s="37">
        <v>0</v>
      </c>
      <c r="AF94" s="26" t="s">
        <v>84</v>
      </c>
      <c r="AG94" s="29" t="s">
        <v>84</v>
      </c>
      <c r="AH94" s="26" t="s">
        <v>84</v>
      </c>
      <c r="AI94" s="29" t="s">
        <v>84</v>
      </c>
      <c r="AJ94" s="37">
        <v>0</v>
      </c>
      <c r="AK94" s="26" t="s">
        <v>84</v>
      </c>
      <c r="AL94" s="29" t="s">
        <v>84</v>
      </c>
      <c r="AM94" s="26" t="s">
        <v>84</v>
      </c>
      <c r="AN94" s="29" t="s">
        <v>84</v>
      </c>
      <c r="AO94" s="37">
        <v>0</v>
      </c>
      <c r="AP94" s="26" t="s">
        <v>84</v>
      </c>
      <c r="AQ94" s="29" t="s">
        <v>84</v>
      </c>
      <c r="AR94" s="26" t="s">
        <v>84</v>
      </c>
      <c r="AS94" s="29" t="s">
        <v>84</v>
      </c>
      <c r="AT94" s="40">
        <v>0</v>
      </c>
      <c r="AU94" s="26" t="s">
        <v>84</v>
      </c>
      <c r="AV94" s="29" t="s">
        <v>84</v>
      </c>
      <c r="AW94" s="26" t="s">
        <v>84</v>
      </c>
      <c r="AX94" s="29" t="s">
        <v>84</v>
      </c>
      <c r="AY94" s="40">
        <v>0</v>
      </c>
      <c r="AZ94" s="26" t="s">
        <v>84</v>
      </c>
      <c r="BA94" s="29" t="s">
        <v>84</v>
      </c>
      <c r="BB94" s="26" t="s">
        <v>84</v>
      </c>
      <c r="BC94" s="29" t="s">
        <v>84</v>
      </c>
      <c r="BD94" s="40">
        <v>0</v>
      </c>
      <c r="BE94" s="26" t="s">
        <v>84</v>
      </c>
      <c r="BF94" s="29" t="s">
        <v>84</v>
      </c>
      <c r="BG94" s="26" t="s">
        <v>84</v>
      </c>
      <c r="BH94" s="29" t="s">
        <v>84</v>
      </c>
      <c r="BI94" s="40">
        <v>0</v>
      </c>
      <c r="BJ94" s="26" t="s">
        <v>84</v>
      </c>
      <c r="BK94" s="29" t="s">
        <v>84</v>
      </c>
      <c r="BL94" s="26" t="s">
        <v>84</v>
      </c>
      <c r="BM94" s="29" t="s">
        <v>84</v>
      </c>
      <c r="BN94" s="40">
        <v>0</v>
      </c>
      <c r="BO94" s="26" t="s">
        <v>84</v>
      </c>
      <c r="BP94" s="29" t="s">
        <v>84</v>
      </c>
      <c r="BQ94" s="26" t="s">
        <v>84</v>
      </c>
      <c r="BR94" s="29" t="s">
        <v>84</v>
      </c>
      <c r="BS94" s="40">
        <v>0</v>
      </c>
      <c r="BT94" s="26" t="s">
        <v>84</v>
      </c>
      <c r="BU94" s="29" t="s">
        <v>84</v>
      </c>
      <c r="BV94" s="26" t="s">
        <v>84</v>
      </c>
      <c r="BW94" s="29" t="s">
        <v>84</v>
      </c>
      <c r="BX94" s="40">
        <v>0</v>
      </c>
      <c r="BY94" s="26" t="s">
        <v>84</v>
      </c>
      <c r="BZ94" s="29" t="s">
        <v>84</v>
      </c>
      <c r="CA94" s="26" t="s">
        <v>84</v>
      </c>
      <c r="CB94" s="29" t="s">
        <v>84</v>
      </c>
      <c r="CC94" s="37">
        <v>0</v>
      </c>
      <c r="CD94" s="26" t="s">
        <v>84</v>
      </c>
      <c r="CE94" s="29" t="s">
        <v>84</v>
      </c>
      <c r="CF94" s="37">
        <v>0</v>
      </c>
      <c r="CG94" s="36" t="s">
        <v>84</v>
      </c>
      <c r="CH94" s="36" t="s">
        <v>84</v>
      </c>
      <c r="CI94" s="36" t="s">
        <v>84</v>
      </c>
      <c r="CJ94" s="36" t="s">
        <v>84</v>
      </c>
      <c r="CK94" s="37">
        <v>0</v>
      </c>
      <c r="CL94" s="36" t="s">
        <v>84</v>
      </c>
      <c r="CM94" s="36" t="s">
        <v>84</v>
      </c>
      <c r="CN94" s="36" t="s">
        <v>84</v>
      </c>
      <c r="CO94" s="36" t="s">
        <v>84</v>
      </c>
      <c r="CP94" s="37">
        <v>0</v>
      </c>
      <c r="CQ94" s="36" t="s">
        <v>84</v>
      </c>
      <c r="CR94" s="36" t="s">
        <v>84</v>
      </c>
      <c r="CS94" s="36" t="s">
        <v>84</v>
      </c>
      <c r="CT94" s="36" t="s">
        <v>84</v>
      </c>
      <c r="CU94" s="37">
        <v>0</v>
      </c>
      <c r="CV94" s="36" t="s">
        <v>84</v>
      </c>
      <c r="CW94" s="36" t="s">
        <v>84</v>
      </c>
      <c r="CX94" s="36" t="s">
        <v>84</v>
      </c>
      <c r="CY94" s="36" t="s">
        <v>84</v>
      </c>
      <c r="CZ94" s="37">
        <v>0</v>
      </c>
      <c r="DA94" s="36" t="s">
        <v>84</v>
      </c>
      <c r="DB94" s="36" t="s">
        <v>84</v>
      </c>
      <c r="DC94" s="36" t="s">
        <v>84</v>
      </c>
      <c r="DD94" s="36" t="s">
        <v>84</v>
      </c>
      <c r="DE94" s="37">
        <v>0</v>
      </c>
      <c r="DF94" s="36" t="s">
        <v>84</v>
      </c>
      <c r="DG94" s="36" t="s">
        <v>84</v>
      </c>
      <c r="DH94" s="36" t="s">
        <v>84</v>
      </c>
      <c r="DI94" s="36" t="s">
        <v>84</v>
      </c>
      <c r="DJ94" s="37">
        <v>0</v>
      </c>
      <c r="DK94" s="36" t="s">
        <v>84</v>
      </c>
      <c r="DL94" s="36" t="s">
        <v>84</v>
      </c>
      <c r="DM94" s="36" t="s">
        <v>84</v>
      </c>
      <c r="DN94" s="36" t="s">
        <v>84</v>
      </c>
      <c r="DO94" s="37">
        <v>0</v>
      </c>
      <c r="DP94" s="36" t="s">
        <v>84</v>
      </c>
      <c r="DQ94" s="36" t="s">
        <v>84</v>
      </c>
      <c r="DR94" s="36" t="s">
        <v>84</v>
      </c>
      <c r="DS94" s="36" t="s">
        <v>84</v>
      </c>
      <c r="DT94" s="37">
        <v>0</v>
      </c>
      <c r="DU94" s="36" t="s">
        <v>84</v>
      </c>
      <c r="DV94" s="36" t="s">
        <v>84</v>
      </c>
      <c r="DW94" s="36" t="s">
        <v>84</v>
      </c>
      <c r="DX94" s="36" t="s">
        <v>84</v>
      </c>
      <c r="DY94" s="37">
        <v>0</v>
      </c>
      <c r="DZ94" s="36" t="s">
        <v>84</v>
      </c>
      <c r="EA94" s="36" t="s">
        <v>84</v>
      </c>
      <c r="EB94" s="36" t="s">
        <v>84</v>
      </c>
      <c r="EC94" s="36" t="s">
        <v>84</v>
      </c>
      <c r="ED94" s="932">
        <v>0</v>
      </c>
      <c r="EE94" s="36" t="s">
        <v>84</v>
      </c>
      <c r="EF94" s="36" t="s">
        <v>84</v>
      </c>
      <c r="EG94" s="36" t="s">
        <v>84</v>
      </c>
      <c r="EH94" s="36" t="s">
        <v>84</v>
      </c>
    </row>
    <row r="95" spans="1:138" ht="15">
      <c r="A95" s="24" t="s">
        <v>76</v>
      </c>
      <c r="B95" s="42">
        <v>0</v>
      </c>
      <c r="C95" s="39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8">
        <v>1.4</v>
      </c>
      <c r="K95" s="38">
        <v>2.2999999999999998</v>
      </c>
      <c r="L95" s="38">
        <v>2.5</v>
      </c>
      <c r="M95" s="38">
        <v>4.3</v>
      </c>
      <c r="N95" s="38">
        <v>3</v>
      </c>
      <c r="O95" s="38">
        <v>8</v>
      </c>
      <c r="P95" s="12">
        <f t="shared" si="183"/>
        <v>8</v>
      </c>
      <c r="Q95" s="13" t="s">
        <v>84</v>
      </c>
      <c r="R95" s="38">
        <v>4.0999999999999996</v>
      </c>
      <c r="S95" s="26">
        <f t="shared" si="184"/>
        <v>-3.9000000000000004</v>
      </c>
      <c r="T95" s="29">
        <f>R95/O95*100-100</f>
        <v>-48.750000000000007</v>
      </c>
      <c r="U95" s="12">
        <f t="shared" si="186"/>
        <v>4.0999999999999996</v>
      </c>
      <c r="V95" s="13" t="s">
        <v>84</v>
      </c>
      <c r="W95" s="38">
        <v>4.3</v>
      </c>
      <c r="X95" s="12">
        <f t="shared" si="277"/>
        <v>0.20000000000000018</v>
      </c>
      <c r="Y95" s="13">
        <f>W95/R95*100-100</f>
        <v>4.8780487804878021</v>
      </c>
      <c r="Z95" s="37">
        <v>3.9</v>
      </c>
      <c r="AA95" s="26">
        <f t="shared" si="278"/>
        <v>-0.19999999999999973</v>
      </c>
      <c r="AB95" s="29">
        <f>Z95/R95*100-100</f>
        <v>-4.8780487804878021</v>
      </c>
      <c r="AC95" s="26">
        <f t="shared" si="279"/>
        <v>-0.39999999999999991</v>
      </c>
      <c r="AD95" s="29">
        <f>Z95/W95*100-100</f>
        <v>-9.3023255813953369</v>
      </c>
      <c r="AE95" s="37">
        <v>0</v>
      </c>
      <c r="AF95" s="26">
        <f>AE95-R95</f>
        <v>-4.0999999999999996</v>
      </c>
      <c r="AG95" s="29">
        <f>AE95/R95*100-100</f>
        <v>-100</v>
      </c>
      <c r="AH95" s="26">
        <f>AE95-Z95</f>
        <v>-3.9</v>
      </c>
      <c r="AI95" s="29">
        <f>AE95/Z95*100-100</f>
        <v>-100</v>
      </c>
      <c r="AJ95" s="37">
        <v>0</v>
      </c>
      <c r="AK95" s="26">
        <f>AJ95-R95</f>
        <v>-4.0999999999999996</v>
      </c>
      <c r="AL95" s="29">
        <f>AJ95/R95*100-100</f>
        <v>-100</v>
      </c>
      <c r="AM95" s="26" t="s">
        <v>84</v>
      </c>
      <c r="AN95" s="29" t="s">
        <v>84</v>
      </c>
      <c r="AO95" s="37">
        <v>0</v>
      </c>
      <c r="AP95" s="26">
        <f>AO95-R95</f>
        <v>-4.0999999999999996</v>
      </c>
      <c r="AQ95" s="29">
        <f>AO95/R95*100-100</f>
        <v>-100</v>
      </c>
      <c r="AR95" s="26" t="s">
        <v>84</v>
      </c>
      <c r="AS95" s="29" t="s">
        <v>84</v>
      </c>
      <c r="AT95" s="40">
        <v>0</v>
      </c>
      <c r="AU95" s="26">
        <f>AT95-R95</f>
        <v>-4.0999999999999996</v>
      </c>
      <c r="AV95" s="29">
        <f>AT95/R95*100-100</f>
        <v>-100</v>
      </c>
      <c r="AW95" s="26" t="s">
        <v>84</v>
      </c>
      <c r="AX95" s="29" t="s">
        <v>84</v>
      </c>
      <c r="AY95" s="40">
        <v>0</v>
      </c>
      <c r="AZ95" s="26">
        <f>AY95-R95</f>
        <v>-4.0999999999999996</v>
      </c>
      <c r="BA95" s="29">
        <f>AY95/R95*100-100</f>
        <v>-100</v>
      </c>
      <c r="BB95" s="26" t="s">
        <v>84</v>
      </c>
      <c r="BC95" s="29" t="s">
        <v>84</v>
      </c>
      <c r="BD95" s="40">
        <v>0</v>
      </c>
      <c r="BE95" s="26">
        <f>BD95-R95</f>
        <v>-4.0999999999999996</v>
      </c>
      <c r="BF95" s="29">
        <f>BD95/R95*100-100</f>
        <v>-100</v>
      </c>
      <c r="BG95" s="26">
        <f>BD95-AY95</f>
        <v>0</v>
      </c>
      <c r="BH95" s="29" t="s">
        <v>84</v>
      </c>
      <c r="BI95" s="40">
        <v>0</v>
      </c>
      <c r="BJ95" s="26">
        <f t="shared" si="280"/>
        <v>-4.0999999999999996</v>
      </c>
      <c r="BK95" s="29">
        <f t="shared" si="281"/>
        <v>-100</v>
      </c>
      <c r="BL95" s="26" t="s">
        <v>84</v>
      </c>
      <c r="BM95" s="29" t="s">
        <v>84</v>
      </c>
      <c r="BN95" s="40">
        <v>0</v>
      </c>
      <c r="BO95" s="26">
        <f t="shared" si="282"/>
        <v>-4.0999999999999996</v>
      </c>
      <c r="BP95" s="29">
        <f t="shared" si="283"/>
        <v>-100</v>
      </c>
      <c r="BQ95" s="26" t="s">
        <v>84</v>
      </c>
      <c r="BR95" s="29" t="s">
        <v>84</v>
      </c>
      <c r="BS95" s="40">
        <v>0</v>
      </c>
      <c r="BT95" s="26">
        <f>BS95-W95</f>
        <v>-4.3</v>
      </c>
      <c r="BU95" s="29">
        <f>BS95/W95*100-100</f>
        <v>-100</v>
      </c>
      <c r="BV95" s="26" t="s">
        <v>84</v>
      </c>
      <c r="BW95" s="29" t="s">
        <v>84</v>
      </c>
      <c r="BX95" s="40">
        <v>0</v>
      </c>
      <c r="BY95" s="26">
        <f t="shared" si="275"/>
        <v>-4.0999999999999996</v>
      </c>
      <c r="BZ95" s="29">
        <f t="shared" si="284"/>
        <v>-100</v>
      </c>
      <c r="CA95" s="26" t="s">
        <v>84</v>
      </c>
      <c r="CB95" s="29" t="s">
        <v>84</v>
      </c>
      <c r="CC95" s="37">
        <v>0</v>
      </c>
      <c r="CD95" s="26" t="s">
        <v>84</v>
      </c>
      <c r="CE95" s="29" t="s">
        <v>84</v>
      </c>
      <c r="CF95" s="37">
        <v>0</v>
      </c>
      <c r="CG95" s="36" t="s">
        <v>84</v>
      </c>
      <c r="CH95" s="36" t="s">
        <v>84</v>
      </c>
      <c r="CI95" s="36" t="s">
        <v>84</v>
      </c>
      <c r="CJ95" s="36" t="s">
        <v>84</v>
      </c>
      <c r="CK95" s="37">
        <v>0</v>
      </c>
      <c r="CL95" s="36" t="s">
        <v>84</v>
      </c>
      <c r="CM95" s="36" t="s">
        <v>84</v>
      </c>
      <c r="CN95" s="36" t="s">
        <v>84</v>
      </c>
      <c r="CO95" s="36" t="s">
        <v>84</v>
      </c>
      <c r="CP95" s="37">
        <v>0</v>
      </c>
      <c r="CQ95" s="36" t="s">
        <v>84</v>
      </c>
      <c r="CR95" s="36" t="s">
        <v>84</v>
      </c>
      <c r="CS95" s="36" t="s">
        <v>84</v>
      </c>
      <c r="CT95" s="36" t="s">
        <v>84</v>
      </c>
      <c r="CU95" s="37">
        <v>0</v>
      </c>
      <c r="CV95" s="36" t="s">
        <v>84</v>
      </c>
      <c r="CW95" s="36" t="s">
        <v>84</v>
      </c>
      <c r="CX95" s="36" t="s">
        <v>84</v>
      </c>
      <c r="CY95" s="36" t="s">
        <v>84</v>
      </c>
      <c r="CZ95" s="37">
        <v>0</v>
      </c>
      <c r="DA95" s="36" t="s">
        <v>84</v>
      </c>
      <c r="DB95" s="36" t="s">
        <v>84</v>
      </c>
      <c r="DC95" s="36" t="s">
        <v>84</v>
      </c>
      <c r="DD95" s="36" t="s">
        <v>84</v>
      </c>
      <c r="DE95" s="37">
        <v>0</v>
      </c>
      <c r="DF95" s="36" t="s">
        <v>84</v>
      </c>
      <c r="DG95" s="36" t="s">
        <v>84</v>
      </c>
      <c r="DH95" s="36" t="s">
        <v>84</v>
      </c>
      <c r="DI95" s="36" t="s">
        <v>84</v>
      </c>
      <c r="DJ95" s="37">
        <v>0</v>
      </c>
      <c r="DK95" s="36" t="s">
        <v>84</v>
      </c>
      <c r="DL95" s="36" t="s">
        <v>84</v>
      </c>
      <c r="DM95" s="36" t="s">
        <v>84</v>
      </c>
      <c r="DN95" s="36" t="s">
        <v>84</v>
      </c>
      <c r="DO95" s="37">
        <v>0</v>
      </c>
      <c r="DP95" s="36" t="s">
        <v>84</v>
      </c>
      <c r="DQ95" s="36" t="s">
        <v>84</v>
      </c>
      <c r="DR95" s="36" t="s">
        <v>84</v>
      </c>
      <c r="DS95" s="36" t="s">
        <v>84</v>
      </c>
      <c r="DT95" s="37">
        <v>0</v>
      </c>
      <c r="DU95" s="36" t="s">
        <v>84</v>
      </c>
      <c r="DV95" s="36" t="s">
        <v>84</v>
      </c>
      <c r="DW95" s="36" t="s">
        <v>84</v>
      </c>
      <c r="DX95" s="36" t="s">
        <v>84</v>
      </c>
      <c r="DY95" s="37">
        <v>0</v>
      </c>
      <c r="DZ95" s="36" t="s">
        <v>84</v>
      </c>
      <c r="EA95" s="36" t="s">
        <v>84</v>
      </c>
      <c r="EB95" s="36" t="s">
        <v>84</v>
      </c>
      <c r="EC95" s="36" t="s">
        <v>84</v>
      </c>
      <c r="ED95" s="932">
        <v>0</v>
      </c>
      <c r="EE95" s="36" t="s">
        <v>84</v>
      </c>
      <c r="EF95" s="36" t="s">
        <v>84</v>
      </c>
      <c r="EG95" s="36" t="s">
        <v>84</v>
      </c>
      <c r="EH95" s="36" t="s">
        <v>84</v>
      </c>
    </row>
    <row r="96" spans="1:138" ht="15">
      <c r="A96" s="24" t="s">
        <v>77</v>
      </c>
      <c r="B96" s="42">
        <v>0</v>
      </c>
      <c r="C96" s="39">
        <v>0</v>
      </c>
      <c r="D96" s="38">
        <v>2.2999999999999998</v>
      </c>
      <c r="E96" s="37">
        <v>0</v>
      </c>
      <c r="F96" s="37">
        <v>0</v>
      </c>
      <c r="G96" s="37">
        <v>0</v>
      </c>
      <c r="H96" s="38">
        <v>8.1</v>
      </c>
      <c r="I96" s="37">
        <v>0.7</v>
      </c>
      <c r="J96" s="38">
        <v>0.8</v>
      </c>
      <c r="K96" s="38">
        <v>0.9</v>
      </c>
      <c r="L96" s="38">
        <v>1</v>
      </c>
      <c r="M96" s="38">
        <v>1.1000000000000001</v>
      </c>
      <c r="N96" s="38">
        <v>4</v>
      </c>
      <c r="O96" s="37">
        <v>1.5</v>
      </c>
      <c r="P96" s="26">
        <f t="shared" si="183"/>
        <v>-0.79999999999999982</v>
      </c>
      <c r="Q96" s="29">
        <f>O96/D96*100-100</f>
        <v>-34.782608695652172</v>
      </c>
      <c r="R96" s="38">
        <v>1.5</v>
      </c>
      <c r="S96" s="12">
        <f t="shared" si="184"/>
        <v>0</v>
      </c>
      <c r="T96" s="13">
        <f>R96/O96*100-100</f>
        <v>0</v>
      </c>
      <c r="U96" s="26">
        <f t="shared" si="186"/>
        <v>-0.79999999999999982</v>
      </c>
      <c r="V96" s="29">
        <f>R96/D96*100-100</f>
        <v>-34.782608695652172</v>
      </c>
      <c r="W96" s="38">
        <v>1.6</v>
      </c>
      <c r="X96" s="12">
        <f t="shared" si="277"/>
        <v>0.10000000000000009</v>
      </c>
      <c r="Y96" s="13">
        <f>W96/R96*100-100</f>
        <v>6.6666666666666714</v>
      </c>
      <c r="Z96" s="38">
        <v>9.3000000000000007</v>
      </c>
      <c r="AA96" s="12">
        <f t="shared" si="278"/>
        <v>7.8000000000000007</v>
      </c>
      <c r="AB96" s="13" t="s">
        <v>113</v>
      </c>
      <c r="AC96" s="12">
        <f t="shared" si="279"/>
        <v>7.7000000000000011</v>
      </c>
      <c r="AD96" s="13" t="s">
        <v>129</v>
      </c>
      <c r="AE96" s="38">
        <v>11.4</v>
      </c>
      <c r="AF96" s="12">
        <f>AE96-R96</f>
        <v>9.9</v>
      </c>
      <c r="AG96" s="55" t="s">
        <v>141</v>
      </c>
      <c r="AH96" s="12">
        <f>AE96-Z96</f>
        <v>2.0999999999999996</v>
      </c>
      <c r="AI96" s="55" t="s">
        <v>142</v>
      </c>
      <c r="AJ96" s="38">
        <v>12.9</v>
      </c>
      <c r="AK96" s="12">
        <f>AJ96-R96</f>
        <v>11.4</v>
      </c>
      <c r="AL96" s="13" t="s">
        <v>149</v>
      </c>
      <c r="AM96" s="12">
        <f>AJ96-AE96</f>
        <v>1.5</v>
      </c>
      <c r="AN96" s="13">
        <f>AJ96/AE96*100-100</f>
        <v>13.157894736842096</v>
      </c>
      <c r="AO96" s="38">
        <v>5</v>
      </c>
      <c r="AP96" s="12">
        <f>AO96-R96</f>
        <v>3.5</v>
      </c>
      <c r="AQ96" s="13">
        <f>AO96/R96*100-100</f>
        <v>233.33333333333337</v>
      </c>
      <c r="AR96" s="26">
        <f>AO96-AJ96</f>
        <v>-7.9</v>
      </c>
      <c r="AS96" s="29">
        <f>AO96/AJ96*100-100</f>
        <v>-61.240310077519382</v>
      </c>
      <c r="AT96" s="11">
        <v>5.5</v>
      </c>
      <c r="AU96" s="12">
        <f>AT96-R96</f>
        <v>4</v>
      </c>
      <c r="AV96" s="13" t="s">
        <v>111</v>
      </c>
      <c r="AW96" s="12">
        <f>AT96-AO96</f>
        <v>0.5</v>
      </c>
      <c r="AX96" s="13">
        <f>AT96/AO96*100-100</f>
        <v>10.000000000000014</v>
      </c>
      <c r="AY96" s="11">
        <v>3.5</v>
      </c>
      <c r="AZ96" s="26">
        <f>AY96-R96</f>
        <v>2</v>
      </c>
      <c r="BA96" s="29">
        <f>AY96/R96*100-100</f>
        <v>133.33333333333334</v>
      </c>
      <c r="BB96" s="26">
        <f>AY96-AT96</f>
        <v>-2</v>
      </c>
      <c r="BC96" s="29">
        <f>AY96/AT96*100-100</f>
        <v>-36.363636363636367</v>
      </c>
      <c r="BD96" s="40">
        <v>0</v>
      </c>
      <c r="BE96" s="26">
        <f>BD96-R96</f>
        <v>-1.5</v>
      </c>
      <c r="BF96" s="29">
        <f>BD96/R96*100-100</f>
        <v>-100</v>
      </c>
      <c r="BG96" s="26">
        <f>BD96-AY96</f>
        <v>-3.5</v>
      </c>
      <c r="BH96" s="29">
        <f>BD96/AY96*100-100</f>
        <v>-100</v>
      </c>
      <c r="BI96" s="40">
        <v>0</v>
      </c>
      <c r="BJ96" s="26">
        <f t="shared" si="280"/>
        <v>-1.5</v>
      </c>
      <c r="BK96" s="29">
        <f t="shared" si="281"/>
        <v>-100</v>
      </c>
      <c r="BL96" s="26" t="s">
        <v>84</v>
      </c>
      <c r="BM96" s="29" t="s">
        <v>84</v>
      </c>
      <c r="BN96" s="11">
        <v>1</v>
      </c>
      <c r="BO96" s="26">
        <f t="shared" si="282"/>
        <v>-0.5</v>
      </c>
      <c r="BP96" s="29">
        <f t="shared" si="283"/>
        <v>-33.333333333333343</v>
      </c>
      <c r="BQ96" s="12">
        <f>BN96-BI96</f>
        <v>1</v>
      </c>
      <c r="BR96" s="13" t="s">
        <v>84</v>
      </c>
      <c r="BS96" s="40">
        <v>0</v>
      </c>
      <c r="BT96" s="26">
        <f>BS96-W96</f>
        <v>-1.6</v>
      </c>
      <c r="BU96" s="29">
        <f>BS96/W96*100-100</f>
        <v>-100</v>
      </c>
      <c r="BV96" s="26">
        <f>BS96-BN96</f>
        <v>-1</v>
      </c>
      <c r="BW96" s="29">
        <f>BS96/BN96*100-100</f>
        <v>-100</v>
      </c>
      <c r="BX96" s="40">
        <v>0</v>
      </c>
      <c r="BY96" s="26">
        <f t="shared" si="275"/>
        <v>-1.5</v>
      </c>
      <c r="BZ96" s="29">
        <f t="shared" si="284"/>
        <v>-100</v>
      </c>
      <c r="CA96" s="26">
        <f>BX96-BS96</f>
        <v>0</v>
      </c>
      <c r="CB96" s="29" t="s">
        <v>84</v>
      </c>
      <c r="CC96" s="37">
        <v>0</v>
      </c>
      <c r="CD96" s="26" t="s">
        <v>84</v>
      </c>
      <c r="CE96" s="29" t="s">
        <v>84</v>
      </c>
      <c r="CF96" s="38">
        <v>0.9</v>
      </c>
      <c r="CG96" s="12">
        <f t="shared" si="285"/>
        <v>0.9</v>
      </c>
      <c r="CH96" s="13" t="s">
        <v>84</v>
      </c>
      <c r="CI96" s="12">
        <f t="shared" si="286"/>
        <v>0.9</v>
      </c>
      <c r="CJ96" s="13" t="s">
        <v>84</v>
      </c>
      <c r="CK96" s="37">
        <v>0</v>
      </c>
      <c r="CL96" s="26">
        <f>CK96-BX96</f>
        <v>0</v>
      </c>
      <c r="CM96" s="29" t="s">
        <v>84</v>
      </c>
      <c r="CN96" s="26">
        <f>CK96-CF96</f>
        <v>-0.9</v>
      </c>
      <c r="CO96" s="29">
        <f>CK96/CF96*100-100</f>
        <v>-100</v>
      </c>
      <c r="CP96" s="38">
        <v>12.9</v>
      </c>
      <c r="CQ96" s="12">
        <f t="shared" si="276"/>
        <v>12.9</v>
      </c>
      <c r="CR96" s="13" t="s">
        <v>84</v>
      </c>
      <c r="CS96" s="504">
        <f>CP96-CK96</f>
        <v>12.9</v>
      </c>
      <c r="CT96" s="13" t="s">
        <v>84</v>
      </c>
      <c r="CU96" s="38">
        <v>17.5</v>
      </c>
      <c r="CV96" s="12">
        <f>CU96-BX96</f>
        <v>17.5</v>
      </c>
      <c r="CW96" s="13" t="s">
        <v>84</v>
      </c>
      <c r="CX96" s="504">
        <f>CU96-CP96</f>
        <v>4.5999999999999996</v>
      </c>
      <c r="CY96" s="13">
        <f>CU96/CP96*100-100</f>
        <v>35.658914728682163</v>
      </c>
      <c r="CZ96" s="38">
        <v>3.1</v>
      </c>
      <c r="DA96" s="12">
        <f t="shared" si="287"/>
        <v>3.1</v>
      </c>
      <c r="DB96" s="13" t="s">
        <v>84</v>
      </c>
      <c r="DC96" s="26">
        <f>CZ96-CU96</f>
        <v>-14.4</v>
      </c>
      <c r="DD96" s="29">
        <f>CZ96/CU96*100-100</f>
        <v>-82.285714285714278</v>
      </c>
      <c r="DE96" s="37">
        <v>0</v>
      </c>
      <c r="DF96" s="26">
        <f>DE96-BX96</f>
        <v>0</v>
      </c>
      <c r="DG96" s="29" t="s">
        <v>84</v>
      </c>
      <c r="DH96" s="26">
        <f>DE96-CZ96</f>
        <v>-3.1</v>
      </c>
      <c r="DI96" s="29">
        <f>DE96/CZ96*100-100</f>
        <v>-100</v>
      </c>
      <c r="DJ96" s="37">
        <v>0</v>
      </c>
      <c r="DK96" s="36" t="s">
        <v>84</v>
      </c>
      <c r="DL96" s="36" t="s">
        <v>84</v>
      </c>
      <c r="DM96" s="36" t="s">
        <v>84</v>
      </c>
      <c r="DN96" s="36" t="s">
        <v>84</v>
      </c>
      <c r="DO96" s="37">
        <v>0</v>
      </c>
      <c r="DP96" s="36" t="s">
        <v>84</v>
      </c>
      <c r="DQ96" s="36" t="s">
        <v>84</v>
      </c>
      <c r="DR96" s="36" t="s">
        <v>84</v>
      </c>
      <c r="DS96" s="36" t="s">
        <v>84</v>
      </c>
      <c r="DT96" s="37">
        <v>0</v>
      </c>
      <c r="DU96" s="36" t="s">
        <v>84</v>
      </c>
      <c r="DV96" s="36" t="s">
        <v>84</v>
      </c>
      <c r="DW96" s="36" t="s">
        <v>84</v>
      </c>
      <c r="DX96" s="36" t="s">
        <v>84</v>
      </c>
      <c r="DY96" s="38">
        <v>5.6</v>
      </c>
      <c r="DZ96" s="12">
        <f>DY96-BX96</f>
        <v>5.6</v>
      </c>
      <c r="EA96" s="13" t="s">
        <v>84</v>
      </c>
      <c r="EB96" s="12">
        <f>DY96-DT96</f>
        <v>5.6</v>
      </c>
      <c r="EC96" s="13" t="s">
        <v>84</v>
      </c>
      <c r="ED96" s="926">
        <v>5.5</v>
      </c>
      <c r="EE96" s="12">
        <f>ED96-BX96</f>
        <v>5.5</v>
      </c>
      <c r="EF96" s="13" t="s">
        <v>84</v>
      </c>
      <c r="EG96" s="26">
        <f>ED96-DY96</f>
        <v>-9.9999999999999645E-2</v>
      </c>
      <c r="EH96" s="29">
        <f>ED96/DY96*100-100</f>
        <v>-1.7857142857142776</v>
      </c>
    </row>
    <row r="97" spans="1:138" ht="14.25">
      <c r="A97" s="24" t="s">
        <v>78</v>
      </c>
      <c r="B97" s="42">
        <v>0</v>
      </c>
      <c r="C97" s="39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6" t="s">
        <v>84</v>
      </c>
      <c r="Q97" s="36" t="s">
        <v>84</v>
      </c>
      <c r="R97" s="37">
        <v>0</v>
      </c>
      <c r="S97" s="36" t="s">
        <v>84</v>
      </c>
      <c r="T97" s="36" t="s">
        <v>84</v>
      </c>
      <c r="U97" s="36" t="s">
        <v>84</v>
      </c>
      <c r="V97" s="36" t="s">
        <v>84</v>
      </c>
      <c r="W97" s="37">
        <v>0</v>
      </c>
      <c r="X97" s="36" t="s">
        <v>84</v>
      </c>
      <c r="Y97" s="36" t="s">
        <v>84</v>
      </c>
      <c r="Z97" s="37">
        <v>0</v>
      </c>
      <c r="AA97" s="36" t="s">
        <v>84</v>
      </c>
      <c r="AB97" s="36" t="s">
        <v>84</v>
      </c>
      <c r="AC97" s="36" t="s">
        <v>84</v>
      </c>
      <c r="AD97" s="36" t="s">
        <v>84</v>
      </c>
      <c r="AE97" s="37">
        <v>0</v>
      </c>
      <c r="AF97" s="36" t="s">
        <v>84</v>
      </c>
      <c r="AG97" s="36" t="s">
        <v>84</v>
      </c>
      <c r="AH97" s="36" t="s">
        <v>84</v>
      </c>
      <c r="AI97" s="36" t="s">
        <v>84</v>
      </c>
      <c r="AJ97" s="37">
        <v>0</v>
      </c>
      <c r="AK97" s="36" t="s">
        <v>84</v>
      </c>
      <c r="AL97" s="36" t="s">
        <v>84</v>
      </c>
      <c r="AM97" s="36" t="s">
        <v>84</v>
      </c>
      <c r="AN97" s="36" t="s">
        <v>84</v>
      </c>
      <c r="AO97" s="37">
        <v>0</v>
      </c>
      <c r="AP97" s="36" t="s">
        <v>84</v>
      </c>
      <c r="AQ97" s="36" t="s">
        <v>84</v>
      </c>
      <c r="AR97" s="36" t="s">
        <v>84</v>
      </c>
      <c r="AS97" s="36" t="s">
        <v>84</v>
      </c>
      <c r="AT97" s="40">
        <v>0</v>
      </c>
      <c r="AU97" s="59" t="s">
        <v>84</v>
      </c>
      <c r="AV97" s="59" t="s">
        <v>84</v>
      </c>
      <c r="AW97" s="59" t="s">
        <v>84</v>
      </c>
      <c r="AX97" s="59" t="s">
        <v>84</v>
      </c>
      <c r="AY97" s="40">
        <v>0</v>
      </c>
      <c r="AZ97" s="59" t="s">
        <v>84</v>
      </c>
      <c r="BA97" s="59" t="s">
        <v>84</v>
      </c>
      <c r="BB97" s="59" t="s">
        <v>84</v>
      </c>
      <c r="BC97" s="59" t="s">
        <v>84</v>
      </c>
      <c r="BD97" s="40">
        <v>0</v>
      </c>
      <c r="BE97" s="59" t="s">
        <v>84</v>
      </c>
      <c r="BF97" s="59" t="s">
        <v>84</v>
      </c>
      <c r="BG97" s="59" t="s">
        <v>84</v>
      </c>
      <c r="BH97" s="59" t="s">
        <v>84</v>
      </c>
      <c r="BI97" s="40">
        <v>0</v>
      </c>
      <c r="BJ97" s="59" t="s">
        <v>84</v>
      </c>
      <c r="BK97" s="59" t="s">
        <v>84</v>
      </c>
      <c r="BL97" s="59" t="s">
        <v>84</v>
      </c>
      <c r="BM97" s="59" t="s">
        <v>84</v>
      </c>
      <c r="BN97" s="40">
        <v>0</v>
      </c>
      <c r="BO97" s="59" t="s">
        <v>84</v>
      </c>
      <c r="BP97" s="59" t="s">
        <v>84</v>
      </c>
      <c r="BQ97" s="59" t="s">
        <v>84</v>
      </c>
      <c r="BR97" s="59" t="s">
        <v>84</v>
      </c>
      <c r="BS97" s="40">
        <v>0</v>
      </c>
      <c r="BT97" s="59" t="s">
        <v>84</v>
      </c>
      <c r="BU97" s="59" t="s">
        <v>84</v>
      </c>
      <c r="BV97" s="59" t="s">
        <v>84</v>
      </c>
      <c r="BW97" s="59" t="s">
        <v>84</v>
      </c>
      <c r="BX97" s="40">
        <v>0</v>
      </c>
      <c r="BY97" s="59" t="s">
        <v>84</v>
      </c>
      <c r="BZ97" s="59" t="s">
        <v>84</v>
      </c>
      <c r="CA97" s="59" t="s">
        <v>84</v>
      </c>
      <c r="CB97" s="59" t="s">
        <v>84</v>
      </c>
      <c r="CC97" s="37">
        <v>0</v>
      </c>
      <c r="CD97" s="36" t="s">
        <v>84</v>
      </c>
      <c r="CE97" s="36" t="s">
        <v>84</v>
      </c>
      <c r="CF97" s="37">
        <v>0</v>
      </c>
      <c r="CG97" s="36" t="s">
        <v>84</v>
      </c>
      <c r="CH97" s="36" t="s">
        <v>84</v>
      </c>
      <c r="CI97" s="36" t="s">
        <v>84</v>
      </c>
      <c r="CJ97" s="36" t="s">
        <v>84</v>
      </c>
      <c r="CK97" s="37">
        <v>0</v>
      </c>
      <c r="CL97" s="36" t="s">
        <v>84</v>
      </c>
      <c r="CM97" s="36" t="s">
        <v>84</v>
      </c>
      <c r="CN97" s="36" t="s">
        <v>84</v>
      </c>
      <c r="CO97" s="36" t="s">
        <v>84</v>
      </c>
      <c r="CP97" s="37">
        <v>0</v>
      </c>
      <c r="CQ97" s="36" t="s">
        <v>84</v>
      </c>
      <c r="CR97" s="36" t="s">
        <v>84</v>
      </c>
      <c r="CS97" s="36" t="s">
        <v>84</v>
      </c>
      <c r="CT97" s="36" t="s">
        <v>84</v>
      </c>
      <c r="CU97" s="37">
        <v>0</v>
      </c>
      <c r="CV97" s="36" t="s">
        <v>84</v>
      </c>
      <c r="CW97" s="36" t="s">
        <v>84</v>
      </c>
      <c r="CX97" s="36" t="s">
        <v>84</v>
      </c>
      <c r="CY97" s="36" t="s">
        <v>84</v>
      </c>
      <c r="CZ97" s="37">
        <v>0</v>
      </c>
      <c r="DA97" s="36" t="s">
        <v>84</v>
      </c>
      <c r="DB97" s="36" t="s">
        <v>84</v>
      </c>
      <c r="DC97" s="36" t="s">
        <v>84</v>
      </c>
      <c r="DD97" s="36" t="s">
        <v>84</v>
      </c>
      <c r="DE97" s="37">
        <v>0</v>
      </c>
      <c r="DF97" s="36" t="s">
        <v>84</v>
      </c>
      <c r="DG97" s="36" t="s">
        <v>84</v>
      </c>
      <c r="DH97" s="36" t="s">
        <v>84</v>
      </c>
      <c r="DI97" s="36" t="s">
        <v>84</v>
      </c>
      <c r="DJ97" s="37">
        <v>0</v>
      </c>
      <c r="DK97" s="36" t="s">
        <v>84</v>
      </c>
      <c r="DL97" s="36" t="s">
        <v>84</v>
      </c>
      <c r="DM97" s="36" t="s">
        <v>84</v>
      </c>
      <c r="DN97" s="36" t="s">
        <v>84</v>
      </c>
      <c r="DO97" s="37">
        <v>0</v>
      </c>
      <c r="DP97" s="36" t="s">
        <v>84</v>
      </c>
      <c r="DQ97" s="36" t="s">
        <v>84</v>
      </c>
      <c r="DR97" s="36" t="s">
        <v>84</v>
      </c>
      <c r="DS97" s="36" t="s">
        <v>84</v>
      </c>
      <c r="DT97" s="37">
        <v>0</v>
      </c>
      <c r="DU97" s="36" t="s">
        <v>84</v>
      </c>
      <c r="DV97" s="36" t="s">
        <v>84</v>
      </c>
      <c r="DW97" s="36" t="s">
        <v>84</v>
      </c>
      <c r="DX97" s="36" t="s">
        <v>84</v>
      </c>
      <c r="DY97" s="37">
        <v>0</v>
      </c>
      <c r="DZ97" s="36" t="s">
        <v>84</v>
      </c>
      <c r="EA97" s="36" t="s">
        <v>84</v>
      </c>
      <c r="EB97" s="36" t="s">
        <v>84</v>
      </c>
      <c r="EC97" s="36" t="s">
        <v>84</v>
      </c>
      <c r="ED97" s="932">
        <v>0</v>
      </c>
      <c r="EE97" s="36" t="s">
        <v>84</v>
      </c>
      <c r="EF97" s="36" t="s">
        <v>84</v>
      </c>
      <c r="EG97" s="36" t="s">
        <v>84</v>
      </c>
      <c r="EH97" s="36" t="s">
        <v>84</v>
      </c>
    </row>
    <row r="98" spans="1:138" ht="14.25">
      <c r="A98" s="24" t="s">
        <v>79</v>
      </c>
      <c r="B98" s="39">
        <v>0</v>
      </c>
      <c r="C98" s="39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6" t="s">
        <v>84</v>
      </c>
      <c r="Q98" s="36" t="s">
        <v>84</v>
      </c>
      <c r="R98" s="37">
        <v>0</v>
      </c>
      <c r="S98" s="36" t="s">
        <v>84</v>
      </c>
      <c r="T98" s="36" t="s">
        <v>84</v>
      </c>
      <c r="U98" s="36" t="s">
        <v>84</v>
      </c>
      <c r="V98" s="36" t="s">
        <v>84</v>
      </c>
      <c r="W98" s="37">
        <v>0</v>
      </c>
      <c r="X98" s="36" t="s">
        <v>84</v>
      </c>
      <c r="Y98" s="36" t="s">
        <v>84</v>
      </c>
      <c r="Z98" s="37">
        <v>0</v>
      </c>
      <c r="AA98" s="36" t="s">
        <v>84</v>
      </c>
      <c r="AB98" s="36" t="s">
        <v>84</v>
      </c>
      <c r="AC98" s="36" t="s">
        <v>84</v>
      </c>
      <c r="AD98" s="36" t="s">
        <v>84</v>
      </c>
      <c r="AE98" s="37">
        <v>0</v>
      </c>
      <c r="AF98" s="36" t="s">
        <v>84</v>
      </c>
      <c r="AG98" s="36" t="s">
        <v>84</v>
      </c>
      <c r="AH98" s="36" t="s">
        <v>84</v>
      </c>
      <c r="AI98" s="36" t="s">
        <v>84</v>
      </c>
      <c r="AJ98" s="37">
        <v>0</v>
      </c>
      <c r="AK98" s="36" t="s">
        <v>84</v>
      </c>
      <c r="AL98" s="36" t="s">
        <v>84</v>
      </c>
      <c r="AM98" s="36" t="s">
        <v>84</v>
      </c>
      <c r="AN98" s="36" t="s">
        <v>84</v>
      </c>
      <c r="AO98" s="37">
        <v>0</v>
      </c>
      <c r="AP98" s="36" t="s">
        <v>84</v>
      </c>
      <c r="AQ98" s="36" t="s">
        <v>84</v>
      </c>
      <c r="AR98" s="36" t="s">
        <v>84</v>
      </c>
      <c r="AS98" s="36" t="s">
        <v>84</v>
      </c>
      <c r="AT98" s="40">
        <v>0</v>
      </c>
      <c r="AU98" s="59" t="s">
        <v>84</v>
      </c>
      <c r="AV98" s="59" t="s">
        <v>84</v>
      </c>
      <c r="AW98" s="59" t="s">
        <v>84</v>
      </c>
      <c r="AX98" s="59" t="s">
        <v>84</v>
      </c>
      <c r="AY98" s="40">
        <v>0</v>
      </c>
      <c r="AZ98" s="59" t="s">
        <v>84</v>
      </c>
      <c r="BA98" s="59" t="s">
        <v>84</v>
      </c>
      <c r="BB98" s="59" t="s">
        <v>84</v>
      </c>
      <c r="BC98" s="59" t="s">
        <v>84</v>
      </c>
      <c r="BD98" s="40">
        <v>0</v>
      </c>
      <c r="BE98" s="59" t="s">
        <v>84</v>
      </c>
      <c r="BF98" s="59" t="s">
        <v>84</v>
      </c>
      <c r="BG98" s="59" t="s">
        <v>84</v>
      </c>
      <c r="BH98" s="59" t="s">
        <v>84</v>
      </c>
      <c r="BI98" s="40">
        <v>0</v>
      </c>
      <c r="BJ98" s="59" t="s">
        <v>84</v>
      </c>
      <c r="BK98" s="59" t="s">
        <v>84</v>
      </c>
      <c r="BL98" s="59" t="s">
        <v>84</v>
      </c>
      <c r="BM98" s="59" t="s">
        <v>84</v>
      </c>
      <c r="BN98" s="40">
        <v>0</v>
      </c>
      <c r="BO98" s="59" t="s">
        <v>84</v>
      </c>
      <c r="BP98" s="59" t="s">
        <v>84</v>
      </c>
      <c r="BQ98" s="59" t="s">
        <v>84</v>
      </c>
      <c r="BR98" s="59" t="s">
        <v>84</v>
      </c>
      <c r="BS98" s="40">
        <v>0</v>
      </c>
      <c r="BT98" s="59" t="s">
        <v>84</v>
      </c>
      <c r="BU98" s="59" t="s">
        <v>84</v>
      </c>
      <c r="BV98" s="59" t="s">
        <v>84</v>
      </c>
      <c r="BW98" s="59" t="s">
        <v>84</v>
      </c>
      <c r="BX98" s="40">
        <v>0</v>
      </c>
      <c r="BY98" s="59" t="s">
        <v>84</v>
      </c>
      <c r="BZ98" s="59" t="s">
        <v>84</v>
      </c>
      <c r="CA98" s="59" t="s">
        <v>84</v>
      </c>
      <c r="CB98" s="59" t="s">
        <v>84</v>
      </c>
      <c r="CC98" s="37">
        <v>0</v>
      </c>
      <c r="CD98" s="36" t="s">
        <v>84</v>
      </c>
      <c r="CE98" s="36" t="s">
        <v>84</v>
      </c>
      <c r="CF98" s="37">
        <v>0</v>
      </c>
      <c r="CG98" s="36" t="s">
        <v>84</v>
      </c>
      <c r="CH98" s="36" t="s">
        <v>84</v>
      </c>
      <c r="CI98" s="36" t="s">
        <v>84</v>
      </c>
      <c r="CJ98" s="36" t="s">
        <v>84</v>
      </c>
      <c r="CK98" s="37">
        <v>0</v>
      </c>
      <c r="CL98" s="36" t="s">
        <v>84</v>
      </c>
      <c r="CM98" s="36" t="s">
        <v>84</v>
      </c>
      <c r="CN98" s="36" t="s">
        <v>84</v>
      </c>
      <c r="CO98" s="36" t="s">
        <v>84</v>
      </c>
      <c r="CP98" s="37">
        <v>0</v>
      </c>
      <c r="CQ98" s="36" t="s">
        <v>84</v>
      </c>
      <c r="CR98" s="36" t="s">
        <v>84</v>
      </c>
      <c r="CS98" s="36" t="s">
        <v>84</v>
      </c>
      <c r="CT98" s="36" t="s">
        <v>84</v>
      </c>
      <c r="CU98" s="37">
        <v>0</v>
      </c>
      <c r="CV98" s="36" t="s">
        <v>84</v>
      </c>
      <c r="CW98" s="36" t="s">
        <v>84</v>
      </c>
      <c r="CX98" s="36" t="s">
        <v>84</v>
      </c>
      <c r="CY98" s="36" t="s">
        <v>84</v>
      </c>
      <c r="CZ98" s="37">
        <v>0</v>
      </c>
      <c r="DA98" s="36" t="s">
        <v>84</v>
      </c>
      <c r="DB98" s="36" t="s">
        <v>84</v>
      </c>
      <c r="DC98" s="36" t="s">
        <v>84</v>
      </c>
      <c r="DD98" s="36" t="s">
        <v>84</v>
      </c>
      <c r="DE98" s="37">
        <v>0</v>
      </c>
      <c r="DF98" s="36" t="s">
        <v>84</v>
      </c>
      <c r="DG98" s="36" t="s">
        <v>84</v>
      </c>
      <c r="DH98" s="36" t="s">
        <v>84</v>
      </c>
      <c r="DI98" s="36" t="s">
        <v>84</v>
      </c>
      <c r="DJ98" s="37">
        <v>0</v>
      </c>
      <c r="DK98" s="36" t="s">
        <v>84</v>
      </c>
      <c r="DL98" s="36" t="s">
        <v>84</v>
      </c>
      <c r="DM98" s="36" t="s">
        <v>84</v>
      </c>
      <c r="DN98" s="36" t="s">
        <v>84</v>
      </c>
      <c r="DO98" s="37">
        <v>0</v>
      </c>
      <c r="DP98" s="36" t="s">
        <v>84</v>
      </c>
      <c r="DQ98" s="36" t="s">
        <v>84</v>
      </c>
      <c r="DR98" s="36" t="s">
        <v>84</v>
      </c>
      <c r="DS98" s="36" t="s">
        <v>84</v>
      </c>
      <c r="DT98" s="37">
        <v>0</v>
      </c>
      <c r="DU98" s="36" t="s">
        <v>84</v>
      </c>
      <c r="DV98" s="36" t="s">
        <v>84</v>
      </c>
      <c r="DW98" s="36" t="s">
        <v>84</v>
      </c>
      <c r="DX98" s="36" t="s">
        <v>84</v>
      </c>
      <c r="DY98" s="37">
        <v>0</v>
      </c>
      <c r="DZ98" s="36" t="s">
        <v>84</v>
      </c>
      <c r="EA98" s="36" t="s">
        <v>84</v>
      </c>
      <c r="EB98" s="36" t="s">
        <v>84</v>
      </c>
      <c r="EC98" s="36" t="s">
        <v>84</v>
      </c>
      <c r="ED98" s="932">
        <v>0</v>
      </c>
      <c r="EE98" s="36" t="s">
        <v>84</v>
      </c>
      <c r="EF98" s="36" t="s">
        <v>84</v>
      </c>
      <c r="EG98" s="36" t="s">
        <v>84</v>
      </c>
      <c r="EH98" s="36" t="s">
        <v>84</v>
      </c>
    </row>
    <row r="99" spans="1:138" ht="15">
      <c r="A99" s="45" t="s">
        <v>177</v>
      </c>
      <c r="D99" s="60"/>
      <c r="E99" s="60"/>
      <c r="F99" s="60"/>
      <c r="G99" s="60"/>
      <c r="H99" s="60"/>
      <c r="I99" s="60"/>
      <c r="J99" s="61"/>
      <c r="K99" s="60"/>
      <c r="L99" s="60"/>
      <c r="M99" s="60"/>
      <c r="N99" s="61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X99" s="62">
        <v>0.4153</v>
      </c>
      <c r="BY99" s="63"/>
      <c r="BZ99" s="63"/>
      <c r="CA99" s="63"/>
      <c r="CB99" s="63"/>
      <c r="CC99" s="47">
        <f>SUM(CC100:CC101)</f>
        <v>0.5</v>
      </c>
      <c r="CD99" s="48">
        <f>CC99-BX99</f>
        <v>8.4699999999999998E-2</v>
      </c>
      <c r="CE99" s="49">
        <f>CC99/BX99*100-100</f>
        <v>20.394895256441131</v>
      </c>
      <c r="CF99" s="47">
        <f>SUM(CF100:CF101)</f>
        <v>11</v>
      </c>
      <c r="CG99" s="48">
        <f>CF99-BX99</f>
        <v>10.5847</v>
      </c>
      <c r="CH99" s="49" t="s">
        <v>262</v>
      </c>
      <c r="CI99" s="48">
        <f>CF99-CC99</f>
        <v>10.5</v>
      </c>
      <c r="CJ99" s="49">
        <f>CF99/CC99*100-100</f>
        <v>2100</v>
      </c>
      <c r="CK99" s="47">
        <f>SUM(CK100:CK101)</f>
        <v>10.8</v>
      </c>
      <c r="CL99" s="48">
        <f>CK99-BX99</f>
        <v>10.3847</v>
      </c>
      <c r="CM99" s="49" t="s">
        <v>263</v>
      </c>
      <c r="CN99" s="48">
        <f>CK99-CF99</f>
        <v>-0.19999999999999929</v>
      </c>
      <c r="CO99" s="49">
        <f>CK99/CF99*100-100</f>
        <v>-1.818181818181813</v>
      </c>
      <c r="CP99" s="47">
        <f>SUM(CP100:CP101)</f>
        <v>4.8</v>
      </c>
      <c r="CQ99" s="48">
        <f>CP99-BX99</f>
        <v>4.3846999999999996</v>
      </c>
      <c r="CR99" s="49">
        <f>CP99/BX99*100-100</f>
        <v>1055.7909944618348</v>
      </c>
      <c r="CS99" s="48">
        <f>CP99-CK99</f>
        <v>-6.0000000000000009</v>
      </c>
      <c r="CT99" s="49">
        <f>CP99/CK99*100-100</f>
        <v>-55.555555555555557</v>
      </c>
      <c r="CU99" s="47">
        <f>SUM(CU100:CU101)</f>
        <v>4.8</v>
      </c>
      <c r="CV99" s="48">
        <f>CU99-BX99</f>
        <v>4.3846999999999996</v>
      </c>
      <c r="CW99" s="49">
        <f>CU99/BX99*100-100</f>
        <v>1055.7909944618348</v>
      </c>
      <c r="CX99" s="48">
        <f>CU99-CP99</f>
        <v>0</v>
      </c>
      <c r="CY99" s="49">
        <f>CU99/CP99*100-100</f>
        <v>0</v>
      </c>
      <c r="CZ99" s="47">
        <f>SUM(CZ100:CZ101)</f>
        <v>4.8</v>
      </c>
      <c r="DA99" s="48">
        <f>CZ99-BX99</f>
        <v>4.3846999999999996</v>
      </c>
      <c r="DB99" s="49">
        <f>CZ99/BX99*100-100</f>
        <v>1055.7909944618348</v>
      </c>
      <c r="DC99" s="48">
        <f>CZ99-CU99</f>
        <v>0</v>
      </c>
      <c r="DD99" s="49">
        <f>CZ99/CU99*100-100</f>
        <v>0</v>
      </c>
      <c r="DE99" s="47">
        <f>SUM(DE100:DE101)</f>
        <v>6.5</v>
      </c>
      <c r="DF99" s="48">
        <f>DE99-BX99</f>
        <v>6.0846999999999998</v>
      </c>
      <c r="DG99" s="49">
        <f>DE99/BX99*100-100</f>
        <v>1465.1336383337346</v>
      </c>
      <c r="DH99" s="48">
        <f>DE99-CZ99</f>
        <v>1.7000000000000002</v>
      </c>
      <c r="DI99" s="49">
        <f>DE99/CZ99*100-100</f>
        <v>35.416666666666686</v>
      </c>
      <c r="DJ99" s="47">
        <f>SUM(DJ100:DJ101)</f>
        <v>6.5</v>
      </c>
      <c r="DK99" s="48">
        <f>DJ99-BX99</f>
        <v>6.0846999999999998</v>
      </c>
      <c r="DL99" s="49">
        <f>DJ99/BX99*100-100</f>
        <v>1465.1336383337346</v>
      </c>
      <c r="DM99" s="48">
        <f>DJ99-DE99</f>
        <v>0</v>
      </c>
      <c r="DN99" s="49">
        <f>DJ99/DE99*100-100</f>
        <v>0</v>
      </c>
      <c r="DO99" s="47">
        <f>SUM(DO100:DO101)</f>
        <v>7.5</v>
      </c>
      <c r="DP99" s="48">
        <f>DO99-BX99</f>
        <v>7.0846999999999998</v>
      </c>
      <c r="DQ99" s="49" t="s">
        <v>84</v>
      </c>
      <c r="DR99" s="48">
        <f>DO99-DJ99</f>
        <v>1</v>
      </c>
      <c r="DS99" s="49">
        <f>DO99/DJ99*100-100</f>
        <v>15.384615384615373</v>
      </c>
      <c r="DT99" s="47">
        <f>SUM(DT100:DT101)</f>
        <v>8.1999999999999993</v>
      </c>
      <c r="DU99" s="48">
        <f>DT99-BX99</f>
        <v>7.7846999999999991</v>
      </c>
      <c r="DV99" s="49" t="s">
        <v>84</v>
      </c>
      <c r="DW99" s="48">
        <f>DT99-DO99</f>
        <v>0.69999999999999929</v>
      </c>
      <c r="DX99" s="49">
        <f>DT99/DO99*100-100</f>
        <v>9.3333333333333286</v>
      </c>
      <c r="DY99" s="47">
        <f>SUM(DY100:DY101)</f>
        <v>9.8000000000000007</v>
      </c>
      <c r="DZ99" s="48">
        <f>DY99-BX99</f>
        <v>9.3847000000000005</v>
      </c>
      <c r="EA99" s="49" t="s">
        <v>84</v>
      </c>
      <c r="EB99" s="48">
        <f>DY99-DT99</f>
        <v>1.6000000000000014</v>
      </c>
      <c r="EC99" s="49">
        <f>DY99/DT99*100-100</f>
        <v>19.512195121951237</v>
      </c>
      <c r="ED99" s="926">
        <f>SUM(ED100:ED101)</f>
        <v>10.199999999999999</v>
      </c>
      <c r="EE99" s="48">
        <f>ED99-BX99</f>
        <v>9.7846999999999991</v>
      </c>
      <c r="EF99" s="49" t="s">
        <v>84</v>
      </c>
      <c r="EG99" s="48">
        <f>ED99-DY99</f>
        <v>0.39999999999999858</v>
      </c>
      <c r="EH99" s="49">
        <f>ED99/DY99*100-100</f>
        <v>4.0816326530612059</v>
      </c>
    </row>
    <row r="100" spans="1:138" ht="15">
      <c r="A100" s="24" t="s">
        <v>178</v>
      </c>
      <c r="D100" s="64"/>
      <c r="E100" s="64"/>
      <c r="F100" s="64"/>
      <c r="G100" s="64"/>
      <c r="H100" s="64"/>
      <c r="I100" s="64"/>
      <c r="J100" s="65"/>
      <c r="K100" s="64"/>
      <c r="L100" s="64"/>
      <c r="M100" s="64"/>
      <c r="N100" s="65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X100" s="66">
        <v>0.4153</v>
      </c>
      <c r="BY100" s="64"/>
      <c r="BZ100" s="64"/>
      <c r="CA100" s="64"/>
      <c r="CB100" s="64"/>
      <c r="CC100" s="38">
        <v>0.5</v>
      </c>
      <c r="CD100" s="67">
        <v>0.1</v>
      </c>
      <c r="CE100" s="67">
        <v>20.399999999999999</v>
      </c>
      <c r="CF100" s="11">
        <v>11</v>
      </c>
      <c r="CG100" s="12">
        <f>CF100-BX100</f>
        <v>10.5847</v>
      </c>
      <c r="CH100" s="13" t="s">
        <v>246</v>
      </c>
      <c r="CI100" s="12">
        <f>CF100-CC100</f>
        <v>10.5</v>
      </c>
      <c r="CJ100" s="13" t="s">
        <v>247</v>
      </c>
      <c r="CK100" s="11">
        <v>10.8</v>
      </c>
      <c r="CL100" s="12">
        <f>CK100-BX100</f>
        <v>10.3847</v>
      </c>
      <c r="CM100" s="13" t="s">
        <v>264</v>
      </c>
      <c r="CN100" s="26">
        <f>CK100-CF100</f>
        <v>-0.19999999999999929</v>
      </c>
      <c r="CO100" s="29">
        <f>CK100/CF100*100-100</f>
        <v>-1.818181818181813</v>
      </c>
      <c r="CP100" s="40">
        <v>4.8</v>
      </c>
      <c r="CQ100" s="26">
        <f>CP100-CC100</f>
        <v>4.3</v>
      </c>
      <c r="CR100" s="29" t="s">
        <v>84</v>
      </c>
      <c r="CS100" s="26">
        <f>CP100-CK100</f>
        <v>-6.0000000000000009</v>
      </c>
      <c r="CT100" s="29">
        <f>CP100/CK100*100-100</f>
        <v>-55.555555555555557</v>
      </c>
      <c r="CU100" s="11">
        <v>4.8</v>
      </c>
      <c r="CV100" s="12">
        <f>CU100-BX100</f>
        <v>4.3846999999999996</v>
      </c>
      <c r="CW100" s="13" t="s">
        <v>84</v>
      </c>
      <c r="CX100" s="12">
        <f>CU100-CP100</f>
        <v>0</v>
      </c>
      <c r="CY100" s="13">
        <f>CU100/CP100*100-100</f>
        <v>0</v>
      </c>
      <c r="CZ100" s="11">
        <v>4.8</v>
      </c>
      <c r="DA100" s="12">
        <f>CZ100-BX100</f>
        <v>4.3846999999999996</v>
      </c>
      <c r="DB100" s="13" t="s">
        <v>84</v>
      </c>
      <c r="DC100" s="12">
        <f>CZ100-CU100</f>
        <v>0</v>
      </c>
      <c r="DD100" s="13">
        <f>CZ100/CU100*100-100</f>
        <v>0</v>
      </c>
      <c r="DE100" s="11">
        <v>6.5</v>
      </c>
      <c r="DF100" s="12">
        <f>DE100-BX100</f>
        <v>6.0846999999999998</v>
      </c>
      <c r="DG100" s="13" t="s">
        <v>84</v>
      </c>
      <c r="DH100" s="12">
        <f>DE100-CZ100</f>
        <v>1.7000000000000002</v>
      </c>
      <c r="DI100" s="13">
        <f>DE100/CZ100*100-100</f>
        <v>35.416666666666686</v>
      </c>
      <c r="DJ100" s="11">
        <v>6.5</v>
      </c>
      <c r="DK100" s="12">
        <f>DJ100-BX100</f>
        <v>6.0846999999999998</v>
      </c>
      <c r="DL100" s="29" t="s">
        <v>84</v>
      </c>
      <c r="DM100" s="12">
        <f>DJ100-DE100</f>
        <v>0</v>
      </c>
      <c r="DN100" s="13">
        <f>DJ100/DE100*100-100</f>
        <v>0</v>
      </c>
      <c r="DO100" s="11">
        <v>7.5</v>
      </c>
      <c r="DP100" s="12">
        <f>DO100-BX100</f>
        <v>7.0846999999999998</v>
      </c>
      <c r="DQ100" s="29" t="s">
        <v>84</v>
      </c>
      <c r="DR100" s="12">
        <f>DO100-DJ100</f>
        <v>1</v>
      </c>
      <c r="DS100" s="13">
        <f>DO100/DJ100*100-100</f>
        <v>15.384615384615373</v>
      </c>
      <c r="DT100" s="11">
        <v>8.1999999999999993</v>
      </c>
      <c r="DU100" s="12">
        <f>DT100-BX100</f>
        <v>7.7846999999999991</v>
      </c>
      <c r="DV100" s="29" t="s">
        <v>84</v>
      </c>
      <c r="DW100" s="12">
        <f>DT100-DO100</f>
        <v>0.69999999999999929</v>
      </c>
      <c r="DX100" s="13">
        <f>DT100/DO100*100-100</f>
        <v>9.3333333333333286</v>
      </c>
      <c r="DY100" s="11">
        <v>9.8000000000000007</v>
      </c>
      <c r="DZ100" s="12">
        <f>DY100-BX100</f>
        <v>9.3847000000000005</v>
      </c>
      <c r="EA100" s="29" t="s">
        <v>84</v>
      </c>
      <c r="EB100" s="12">
        <f>DY100-DT100</f>
        <v>1.6000000000000014</v>
      </c>
      <c r="EC100" s="13">
        <f>DY100/DT100*100-100</f>
        <v>19.512195121951237</v>
      </c>
      <c r="ED100" s="926">
        <v>10.199999999999999</v>
      </c>
      <c r="EE100" s="12">
        <f>ED100-BX100</f>
        <v>9.7846999999999991</v>
      </c>
      <c r="EF100" s="13" t="s">
        <v>84</v>
      </c>
      <c r="EG100" s="12">
        <f>ED100-DY100</f>
        <v>0.39999999999999858</v>
      </c>
      <c r="EH100" s="13">
        <f>ED100/DY100*100-100</f>
        <v>4.0816326530612059</v>
      </c>
    </row>
    <row r="101" spans="1:138" ht="14.25">
      <c r="A101" s="24" t="s">
        <v>179</v>
      </c>
      <c r="D101" s="64"/>
      <c r="E101" s="64"/>
      <c r="F101" s="64"/>
      <c r="G101" s="64"/>
      <c r="H101" s="64"/>
      <c r="I101" s="64"/>
      <c r="J101" s="65"/>
      <c r="K101" s="64"/>
      <c r="L101" s="64"/>
      <c r="M101" s="64"/>
      <c r="N101" s="65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X101" s="66">
        <v>0</v>
      </c>
      <c r="BY101" s="64"/>
      <c r="BZ101" s="64"/>
      <c r="CA101" s="64"/>
      <c r="CB101" s="64"/>
      <c r="CC101" s="37">
        <v>0</v>
      </c>
      <c r="CD101" s="36" t="s">
        <v>84</v>
      </c>
      <c r="CE101" s="36" t="s">
        <v>84</v>
      </c>
      <c r="CF101" s="40">
        <v>0</v>
      </c>
      <c r="CG101" s="36" t="s">
        <v>84</v>
      </c>
      <c r="CH101" s="36" t="s">
        <v>84</v>
      </c>
      <c r="CI101" s="36" t="s">
        <v>84</v>
      </c>
      <c r="CJ101" s="36" t="s">
        <v>84</v>
      </c>
      <c r="CK101" s="40">
        <v>0</v>
      </c>
      <c r="CL101" s="36" t="s">
        <v>84</v>
      </c>
      <c r="CM101" s="36" t="s">
        <v>84</v>
      </c>
      <c r="CN101" s="36" t="s">
        <v>84</v>
      </c>
      <c r="CO101" s="36" t="s">
        <v>84</v>
      </c>
      <c r="CP101" s="40">
        <v>0</v>
      </c>
      <c r="CQ101" s="36" t="s">
        <v>84</v>
      </c>
      <c r="CR101" s="36" t="s">
        <v>84</v>
      </c>
      <c r="CS101" s="36" t="s">
        <v>84</v>
      </c>
      <c r="CT101" s="36" t="s">
        <v>84</v>
      </c>
      <c r="CU101" s="40">
        <v>0</v>
      </c>
      <c r="CV101" s="36" t="s">
        <v>84</v>
      </c>
      <c r="CW101" s="36" t="s">
        <v>84</v>
      </c>
      <c r="CX101" s="36" t="s">
        <v>84</v>
      </c>
      <c r="CY101" s="36" t="s">
        <v>84</v>
      </c>
      <c r="CZ101" s="40">
        <v>0</v>
      </c>
      <c r="DA101" s="36" t="s">
        <v>84</v>
      </c>
      <c r="DB101" s="36" t="s">
        <v>84</v>
      </c>
      <c r="DC101" s="36" t="s">
        <v>84</v>
      </c>
      <c r="DD101" s="36" t="s">
        <v>84</v>
      </c>
      <c r="DE101" s="40">
        <v>0</v>
      </c>
      <c r="DF101" s="36" t="s">
        <v>84</v>
      </c>
      <c r="DG101" s="36" t="s">
        <v>84</v>
      </c>
      <c r="DH101" s="36" t="s">
        <v>84</v>
      </c>
      <c r="DI101" s="36" t="s">
        <v>84</v>
      </c>
      <c r="DJ101" s="40">
        <v>0</v>
      </c>
      <c r="DK101" s="36" t="s">
        <v>84</v>
      </c>
      <c r="DL101" s="36" t="s">
        <v>84</v>
      </c>
      <c r="DM101" s="36" t="s">
        <v>84</v>
      </c>
      <c r="DN101" s="36" t="s">
        <v>84</v>
      </c>
      <c r="DO101" s="40">
        <v>0</v>
      </c>
      <c r="DP101" s="36" t="s">
        <v>84</v>
      </c>
      <c r="DQ101" s="36" t="s">
        <v>84</v>
      </c>
      <c r="DR101" s="36" t="s">
        <v>84</v>
      </c>
      <c r="DS101" s="36" t="s">
        <v>84</v>
      </c>
      <c r="DT101" s="40">
        <v>0</v>
      </c>
      <c r="DU101" s="36" t="s">
        <v>84</v>
      </c>
      <c r="DV101" s="36" t="s">
        <v>84</v>
      </c>
      <c r="DW101" s="36" t="s">
        <v>84</v>
      </c>
      <c r="DX101" s="36" t="s">
        <v>84</v>
      </c>
      <c r="DY101" s="40">
        <v>0</v>
      </c>
      <c r="DZ101" s="36" t="s">
        <v>84</v>
      </c>
      <c r="EA101" s="36" t="s">
        <v>84</v>
      </c>
      <c r="EB101" s="36" t="s">
        <v>84</v>
      </c>
      <c r="EC101" s="36" t="s">
        <v>84</v>
      </c>
      <c r="ED101" s="932">
        <v>0</v>
      </c>
      <c r="EE101" s="36" t="s">
        <v>84</v>
      </c>
      <c r="EF101" s="36" t="s">
        <v>84</v>
      </c>
      <c r="EG101" s="36" t="s">
        <v>84</v>
      </c>
      <c r="EH101" s="36" t="s">
        <v>84</v>
      </c>
    </row>
  </sheetData>
  <mergeCells count="91">
    <mergeCell ref="BX5:DY5"/>
    <mergeCell ref="ED5:EH5"/>
    <mergeCell ref="DY6:DY7"/>
    <mergeCell ref="DZ6:EA6"/>
    <mergeCell ref="EB6:EC6"/>
    <mergeCell ref="ED6:ED7"/>
    <mergeCell ref="EE6:EF6"/>
    <mergeCell ref="EG6:EH6"/>
    <mergeCell ref="DT6:DT7"/>
    <mergeCell ref="DU6:DV6"/>
    <mergeCell ref="AH6:AI6"/>
    <mergeCell ref="DW6:DX6"/>
    <mergeCell ref="CZ6:CZ7"/>
    <mergeCell ref="DA6:DB6"/>
    <mergeCell ref="DE6:DE7"/>
    <mergeCell ref="DF6:DG6"/>
    <mergeCell ref="DH6:DI6"/>
    <mergeCell ref="AE6:AE7"/>
    <mergeCell ref="AF6:AG6"/>
    <mergeCell ref="U6:V6"/>
    <mergeCell ref="W6:W7"/>
    <mergeCell ref="AA6:AB6"/>
    <mergeCell ref="AC6:AD6"/>
    <mergeCell ref="R6:R7"/>
    <mergeCell ref="S6:T6"/>
    <mergeCell ref="A5:A7"/>
    <mergeCell ref="B6:B7"/>
    <mergeCell ref="C6:C7"/>
    <mergeCell ref="D6:D7"/>
    <mergeCell ref="O6:O7"/>
    <mergeCell ref="P6:Q6"/>
    <mergeCell ref="E6:E7"/>
    <mergeCell ref="F6:F7"/>
    <mergeCell ref="G6:G7"/>
    <mergeCell ref="H6:H7"/>
    <mergeCell ref="I6:I7"/>
    <mergeCell ref="J6:J7"/>
    <mergeCell ref="X6:Y6"/>
    <mergeCell ref="Z6:Z7"/>
    <mergeCell ref="K6:K7"/>
    <mergeCell ref="L6:L7"/>
    <mergeCell ref="M6:M7"/>
    <mergeCell ref="N6:N7"/>
    <mergeCell ref="AJ6:AJ7"/>
    <mergeCell ref="AO6:AO7"/>
    <mergeCell ref="AP6:AQ6"/>
    <mergeCell ref="AR6:AS6"/>
    <mergeCell ref="AK6:AL6"/>
    <mergeCell ref="BJ6:BK6"/>
    <mergeCell ref="BB6:BC6"/>
    <mergeCell ref="AM6:AN6"/>
    <mergeCell ref="BL6:BM6"/>
    <mergeCell ref="BN6:BN7"/>
    <mergeCell ref="BO6:BP6"/>
    <mergeCell ref="BS6:BS7"/>
    <mergeCell ref="AT6:AT7"/>
    <mergeCell ref="AU6:AV6"/>
    <mergeCell ref="AW6:AX6"/>
    <mergeCell ref="AY6:AY7"/>
    <mergeCell ref="AZ6:BA6"/>
    <mergeCell ref="BQ6:BR6"/>
    <mergeCell ref="BV6:BW6"/>
    <mergeCell ref="BX6:BX7"/>
    <mergeCell ref="BY6:BZ6"/>
    <mergeCell ref="CD6:CE6"/>
    <mergeCell ref="CG6:CH6"/>
    <mergeCell ref="BD6:BD7"/>
    <mergeCell ref="BE6:BF6"/>
    <mergeCell ref="BG6:BH6"/>
    <mergeCell ref="CA6:CB6"/>
    <mergeCell ref="BI6:BI7"/>
    <mergeCell ref="CI6:CJ6"/>
    <mergeCell ref="CK6:CK7"/>
    <mergeCell ref="DO6:DO7"/>
    <mergeCell ref="DP6:DQ6"/>
    <mergeCell ref="CC6:CC7"/>
    <mergeCell ref="CL6:CM6"/>
    <mergeCell ref="CN6:CO6"/>
    <mergeCell ref="CP6:CP7"/>
    <mergeCell ref="CS6:CT6"/>
    <mergeCell ref="CF6:CF7"/>
    <mergeCell ref="BT6:BU6"/>
    <mergeCell ref="DR6:DS6"/>
    <mergeCell ref="DJ6:DJ7"/>
    <mergeCell ref="DK6:DL6"/>
    <mergeCell ref="DM6:DN6"/>
    <mergeCell ref="DC6:DD6"/>
    <mergeCell ref="CQ6:CR6"/>
    <mergeCell ref="CU6:CU7"/>
    <mergeCell ref="CV6:CW6"/>
    <mergeCell ref="CX6:CY6"/>
  </mergeCells>
  <pageMargins left="0.70866141732283472" right="0.15748031496062992" top="0.96" bottom="0.23622047244094491" header="0.74803149606299213" footer="0.27"/>
  <pageSetup scale="89" fitToHeight="3" orientation="landscape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Зарплата по ОКВЭД</vt:lpstr>
      <vt:lpstr>Зарплата село пищ 2015</vt:lpstr>
      <vt:lpstr>Зарплата село пищ  Ноябрь 15</vt:lpstr>
      <vt:lpstr>Зарплата село пищ  Октябрь 15</vt:lpstr>
      <vt:lpstr>зарплата село пищ 9 мес.15</vt:lpstr>
      <vt:lpstr>зарплата и ПМ  2015</vt:lpstr>
      <vt:lpstr>рейтинг зарпл.село 2009-2015 </vt:lpstr>
      <vt:lpstr>рейтинг зарпл.пищ. 2010-2015</vt:lpstr>
      <vt:lpstr>задолженность</vt:lpstr>
      <vt:lpstr>долги по ФО </vt:lpstr>
      <vt:lpstr>рейтинг по задолженности</vt:lpstr>
      <vt:lpstr>анализ долгов</vt:lpstr>
      <vt:lpstr>'анализ долгов'!Заголовки_для_печати</vt:lpstr>
      <vt:lpstr>'зарплата и ПМ  2015'!Заголовки_для_печати</vt:lpstr>
      <vt:lpstr>'Зарплата село пищ  Ноябрь 15'!Заголовки_для_печати</vt:lpstr>
      <vt:lpstr>'Зарплата село пищ  Октябрь 15'!Заголовки_для_печати</vt:lpstr>
      <vt:lpstr>'зарплата село пищ 9 мес.15'!Заголовки_для_печати</vt:lpstr>
      <vt:lpstr>'рейтинг зарпл.пищ. 2010-2015'!Заголовки_для_печати</vt:lpstr>
      <vt:lpstr>'рейтинг зарпл.село 2009-2015 '!Заголовки_для_печати</vt:lpstr>
      <vt:lpstr>'рейтинг по задолженности'!Заголовки_для_печати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MIHA</cp:lastModifiedBy>
  <cp:lastPrinted>2015-12-01T08:06:03Z</cp:lastPrinted>
  <dcterms:created xsi:type="dcterms:W3CDTF">1996-10-08T23:32:33Z</dcterms:created>
  <dcterms:modified xsi:type="dcterms:W3CDTF">2016-04-04T04:38:40Z</dcterms:modified>
</cp:coreProperties>
</file>